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tables/table5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4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Google Drive\CUESEB\Proyectos\Coronavirus\Modelo predictivo\Para publicar\"/>
    </mc:Choice>
  </mc:AlternateContent>
  <xr:revisionPtr revIDLastSave="0" documentId="13_ncr:1_{A8EFE369-257F-4166-BD00-CD49E96EC18C}" xr6:coauthVersionLast="45" xr6:coauthVersionMax="45" xr10:uidLastSave="{00000000-0000-0000-0000-000000000000}"/>
  <workbookProtection workbookAlgorithmName="SHA-512" workbookHashValue="6+cjTjH2VqhBQjBDKqRl4J62KDE6VwfzmSOcF0v2TJyolTa6RP+FFHIcUsVM/yfrg9b5xMYO/FKpU94TZL5eQg==" workbookSaltValue="XoAeQa92KOymLrNnoemIDA==" workbookSpinCount="100000" lockStructure="1"/>
  <bookViews>
    <workbookView xWindow="-120" yWindow="-120" windowWidth="20730" windowHeight="11160" xr2:uid="{00000000-000D-0000-FFFF-FFFF00000000}"/>
  </bookViews>
  <sheets>
    <sheet name="Carátula" sheetId="20" r:id="rId1"/>
    <sheet name="Metodología" sheetId="18" r:id="rId2"/>
    <sheet name="Parámetros" sheetId="2" r:id="rId3"/>
    <sheet name="Modelo predictivo" sheetId="8" r:id="rId4"/>
    <sheet name="Rt_calc" sheetId="28" state="hidden" r:id="rId5"/>
    <sheet name="Internación x edad (optimista)" sheetId="22" state="hidden" r:id="rId6"/>
    <sheet name="Internación x edad (moderado)" sheetId="24" state="hidden" r:id="rId7"/>
    <sheet name="Internación x edad (pesimista)" sheetId="25" state="hidden" r:id="rId8"/>
    <sheet name="Estructura Poblacion" sheetId="23" state="hidden" r:id="rId9"/>
    <sheet name="Rt" sheetId="30" r:id="rId10"/>
    <sheet name="Td" sheetId="21" r:id="rId11"/>
    <sheet name="Gráficos" sheetId="13" r:id="rId12"/>
    <sheet name="Bibliografía" sheetId="19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21" l="1"/>
  <c r="J58" i="2"/>
  <c r="G58" i="2"/>
  <c r="D58" i="2"/>
  <c r="B58" i="2"/>
  <c r="Y36" i="28" s="1"/>
  <c r="X36" i="28" s="1"/>
  <c r="W36" i="28"/>
  <c r="V36" i="28"/>
  <c r="G97" i="2" s="1"/>
  <c r="U36" i="28"/>
  <c r="J248" i="28"/>
  <c r="I248" i="28"/>
  <c r="J247" i="28"/>
  <c r="I247" i="28"/>
  <c r="J246" i="28"/>
  <c r="I246" i="28"/>
  <c r="J245" i="28"/>
  <c r="I245" i="28"/>
  <c r="J244" i="28"/>
  <c r="I244" i="28"/>
  <c r="J243" i="28"/>
  <c r="I243" i="28"/>
  <c r="J242" i="28"/>
  <c r="I242" i="28"/>
  <c r="B97" i="2"/>
  <c r="C97" i="2" s="1"/>
  <c r="D97" i="2" s="1"/>
  <c r="F97" i="2" s="1"/>
  <c r="E97" i="2"/>
  <c r="AD258" i="8"/>
  <c r="AE258" i="8" s="1"/>
  <c r="C58" i="2" l="1"/>
  <c r="E58" i="2"/>
  <c r="F58" i="2" s="1"/>
  <c r="H58" i="2"/>
  <c r="I58" i="2" s="1"/>
  <c r="Z36" i="28"/>
  <c r="AA36" i="28"/>
  <c r="J57" i="2"/>
  <c r="G57" i="2"/>
  <c r="D57" i="2"/>
  <c r="W35" i="28"/>
  <c r="V35" i="28"/>
  <c r="G96" i="2"/>
  <c r="B57" i="2" s="1"/>
  <c r="U35" i="28"/>
  <c r="J241" i="28"/>
  <c r="I241" i="28"/>
  <c r="J240" i="28"/>
  <c r="I240" i="28"/>
  <c r="J239" i="28"/>
  <c r="I239" i="28"/>
  <c r="J238" i="28"/>
  <c r="I238" i="28"/>
  <c r="J237" i="28"/>
  <c r="I237" i="28"/>
  <c r="J236" i="28"/>
  <c r="I236" i="28"/>
  <c r="J235" i="28"/>
  <c r="I235" i="28"/>
  <c r="J234" i="28"/>
  <c r="I234" i="28"/>
  <c r="J233" i="28"/>
  <c r="I233" i="28"/>
  <c r="AD251" i="8"/>
  <c r="AE251" i="8" s="1"/>
  <c r="B96" i="2" s="1"/>
  <c r="E96" i="2"/>
  <c r="H57" i="2" l="1"/>
  <c r="I57" i="2" s="1"/>
  <c r="E57" i="2"/>
  <c r="F57" i="2" s="1"/>
  <c r="C57" i="2"/>
  <c r="Y35" i="28"/>
  <c r="X35" i="28" s="1"/>
  <c r="AA35" i="28" s="1"/>
  <c r="C96" i="2"/>
  <c r="D96" i="2" s="1"/>
  <c r="F96" i="2" s="1"/>
  <c r="B42" i="21"/>
  <c r="Z35" i="28"/>
  <c r="AI13" i="8" l="1"/>
  <c r="AI12" i="8"/>
  <c r="AI11" i="8"/>
  <c r="AI10" i="8"/>
  <c r="J56" i="2"/>
  <c r="G56" i="2"/>
  <c r="D56" i="2"/>
  <c r="J55" i="2"/>
  <c r="G55" i="2"/>
  <c r="D55" i="2"/>
  <c r="W34" i="28"/>
  <c r="W33" i="28"/>
  <c r="V34" i="28"/>
  <c r="G95" i="2" s="1"/>
  <c r="B56" i="2" s="1"/>
  <c r="U34" i="28"/>
  <c r="V33" i="28"/>
  <c r="G94" i="2" s="1"/>
  <c r="U33" i="28"/>
  <c r="J232" i="28"/>
  <c r="I232" i="28"/>
  <c r="J231" i="28"/>
  <c r="I231" i="28"/>
  <c r="J230" i="28"/>
  <c r="I230" i="28"/>
  <c r="J229" i="28"/>
  <c r="I229" i="28"/>
  <c r="J228" i="28"/>
  <c r="I228" i="28"/>
  <c r="J227" i="28"/>
  <c r="I227" i="28"/>
  <c r="J226" i="28"/>
  <c r="I226" i="28"/>
  <c r="J225" i="28"/>
  <c r="I225" i="28"/>
  <c r="J224" i="28"/>
  <c r="I224" i="28"/>
  <c r="J223" i="28"/>
  <c r="I223" i="28"/>
  <c r="J222" i="28"/>
  <c r="I222" i="28"/>
  <c r="J221" i="28"/>
  <c r="I221" i="28"/>
  <c r="B94" i="2"/>
  <c r="C94" i="2" s="1"/>
  <c r="D94" i="2" s="1"/>
  <c r="F94" i="2" s="1"/>
  <c r="B55" i="2" s="1"/>
  <c r="AD244" i="8"/>
  <c r="AE244" i="8" s="1"/>
  <c r="B95" i="2" s="1"/>
  <c r="AD237" i="8"/>
  <c r="AE237" i="8" s="1"/>
  <c r="E95" i="2"/>
  <c r="E94" i="2"/>
  <c r="H56" i="2" l="1"/>
  <c r="I56" i="2" s="1"/>
  <c r="C56" i="2"/>
  <c r="Y34" i="28"/>
  <c r="X34" i="28" s="1"/>
  <c r="Z34" i="28" s="1"/>
  <c r="B40" i="21"/>
  <c r="H55" i="2"/>
  <c r="I55" i="2" s="1"/>
  <c r="Y33" i="28"/>
  <c r="X33" i="28" s="1"/>
  <c r="Z33" i="28" s="1"/>
  <c r="E55" i="2"/>
  <c r="F55" i="2" s="1"/>
  <c r="C55" i="2"/>
  <c r="E56" i="2"/>
  <c r="F56" i="2" s="1"/>
  <c r="C95" i="2"/>
  <c r="D95" i="2" s="1"/>
  <c r="F95" i="2" s="1"/>
  <c r="B41" i="21"/>
  <c r="J54" i="2"/>
  <c r="G54" i="2"/>
  <c r="D54" i="2"/>
  <c r="W32" i="28"/>
  <c r="V32" i="28"/>
  <c r="G93" i="2" s="1"/>
  <c r="B54" i="2" s="1"/>
  <c r="U32" i="28"/>
  <c r="J220" i="28"/>
  <c r="I220" i="28"/>
  <c r="J219" i="28"/>
  <c r="I219" i="28"/>
  <c r="J218" i="28"/>
  <c r="I218" i="28"/>
  <c r="J217" i="28"/>
  <c r="I217" i="28"/>
  <c r="J216" i="28"/>
  <c r="I216" i="28"/>
  <c r="J215" i="28"/>
  <c r="I215" i="28"/>
  <c r="J214" i="28"/>
  <c r="I214" i="28"/>
  <c r="AD230" i="8"/>
  <c r="AE230" i="8" s="1"/>
  <c r="B93" i="2" s="1"/>
  <c r="C93" i="2" s="1"/>
  <c r="D93" i="2" s="1"/>
  <c r="F93" i="2" s="1"/>
  <c r="E93" i="2"/>
  <c r="AA34" i="28" l="1"/>
  <c r="AA33" i="28"/>
  <c r="H54" i="2"/>
  <c r="I54" i="2" s="1"/>
  <c r="E54" i="2"/>
  <c r="F54" i="2" s="1"/>
  <c r="Y32" i="28"/>
  <c r="X32" i="28" s="1"/>
  <c r="Z32" i="28" s="1"/>
  <c r="B39" i="21"/>
  <c r="C54" i="2"/>
  <c r="J53" i="2"/>
  <c r="G53" i="2"/>
  <c r="D53" i="2"/>
  <c r="W31" i="28"/>
  <c r="V31" i="28"/>
  <c r="G92" i="2" s="1"/>
  <c r="B53" i="2" s="1"/>
  <c r="U31" i="28"/>
  <c r="J213" i="28"/>
  <c r="I213" i="28"/>
  <c r="J212" i="28"/>
  <c r="I212" i="28"/>
  <c r="J211" i="28"/>
  <c r="I211" i="28"/>
  <c r="J210" i="28"/>
  <c r="I210" i="28"/>
  <c r="J209" i="28"/>
  <c r="I209" i="28"/>
  <c r="J208" i="28"/>
  <c r="I208" i="28"/>
  <c r="J207" i="28"/>
  <c r="I207" i="28"/>
  <c r="AD223" i="8"/>
  <c r="AE223" i="8" s="1"/>
  <c r="B92" i="2" s="1"/>
  <c r="C92" i="2" s="1"/>
  <c r="D92" i="2" s="1"/>
  <c r="F92" i="2" s="1"/>
  <c r="E92" i="2"/>
  <c r="AA32" i="28" l="1"/>
  <c r="C53" i="2"/>
  <c r="E53" i="2"/>
  <c r="F53" i="2" s="1"/>
  <c r="B38" i="21"/>
  <c r="H53" i="2"/>
  <c r="I53" i="2" s="1"/>
  <c r="Y31" i="28"/>
  <c r="X31" i="28" s="1"/>
  <c r="AA31" i="28" s="1"/>
  <c r="J52" i="2"/>
  <c r="G52" i="2"/>
  <c r="D52" i="2"/>
  <c r="W30" i="28"/>
  <c r="V30" i="28"/>
  <c r="G91" i="2" s="1"/>
  <c r="U30" i="28"/>
  <c r="J206" i="28"/>
  <c r="I206" i="28"/>
  <c r="J205" i="28"/>
  <c r="I205" i="28"/>
  <c r="J204" i="28"/>
  <c r="I204" i="28"/>
  <c r="J203" i="28"/>
  <c r="I203" i="28"/>
  <c r="J202" i="28"/>
  <c r="I202" i="28"/>
  <c r="J201" i="28"/>
  <c r="I201" i="28"/>
  <c r="J200" i="28"/>
  <c r="I200" i="28"/>
  <c r="AD216" i="8"/>
  <c r="AE216" i="8" s="1"/>
  <c r="B91" i="2" s="1"/>
  <c r="C91" i="2" s="1"/>
  <c r="D91" i="2" s="1"/>
  <c r="F91" i="2" s="1"/>
  <c r="B52" i="2" s="1"/>
  <c r="E91" i="2"/>
  <c r="Z31" i="28" l="1"/>
  <c r="B37" i="21"/>
  <c r="H52" i="2"/>
  <c r="I52" i="2" s="1"/>
  <c r="Y30" i="28"/>
  <c r="X30" i="28" s="1"/>
  <c r="Z30" i="28" s="1"/>
  <c r="E52" i="2"/>
  <c r="F52" i="2" s="1"/>
  <c r="C52" i="2"/>
  <c r="J51" i="2"/>
  <c r="G51" i="2"/>
  <c r="D51" i="2"/>
  <c r="W29" i="28"/>
  <c r="V29" i="28"/>
  <c r="G90" i="2" s="1"/>
  <c r="B51" i="2" s="1"/>
  <c r="H51" i="2" s="1"/>
  <c r="U29" i="28"/>
  <c r="J199" i="28"/>
  <c r="I199" i="28"/>
  <c r="J198" i="28"/>
  <c r="I198" i="28"/>
  <c r="J197" i="28"/>
  <c r="I197" i="28"/>
  <c r="J196" i="28"/>
  <c r="I196" i="28"/>
  <c r="J195" i="28"/>
  <c r="I195" i="28"/>
  <c r="J194" i="28"/>
  <c r="I194" i="28"/>
  <c r="J193" i="28"/>
  <c r="I193" i="28"/>
  <c r="AD209" i="8"/>
  <c r="AE209" i="8" s="1"/>
  <c r="B90" i="2" s="1"/>
  <c r="C90" i="2" s="1"/>
  <c r="D90" i="2" s="1"/>
  <c r="F90" i="2" s="1"/>
  <c r="E90" i="2"/>
  <c r="I51" i="2" l="1"/>
  <c r="AA30" i="28"/>
  <c r="B36" i="21"/>
  <c r="E51" i="2"/>
  <c r="F51" i="2" s="1"/>
  <c r="Y29" i="28"/>
  <c r="X29" i="28" s="1"/>
  <c r="C51" i="2"/>
  <c r="J50" i="2"/>
  <c r="G50" i="2"/>
  <c r="D50" i="2"/>
  <c r="W28" i="28"/>
  <c r="V28" i="28"/>
  <c r="U28" i="28"/>
  <c r="J192" i="28"/>
  <c r="I192" i="28"/>
  <c r="J191" i="28"/>
  <c r="I191" i="28"/>
  <c r="J190" i="28"/>
  <c r="I190" i="28"/>
  <c r="J189" i="28"/>
  <c r="I189" i="28"/>
  <c r="J188" i="28"/>
  <c r="I188" i="28"/>
  <c r="J187" i="28"/>
  <c r="I187" i="28"/>
  <c r="J186" i="28"/>
  <c r="I186" i="28"/>
  <c r="AD202" i="8"/>
  <c r="AE202" i="8" s="1"/>
  <c r="B89" i="2" s="1"/>
  <c r="B35" i="21" s="1"/>
  <c r="AA29" i="28" l="1"/>
  <c r="Z29" i="28"/>
  <c r="C89" i="2"/>
  <c r="D89" i="2" s="1"/>
  <c r="F89" i="2" s="1"/>
  <c r="B50" i="2" s="1"/>
  <c r="E89" i="2"/>
  <c r="G89" i="2"/>
  <c r="C50" i="2" l="1"/>
  <c r="Y28" i="28"/>
  <c r="H50" i="2"/>
  <c r="I50" i="2" s="1"/>
  <c r="E50" i="2"/>
  <c r="F50" i="2" s="1"/>
  <c r="J49" i="2"/>
  <c r="G49" i="2"/>
  <c r="D49" i="2"/>
  <c r="W27" i="28"/>
  <c r="V27" i="28"/>
  <c r="G88" i="2"/>
  <c r="U27" i="28"/>
  <c r="J185" i="28"/>
  <c r="I185" i="28"/>
  <c r="J184" i="28"/>
  <c r="I184" i="28"/>
  <c r="J183" i="28"/>
  <c r="I183" i="28"/>
  <c r="J182" i="28"/>
  <c r="I182" i="28"/>
  <c r="J181" i="28"/>
  <c r="I181" i="28"/>
  <c r="J180" i="28"/>
  <c r="I180" i="28"/>
  <c r="J179" i="28"/>
  <c r="I179" i="28"/>
  <c r="E88" i="2"/>
  <c r="AD195" i="8"/>
  <c r="AE195" i="8" s="1"/>
  <c r="B88" i="2" s="1"/>
  <c r="B34" i="21" s="1"/>
  <c r="X28" i="28" l="1"/>
  <c r="AA28" i="28" s="1"/>
  <c r="C88" i="2"/>
  <c r="D88" i="2" s="1"/>
  <c r="F88" i="2" s="1"/>
  <c r="B49" i="2" s="1"/>
  <c r="H49" i="2" s="1"/>
  <c r="I49" i="2" s="1"/>
  <c r="J48" i="2"/>
  <c r="G48" i="2"/>
  <c r="D48" i="2"/>
  <c r="W26" i="28"/>
  <c r="V26" i="28"/>
  <c r="G87" i="2" s="1"/>
  <c r="U26" i="28"/>
  <c r="J178" i="28"/>
  <c r="I178" i="28"/>
  <c r="J177" i="28"/>
  <c r="I177" i="28"/>
  <c r="J176" i="28"/>
  <c r="I176" i="28"/>
  <c r="J175" i="28"/>
  <c r="I175" i="28"/>
  <c r="J174" i="28"/>
  <c r="I174" i="28"/>
  <c r="J173" i="28"/>
  <c r="I173" i="28"/>
  <c r="J172" i="28"/>
  <c r="I172" i="28"/>
  <c r="E87" i="2"/>
  <c r="AD188" i="8"/>
  <c r="AE188" i="8" s="1"/>
  <c r="B87" i="2" s="1"/>
  <c r="Z28" i="28" l="1"/>
  <c r="Y27" i="28"/>
  <c r="X27" i="28" s="1"/>
  <c r="AA27" i="28" s="1"/>
  <c r="C49" i="2"/>
  <c r="E49" i="2"/>
  <c r="F49" i="2" s="1"/>
  <c r="C87" i="2"/>
  <c r="D87" i="2" s="1"/>
  <c r="F87" i="2" s="1"/>
  <c r="B48" i="2" s="1"/>
  <c r="C48" i="2" s="1"/>
  <c r="B33" i="21"/>
  <c r="J47" i="2"/>
  <c r="G47" i="2"/>
  <c r="D47" i="2"/>
  <c r="W25" i="28"/>
  <c r="V25" i="28"/>
  <c r="G86" i="2"/>
  <c r="B47" i="2" s="1"/>
  <c r="U25" i="28"/>
  <c r="J171" i="28"/>
  <c r="I171" i="28"/>
  <c r="J170" i="28"/>
  <c r="I170" i="28"/>
  <c r="J169" i="28"/>
  <c r="I169" i="28"/>
  <c r="J168" i="28"/>
  <c r="I168" i="28"/>
  <c r="J167" i="28"/>
  <c r="I167" i="28"/>
  <c r="J166" i="28"/>
  <c r="I166" i="28"/>
  <c r="J165" i="28"/>
  <c r="I165" i="28"/>
  <c r="B86" i="2"/>
  <c r="B32" i="21" s="1"/>
  <c r="E86" i="2"/>
  <c r="AD181" i="8"/>
  <c r="AE181" i="8" s="1"/>
  <c r="Z27" i="28" l="1"/>
  <c r="E48" i="2"/>
  <c r="F48" i="2" s="1"/>
  <c r="H48" i="2"/>
  <c r="I48" i="2" s="1"/>
  <c r="Y26" i="28"/>
  <c r="X26" i="28" s="1"/>
  <c r="AA26" i="28" s="1"/>
  <c r="C86" i="2"/>
  <c r="D86" i="2" s="1"/>
  <c r="F86" i="2" s="1"/>
  <c r="Y25" i="28"/>
  <c r="X25" i="28" s="1"/>
  <c r="H47" i="2"/>
  <c r="I47" i="2" s="1"/>
  <c r="E47" i="2"/>
  <c r="F47" i="2" s="1"/>
  <c r="C47" i="2"/>
  <c r="Z26" i="28" l="1"/>
  <c r="Z25" i="28"/>
  <c r="AA25" i="28"/>
  <c r="W21" i="22"/>
  <c r="AJ11" i="25"/>
  <c r="AI22" i="25"/>
  <c r="AI23" i="25"/>
  <c r="AI21" i="25"/>
  <c r="X11" i="25"/>
  <c r="W22" i="25"/>
  <c r="W23" i="25"/>
  <c r="W21" i="25"/>
  <c r="X11" i="24"/>
  <c r="W22" i="24"/>
  <c r="W23" i="24"/>
  <c r="W21" i="24"/>
  <c r="W22" i="22"/>
  <c r="W23" i="22"/>
  <c r="AI22" i="22"/>
  <c r="AI23" i="22"/>
  <c r="AI21" i="22"/>
  <c r="AI21" i="24" l="1"/>
  <c r="AI22" i="24"/>
  <c r="AI23" i="24"/>
  <c r="AJ11" i="24"/>
  <c r="AJ11" i="22" l="1"/>
  <c r="X11" i="22"/>
  <c r="J46" i="2" l="1"/>
  <c r="G46" i="2"/>
  <c r="D46" i="2"/>
  <c r="W24" i="28"/>
  <c r="V24" i="28"/>
  <c r="G85" i="2" s="1"/>
  <c r="B46" i="2" s="1"/>
  <c r="Y24" i="28" s="1"/>
  <c r="U24" i="28"/>
  <c r="J164" i="28"/>
  <c r="I164" i="28"/>
  <c r="J163" i="28"/>
  <c r="I163" i="28"/>
  <c r="J162" i="28"/>
  <c r="I162" i="28"/>
  <c r="J161" i="28"/>
  <c r="I161" i="28"/>
  <c r="J160" i="28"/>
  <c r="I160" i="28"/>
  <c r="J159" i="28"/>
  <c r="I159" i="28"/>
  <c r="J158" i="28"/>
  <c r="I158" i="28"/>
  <c r="E85" i="2"/>
  <c r="AD174" i="8"/>
  <c r="AE174" i="8" s="1"/>
  <c r="B85" i="2" s="1"/>
  <c r="C85" i="2" s="1"/>
  <c r="D85" i="2" s="1"/>
  <c r="F85" i="2" s="1"/>
  <c r="B31" i="21" l="1"/>
  <c r="E46" i="2"/>
  <c r="F46" i="2" s="1"/>
  <c r="C46" i="2"/>
  <c r="H46" i="2"/>
  <c r="I46" i="2" s="1"/>
  <c r="X24" i="28"/>
  <c r="Z24" i="28" s="1"/>
  <c r="J45" i="2"/>
  <c r="G45" i="2"/>
  <c r="D45" i="2"/>
  <c r="W23" i="28"/>
  <c r="V23" i="28"/>
  <c r="G84" i="2" s="1"/>
  <c r="U23" i="28"/>
  <c r="J157" i="28"/>
  <c r="I157" i="28"/>
  <c r="J156" i="28"/>
  <c r="I156" i="28"/>
  <c r="J155" i="28"/>
  <c r="I155" i="28"/>
  <c r="J154" i="28"/>
  <c r="I154" i="28"/>
  <c r="J153" i="28"/>
  <c r="I153" i="28"/>
  <c r="J152" i="28"/>
  <c r="I152" i="28"/>
  <c r="J151" i="28"/>
  <c r="I151" i="28"/>
  <c r="AD167" i="8"/>
  <c r="AE167" i="8" s="1"/>
  <c r="B84" i="2" s="1"/>
  <c r="E84" i="2"/>
  <c r="AA24" i="28" l="1"/>
  <c r="C84" i="2"/>
  <c r="D84" i="2" s="1"/>
  <c r="F84" i="2" s="1"/>
  <c r="B45" i="2" s="1"/>
  <c r="Y23" i="28" s="1"/>
  <c r="B30" i="21"/>
  <c r="X23" i="28" l="1"/>
  <c r="Z23" i="28" s="1"/>
  <c r="H45" i="2"/>
  <c r="I45" i="2" s="1"/>
  <c r="C45" i="2"/>
  <c r="E45" i="2"/>
  <c r="F45" i="2" s="1"/>
  <c r="J44" i="2"/>
  <c r="G44" i="2"/>
  <c r="D44" i="2"/>
  <c r="W22" i="28"/>
  <c r="V22" i="28"/>
  <c r="G83" i="2" s="1"/>
  <c r="U22" i="28"/>
  <c r="J150" i="28"/>
  <c r="I150" i="28"/>
  <c r="J149" i="28"/>
  <c r="I149" i="28"/>
  <c r="J148" i="28"/>
  <c r="I148" i="28"/>
  <c r="J147" i="28"/>
  <c r="I147" i="28"/>
  <c r="J146" i="28"/>
  <c r="I146" i="28"/>
  <c r="J145" i="28"/>
  <c r="I145" i="28"/>
  <c r="J144" i="28"/>
  <c r="I144" i="28"/>
  <c r="E83" i="2"/>
  <c r="AD160" i="8"/>
  <c r="AE160" i="8" s="1"/>
  <c r="B83" i="2" s="1"/>
  <c r="C83" i="2" s="1"/>
  <c r="D83" i="2" s="1"/>
  <c r="F83" i="2" s="1"/>
  <c r="B44" i="2" s="1"/>
  <c r="AA23" i="28" l="1"/>
  <c r="E44" i="2"/>
  <c r="F44" i="2" s="1"/>
  <c r="B29" i="21"/>
  <c r="H44" i="2"/>
  <c r="I44" i="2" s="1"/>
  <c r="Y22" i="28"/>
  <c r="X22" i="28" s="1"/>
  <c r="AA22" i="28" s="1"/>
  <c r="C44" i="2"/>
  <c r="J43" i="2"/>
  <c r="G43" i="2"/>
  <c r="D43" i="2"/>
  <c r="W21" i="28"/>
  <c r="V21" i="28"/>
  <c r="G82" i="2" s="1"/>
  <c r="B43" i="2" s="1"/>
  <c r="U21" i="28"/>
  <c r="J143" i="28"/>
  <c r="I143" i="28"/>
  <c r="J142" i="28"/>
  <c r="I142" i="28"/>
  <c r="J141" i="28"/>
  <c r="I141" i="28"/>
  <c r="J140" i="28"/>
  <c r="I140" i="28"/>
  <c r="J139" i="28"/>
  <c r="I139" i="28"/>
  <c r="J138" i="28"/>
  <c r="I138" i="28"/>
  <c r="J137" i="28"/>
  <c r="I137" i="28"/>
  <c r="E82" i="2"/>
  <c r="AD153" i="8"/>
  <c r="AE153" i="8" s="1"/>
  <c r="B82" i="2" s="1"/>
  <c r="C82" i="2" s="1"/>
  <c r="D82" i="2" s="1"/>
  <c r="F82" i="2" s="1"/>
  <c r="C43" i="2" l="1"/>
  <c r="Z22" i="28"/>
  <c r="B28" i="21"/>
  <c r="Y21" i="28"/>
  <c r="X21" i="28" s="1"/>
  <c r="AA21" i="28" s="1"/>
  <c r="H43" i="2"/>
  <c r="I43" i="2" s="1"/>
  <c r="E43" i="2"/>
  <c r="F43" i="2" s="1"/>
  <c r="W20" i="28"/>
  <c r="V20" i="28"/>
  <c r="G81" i="2" s="1"/>
  <c r="U20" i="28"/>
  <c r="J136" i="28"/>
  <c r="I136" i="28"/>
  <c r="J135" i="28"/>
  <c r="I135" i="28"/>
  <c r="J134" i="28"/>
  <c r="I134" i="28"/>
  <c r="J133" i="28"/>
  <c r="I133" i="28"/>
  <c r="J132" i="28"/>
  <c r="I132" i="28"/>
  <c r="J131" i="28"/>
  <c r="I131" i="28"/>
  <c r="J130" i="28"/>
  <c r="I130" i="28"/>
  <c r="J42" i="2"/>
  <c r="G42" i="2"/>
  <c r="D42" i="2"/>
  <c r="B81" i="2"/>
  <c r="C81" i="2" s="1"/>
  <c r="E81" i="2"/>
  <c r="AD146" i="8"/>
  <c r="AE146" i="8"/>
  <c r="D81" i="2" l="1"/>
  <c r="F81" i="2" s="1"/>
  <c r="B42" i="2" s="1"/>
  <c r="Y20" i="28" s="1"/>
  <c r="X20" i="28" s="1"/>
  <c r="Z20" i="28" s="1"/>
  <c r="Z21" i="28"/>
  <c r="B27" i="21"/>
  <c r="J41" i="2"/>
  <c r="G41" i="2"/>
  <c r="D41" i="2"/>
  <c r="W19" i="28"/>
  <c r="V19" i="28"/>
  <c r="G80" i="2" s="1"/>
  <c r="U19" i="28"/>
  <c r="J129" i="28"/>
  <c r="I129" i="28"/>
  <c r="J128" i="28"/>
  <c r="I128" i="28"/>
  <c r="J127" i="28"/>
  <c r="I127" i="28"/>
  <c r="J126" i="28"/>
  <c r="I126" i="28"/>
  <c r="J125" i="28"/>
  <c r="I125" i="28"/>
  <c r="J124" i="28"/>
  <c r="I124" i="28"/>
  <c r="J123" i="28"/>
  <c r="I123" i="28"/>
  <c r="AD139" i="8"/>
  <c r="AE139" i="8" s="1"/>
  <c r="B80" i="2" s="1"/>
  <c r="E80" i="2"/>
  <c r="E42" i="2" l="1"/>
  <c r="F42" i="2" s="1"/>
  <c r="H42" i="2"/>
  <c r="I42" i="2" s="1"/>
  <c r="C42" i="2"/>
  <c r="AA20" i="28"/>
  <c r="C80" i="2"/>
  <c r="D80" i="2" s="1"/>
  <c r="F80" i="2" s="1"/>
  <c r="B41" i="2" s="1"/>
  <c r="H41" i="2" s="1"/>
  <c r="I41" i="2" s="1"/>
  <c r="B26" i="21"/>
  <c r="W18" i="28"/>
  <c r="V18" i="28"/>
  <c r="G79" i="2" s="1"/>
  <c r="U18" i="28"/>
  <c r="J122" i="28"/>
  <c r="I122" i="28"/>
  <c r="J121" i="28"/>
  <c r="I121" i="28"/>
  <c r="J120" i="28"/>
  <c r="I120" i="28"/>
  <c r="J119" i="28"/>
  <c r="I119" i="28"/>
  <c r="J118" i="28"/>
  <c r="I118" i="28"/>
  <c r="J117" i="28"/>
  <c r="I117" i="28"/>
  <c r="J116" i="28"/>
  <c r="I116" i="28"/>
  <c r="J40" i="2"/>
  <c r="G40" i="2"/>
  <c r="D40" i="2"/>
  <c r="AD132" i="8"/>
  <c r="AE132" i="8" s="1"/>
  <c r="B79" i="2" s="1"/>
  <c r="C79" i="2" s="1"/>
  <c r="D79" i="2" s="1"/>
  <c r="F79" i="2" s="1"/>
  <c r="B40" i="2" s="1"/>
  <c r="E79" i="2"/>
  <c r="E41" i="2" l="1"/>
  <c r="F41" i="2" s="1"/>
  <c r="Y19" i="28"/>
  <c r="X19" i="28" s="1"/>
  <c r="AA19" i="28" s="1"/>
  <c r="C41" i="2"/>
  <c r="B25" i="21"/>
  <c r="H40" i="2"/>
  <c r="I40" i="2" s="1"/>
  <c r="E40" i="2"/>
  <c r="F40" i="2" s="1"/>
  <c r="Y18" i="28"/>
  <c r="X18" i="28" s="1"/>
  <c r="AA18" i="28" s="1"/>
  <c r="C40" i="2"/>
  <c r="W17" i="28"/>
  <c r="V17" i="28"/>
  <c r="G78" i="2" s="1"/>
  <c r="W16" i="28"/>
  <c r="V16" i="28"/>
  <c r="U17" i="28"/>
  <c r="U16" i="28"/>
  <c r="J115" i="28"/>
  <c r="I115" i="28"/>
  <c r="J114" i="28"/>
  <c r="I114" i="28"/>
  <c r="J113" i="28"/>
  <c r="I113" i="28"/>
  <c r="J112" i="28"/>
  <c r="I112" i="28"/>
  <c r="J111" i="28"/>
  <c r="I111" i="28"/>
  <c r="J110" i="28"/>
  <c r="I110" i="28"/>
  <c r="J109" i="28"/>
  <c r="I109" i="28"/>
  <c r="J39" i="2"/>
  <c r="G39" i="2"/>
  <c r="D39" i="2"/>
  <c r="B78" i="2"/>
  <c r="C78" i="2" s="1"/>
  <c r="D78" i="2" s="1"/>
  <c r="F78" i="2" s="1"/>
  <c r="B39" i="2" s="1"/>
  <c r="E78" i="2"/>
  <c r="AD125" i="8"/>
  <c r="AE125" i="8"/>
  <c r="AB119" i="8"/>
  <c r="AC119" i="8" s="1"/>
  <c r="AB120" i="8"/>
  <c r="AC120" i="8"/>
  <c r="AB121" i="8"/>
  <c r="AC121" i="8"/>
  <c r="AB122" i="8"/>
  <c r="AC122" i="8" s="1"/>
  <c r="AB123" i="8"/>
  <c r="AC123" i="8" s="1"/>
  <c r="AB124" i="8"/>
  <c r="AC124" i="8"/>
  <c r="AB125" i="8"/>
  <c r="AC125" i="8"/>
  <c r="Z19" i="28" l="1"/>
  <c r="Z18" i="28"/>
  <c r="B24" i="21"/>
  <c r="C39" i="2"/>
  <c r="Y17" i="28"/>
  <c r="X17" i="28" s="1"/>
  <c r="Z17" i="28" s="1"/>
  <c r="E39" i="2"/>
  <c r="F39" i="2" s="1"/>
  <c r="H39" i="2"/>
  <c r="I39" i="2" s="1"/>
  <c r="G77" i="2"/>
  <c r="J108" i="28"/>
  <c r="I108" i="28"/>
  <c r="J107" i="28"/>
  <c r="I107" i="28"/>
  <c r="J106" i="28"/>
  <c r="I106" i="28"/>
  <c r="J105" i="28"/>
  <c r="I105" i="28"/>
  <c r="J104" i="28"/>
  <c r="I104" i="28"/>
  <c r="J103" i="28"/>
  <c r="I103" i="28"/>
  <c r="J102" i="28"/>
  <c r="I102" i="28"/>
  <c r="B77" i="2"/>
  <c r="C77" i="2" s="1"/>
  <c r="D77" i="2" s="1"/>
  <c r="F77" i="2" s="1"/>
  <c r="B38" i="2" s="1"/>
  <c r="E77" i="2"/>
  <c r="AD118" i="8"/>
  <c r="AE118" i="8" s="1"/>
  <c r="AB112" i="8"/>
  <c r="AC112" i="8" s="1"/>
  <c r="AB113" i="8"/>
  <c r="AC113" i="8" s="1"/>
  <c r="AB114" i="8"/>
  <c r="AC114" i="8"/>
  <c r="AB115" i="8"/>
  <c r="AC115" i="8" s="1"/>
  <c r="AB116" i="8"/>
  <c r="AC116" i="8" s="1"/>
  <c r="AB117" i="8"/>
  <c r="AC117" i="8" s="1"/>
  <c r="AB118" i="8"/>
  <c r="AC118" i="8"/>
  <c r="AA17" i="28" l="1"/>
  <c r="B23" i="21"/>
  <c r="H38" i="2"/>
  <c r="E38" i="2"/>
  <c r="Y16" i="28"/>
  <c r="X16" i="28" s="1"/>
  <c r="Z16" i="28" s="1"/>
  <c r="AA16" i="28" l="1"/>
  <c r="B128" i="8"/>
  <c r="B129" i="8"/>
  <c r="B130" i="8" s="1"/>
  <c r="B131" i="8" s="1"/>
  <c r="B132" i="8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J38" i="2"/>
  <c r="I38" i="2" s="1"/>
  <c r="G38" i="2"/>
  <c r="D38" i="2"/>
  <c r="C38" i="2" s="1"/>
  <c r="J37" i="2"/>
  <c r="G37" i="2"/>
  <c r="D37" i="2"/>
  <c r="U15" i="28"/>
  <c r="V15" i="28"/>
  <c r="G76" i="2" s="1"/>
  <c r="W15" i="28"/>
  <c r="J101" i="28"/>
  <c r="I101" i="28"/>
  <c r="J100" i="28"/>
  <c r="I100" i="28"/>
  <c r="J99" i="28"/>
  <c r="I99" i="28"/>
  <c r="J98" i="28"/>
  <c r="I98" i="28"/>
  <c r="J97" i="28"/>
  <c r="I97" i="28"/>
  <c r="J96" i="28"/>
  <c r="I96" i="28"/>
  <c r="J95" i="28"/>
  <c r="I95" i="28"/>
  <c r="J94" i="28"/>
  <c r="I94" i="28"/>
  <c r="E76" i="2"/>
  <c r="AD111" i="8"/>
  <c r="AE111" i="8" s="1"/>
  <c r="B76" i="2" s="1"/>
  <c r="C76" i="2" s="1"/>
  <c r="D76" i="2" s="1"/>
  <c r="F76" i="2" s="1"/>
  <c r="B37" i="2" s="1"/>
  <c r="AD103" i="8"/>
  <c r="AB104" i="8"/>
  <c r="AC104" i="8" s="1"/>
  <c r="AB105" i="8"/>
  <c r="AC105" i="8"/>
  <c r="AB106" i="8"/>
  <c r="AC106" i="8"/>
  <c r="AB107" i="8"/>
  <c r="AC107" i="8"/>
  <c r="AB108" i="8"/>
  <c r="AC108" i="8" s="1"/>
  <c r="AB109" i="8"/>
  <c r="AC109" i="8"/>
  <c r="AB110" i="8"/>
  <c r="AC110" i="8"/>
  <c r="AB111" i="8"/>
  <c r="AC111" i="8" s="1"/>
  <c r="AF14" i="8"/>
  <c r="AF22" i="8"/>
  <c r="AF30" i="8"/>
  <c r="AF38" i="8"/>
  <c r="AF46" i="8"/>
  <c r="AF54" i="8"/>
  <c r="AF62" i="8"/>
  <c r="AF70" i="8"/>
  <c r="AF78" i="8"/>
  <c r="F38" i="2" l="1"/>
  <c r="B22" i="21"/>
  <c r="Y15" i="28"/>
  <c r="E37" i="2"/>
  <c r="F37" i="2" s="1"/>
  <c r="C37" i="2"/>
  <c r="H37" i="2"/>
  <c r="I37" i="2" s="1"/>
  <c r="B18" i="23"/>
  <c r="X15" i="28" l="1"/>
  <c r="Z15" i="28" s="1"/>
  <c r="J36" i="2"/>
  <c r="G36" i="2"/>
  <c r="D36" i="2"/>
  <c r="B75" i="2"/>
  <c r="E75" i="2"/>
  <c r="AB103" i="8"/>
  <c r="AC103" i="8" s="1"/>
  <c r="U14" i="28"/>
  <c r="J93" i="28"/>
  <c r="I93" i="28"/>
  <c r="AA15" i="28" l="1"/>
  <c r="C75" i="2"/>
  <c r="D75" i="2" s="1"/>
  <c r="F75" i="2" s="1"/>
  <c r="B36" i="2" s="1"/>
  <c r="B21" i="21"/>
  <c r="W14" i="28"/>
  <c r="V14" i="28"/>
  <c r="G75" i="2" s="1"/>
  <c r="AE103" i="8"/>
  <c r="AB100" i="8"/>
  <c r="AC100" i="8" s="1"/>
  <c r="AB101" i="8"/>
  <c r="AC101" i="8" s="1"/>
  <c r="AB102" i="8"/>
  <c r="AC102" i="8"/>
  <c r="I90" i="28"/>
  <c r="J90" i="28"/>
  <c r="I91" i="28"/>
  <c r="J91" i="28"/>
  <c r="I92" i="28"/>
  <c r="J92" i="28"/>
  <c r="H36" i="2" l="1"/>
  <c r="I36" i="2" s="1"/>
  <c r="Y14" i="28"/>
  <c r="E36" i="2"/>
  <c r="F36" i="2" s="1"/>
  <c r="C36" i="2"/>
  <c r="X14" i="28" l="1"/>
  <c r="Z14" i="28" s="1"/>
  <c r="B74" i="2"/>
  <c r="AD87" i="8"/>
  <c r="E74" i="2"/>
  <c r="W13" i="28"/>
  <c r="V13" i="28"/>
  <c r="U13" i="28"/>
  <c r="U12" i="28"/>
  <c r="I78" i="28"/>
  <c r="J78" i="28"/>
  <c r="I79" i="28"/>
  <c r="J79" i="28"/>
  <c r="I80" i="28"/>
  <c r="J80" i="28"/>
  <c r="I81" i="28"/>
  <c r="J81" i="28"/>
  <c r="I82" i="28"/>
  <c r="J82" i="28"/>
  <c r="I83" i="28"/>
  <c r="J83" i="28"/>
  <c r="I84" i="28"/>
  <c r="J84" i="28"/>
  <c r="I85" i="28"/>
  <c r="J85" i="28"/>
  <c r="I86" i="28"/>
  <c r="J86" i="28"/>
  <c r="I87" i="28"/>
  <c r="J87" i="28"/>
  <c r="I88" i="28"/>
  <c r="J88" i="28"/>
  <c r="I89" i="28"/>
  <c r="J89" i="28"/>
  <c r="AD95" i="8"/>
  <c r="AE95" i="8"/>
  <c r="AE87" i="8"/>
  <c r="AE79" i="8"/>
  <c r="AE71" i="8"/>
  <c r="AE63" i="8"/>
  <c r="AE55" i="8"/>
  <c r="AE47" i="8"/>
  <c r="AE39" i="8"/>
  <c r="AE31" i="8"/>
  <c r="AE23" i="8"/>
  <c r="AE15" i="8"/>
  <c r="AB88" i="8"/>
  <c r="AC88" i="8" s="1"/>
  <c r="AB89" i="8"/>
  <c r="AC89" i="8" s="1"/>
  <c r="AB90" i="8"/>
  <c r="AC90" i="8"/>
  <c r="AB91" i="8"/>
  <c r="AC91" i="8"/>
  <c r="AB92" i="8"/>
  <c r="AC92" i="8" s="1"/>
  <c r="AB93" i="8"/>
  <c r="AC93" i="8" s="1"/>
  <c r="AB94" i="8"/>
  <c r="AC94" i="8"/>
  <c r="AB95" i="8"/>
  <c r="AC95" i="8"/>
  <c r="AB96" i="8"/>
  <c r="AC96" i="8" s="1"/>
  <c r="AB97" i="8"/>
  <c r="AC97" i="8"/>
  <c r="AB98" i="8"/>
  <c r="AC98" i="8"/>
  <c r="AB99" i="8"/>
  <c r="AC99" i="8" s="1"/>
  <c r="AA14" i="28" l="1"/>
  <c r="C74" i="2"/>
  <c r="D74" i="2" s="1"/>
  <c r="F74" i="2" s="1"/>
  <c r="B35" i="2" s="1"/>
  <c r="B20" i="21"/>
  <c r="G74" i="2"/>
  <c r="W12" i="28"/>
  <c r="V12" i="28"/>
  <c r="G73" i="2" s="1"/>
  <c r="I71" i="28"/>
  <c r="J71" i="28"/>
  <c r="I72" i="28"/>
  <c r="J72" i="28"/>
  <c r="I73" i="28"/>
  <c r="J73" i="28"/>
  <c r="I74" i="28"/>
  <c r="J74" i="28"/>
  <c r="I75" i="28"/>
  <c r="J75" i="28"/>
  <c r="I76" i="28"/>
  <c r="J76" i="28"/>
  <c r="I77" i="28"/>
  <c r="J77" i="28"/>
  <c r="E73" i="2"/>
  <c r="B73" i="2"/>
  <c r="AD79" i="8"/>
  <c r="AB87" i="8"/>
  <c r="AC87" i="8" s="1"/>
  <c r="AB86" i="8"/>
  <c r="AC86" i="8" s="1"/>
  <c r="AB85" i="8"/>
  <c r="AC85" i="8" s="1"/>
  <c r="AB84" i="8"/>
  <c r="AC84" i="8" s="1"/>
  <c r="AB83" i="8"/>
  <c r="AC83" i="8" s="1"/>
  <c r="AB82" i="8"/>
  <c r="AC82" i="8" s="1"/>
  <c r="AB81" i="8"/>
  <c r="AC81" i="8" s="1"/>
  <c r="H35" i="2" l="1"/>
  <c r="Y13" i="28"/>
  <c r="E35" i="2"/>
  <c r="C73" i="2"/>
  <c r="D73" i="2" s="1"/>
  <c r="F73" i="2" s="1"/>
  <c r="B34" i="2" s="1"/>
  <c r="Y12" i="28" s="1"/>
  <c r="B19" i="21"/>
  <c r="X12" i="28" l="1"/>
  <c r="AA12" i="28" s="1"/>
  <c r="X13" i="28"/>
  <c r="Z13" i="28" s="1"/>
  <c r="H34" i="2"/>
  <c r="E34" i="2"/>
  <c r="AA13" i="28" l="1"/>
  <c r="Z12" i="28"/>
  <c r="I5" i="28"/>
  <c r="J5" i="28"/>
  <c r="I6" i="28"/>
  <c r="J6" i="28"/>
  <c r="I7" i="28"/>
  <c r="J7" i="28"/>
  <c r="I8" i="28"/>
  <c r="J8" i="28"/>
  <c r="I9" i="28"/>
  <c r="J9" i="28"/>
  <c r="I10" i="28"/>
  <c r="J10" i="28"/>
  <c r="I11" i="28"/>
  <c r="J11" i="28"/>
  <c r="I12" i="28"/>
  <c r="J12" i="28"/>
  <c r="I13" i="28"/>
  <c r="J13" i="28"/>
  <c r="I14" i="28"/>
  <c r="J14" i="28"/>
  <c r="I15" i="28"/>
  <c r="J15" i="28"/>
  <c r="I16" i="28"/>
  <c r="J16" i="28"/>
  <c r="I17" i="28"/>
  <c r="J17" i="28"/>
  <c r="I18" i="28"/>
  <c r="J18" i="28"/>
  <c r="I19" i="28"/>
  <c r="J19" i="28"/>
  <c r="I20" i="28"/>
  <c r="J20" i="28"/>
  <c r="I21" i="28"/>
  <c r="J21" i="28"/>
  <c r="I22" i="28"/>
  <c r="J22" i="28"/>
  <c r="I23" i="28"/>
  <c r="J23" i="28"/>
  <c r="I24" i="28"/>
  <c r="J24" i="28"/>
  <c r="I25" i="28"/>
  <c r="J25" i="28"/>
  <c r="I26" i="28"/>
  <c r="J26" i="28"/>
  <c r="I27" i="28"/>
  <c r="J27" i="28"/>
  <c r="I28" i="28"/>
  <c r="J28" i="28"/>
  <c r="I29" i="28"/>
  <c r="J29" i="28"/>
  <c r="I30" i="28"/>
  <c r="J30" i="28"/>
  <c r="I31" i="28"/>
  <c r="J31" i="28"/>
  <c r="I32" i="28"/>
  <c r="J32" i="28"/>
  <c r="I33" i="28"/>
  <c r="J33" i="28"/>
  <c r="I34" i="28"/>
  <c r="J34" i="28"/>
  <c r="I35" i="28"/>
  <c r="J35" i="28"/>
  <c r="I36" i="28"/>
  <c r="J36" i="28"/>
  <c r="I37" i="28"/>
  <c r="J37" i="28"/>
  <c r="I38" i="28"/>
  <c r="J38" i="28"/>
  <c r="I39" i="28"/>
  <c r="J39" i="28"/>
  <c r="I40" i="28"/>
  <c r="J40" i="28"/>
  <c r="I41" i="28"/>
  <c r="J41" i="28"/>
  <c r="I42" i="28"/>
  <c r="J42" i="28"/>
  <c r="I43" i="28"/>
  <c r="J43" i="28"/>
  <c r="I44" i="28"/>
  <c r="J44" i="28"/>
  <c r="I45" i="28"/>
  <c r="J45" i="28"/>
  <c r="I46" i="28"/>
  <c r="J46" i="28"/>
  <c r="I47" i="28"/>
  <c r="J47" i="28"/>
  <c r="I48" i="28"/>
  <c r="J48" i="28"/>
  <c r="I49" i="28"/>
  <c r="J49" i="28"/>
  <c r="I50" i="28"/>
  <c r="J50" i="28"/>
  <c r="I51" i="28"/>
  <c r="J51" i="28"/>
  <c r="I52" i="28"/>
  <c r="J52" i="28"/>
  <c r="I53" i="28"/>
  <c r="J53" i="28"/>
  <c r="I54" i="28"/>
  <c r="J54" i="28"/>
  <c r="I55" i="28"/>
  <c r="J55" i="28"/>
  <c r="I56" i="28"/>
  <c r="J56" i="28"/>
  <c r="I57" i="28"/>
  <c r="J57" i="28"/>
  <c r="I58" i="28"/>
  <c r="J58" i="28"/>
  <c r="I59" i="28"/>
  <c r="J59" i="28"/>
  <c r="I60" i="28"/>
  <c r="J60" i="28"/>
  <c r="I61" i="28"/>
  <c r="J61" i="28"/>
  <c r="I62" i="28"/>
  <c r="J62" i="28"/>
  <c r="I63" i="28"/>
  <c r="J63" i="28"/>
  <c r="I64" i="28"/>
  <c r="J64" i="28"/>
  <c r="I65" i="28"/>
  <c r="J65" i="28"/>
  <c r="I66" i="28"/>
  <c r="J66" i="28"/>
  <c r="I67" i="28"/>
  <c r="J67" i="28"/>
  <c r="I68" i="28"/>
  <c r="J68" i="28"/>
  <c r="I69" i="28"/>
  <c r="J69" i="28"/>
  <c r="I70" i="28"/>
  <c r="J70" i="28"/>
  <c r="J4" i="28"/>
  <c r="I4" i="28"/>
  <c r="W3" i="28"/>
  <c r="J59" i="2"/>
  <c r="R12" i="8"/>
  <c r="K12" i="8"/>
  <c r="J12" i="8" l="1"/>
  <c r="N12" i="8" s="1"/>
  <c r="M12" i="8"/>
  <c r="Q12" i="8"/>
  <c r="U12" i="8" s="1"/>
  <c r="T12" i="8"/>
  <c r="W4" i="28"/>
  <c r="W5" i="28"/>
  <c r="W6" i="28"/>
  <c r="W7" i="28"/>
  <c r="W8" i="28"/>
  <c r="W9" i="28"/>
  <c r="W10" i="28"/>
  <c r="W11" i="28"/>
  <c r="V11" i="28"/>
  <c r="G72" i="2" l="1"/>
  <c r="G59" i="2" l="1"/>
  <c r="D59" i="2"/>
  <c r="AB80" i="8"/>
  <c r="AC80" i="8" s="1"/>
  <c r="Z82" i="8"/>
  <c r="V10" i="28" l="1"/>
  <c r="G71" i="2" s="1"/>
  <c r="V9" i="28"/>
  <c r="G70" i="2" s="1"/>
  <c r="B31" i="2" s="1"/>
  <c r="Y9" i="28" s="1"/>
  <c r="V8" i="28"/>
  <c r="G69" i="2" s="1"/>
  <c r="B30" i="2" s="1"/>
  <c r="Y8" i="28" s="1"/>
  <c r="V7" i="28"/>
  <c r="G68" i="2" s="1"/>
  <c r="B29" i="2" s="1"/>
  <c r="Y7" i="28" s="1"/>
  <c r="V6" i="28"/>
  <c r="G67" i="2" s="1"/>
  <c r="B28" i="2" s="1"/>
  <c r="Y6" i="28" s="1"/>
  <c r="V5" i="28"/>
  <c r="G66" i="2" s="1"/>
  <c r="V4" i="28"/>
  <c r="G65" i="2" s="1"/>
  <c r="V3" i="28"/>
  <c r="G64" i="2" s="1"/>
  <c r="U11" i="28"/>
  <c r="U10" i="28"/>
  <c r="U9" i="28"/>
  <c r="U8" i="28"/>
  <c r="U7" i="28"/>
  <c r="U6" i="28"/>
  <c r="U5" i="28"/>
  <c r="U4" i="28"/>
  <c r="U3" i="28"/>
  <c r="AB74" i="8"/>
  <c r="AC74" i="8" s="1"/>
  <c r="AB75" i="8"/>
  <c r="AC75" i="8" s="1"/>
  <c r="AB76" i="8"/>
  <c r="AC76" i="8" s="1"/>
  <c r="AB77" i="8"/>
  <c r="AC77" i="8" s="1"/>
  <c r="AB78" i="8"/>
  <c r="AC78" i="8" s="1"/>
  <c r="AB79" i="8"/>
  <c r="AC79" i="8" s="1"/>
  <c r="Z81" i="8"/>
  <c r="Z76" i="8"/>
  <c r="Z77" i="8"/>
  <c r="Z78" i="8"/>
  <c r="Z79" i="8"/>
  <c r="Z80" i="8"/>
  <c r="X7" i="28" l="1"/>
  <c r="AA7" i="28" s="1"/>
  <c r="X9" i="28"/>
  <c r="Z9" i="28" s="1"/>
  <c r="X8" i="28"/>
  <c r="Z8" i="28" s="1"/>
  <c r="X6" i="28"/>
  <c r="Z6" i="28" s="1"/>
  <c r="H29" i="2"/>
  <c r="E29" i="2"/>
  <c r="H30" i="2"/>
  <c r="E30" i="2"/>
  <c r="H28" i="2"/>
  <c r="E28" i="2"/>
  <c r="E31" i="2"/>
  <c r="H31" i="2"/>
  <c r="E72" i="2"/>
  <c r="Z7" i="28" l="1"/>
  <c r="AA8" i="28"/>
  <c r="AA9" i="28"/>
  <c r="AA6" i="28"/>
  <c r="B5" i="28"/>
  <c r="B6" i="28" s="1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B63" i="28" s="1"/>
  <c r="B64" i="28" s="1"/>
  <c r="B65" i="28" s="1"/>
  <c r="B66" i="28" s="1"/>
  <c r="B67" i="28" s="1"/>
  <c r="B68" i="28" s="1"/>
  <c r="B69" i="28" s="1"/>
  <c r="B70" i="28" s="1"/>
  <c r="B71" i="28" s="1"/>
  <c r="B72" i="28" s="1"/>
  <c r="B73" i="28" s="1"/>
  <c r="B74" i="28" s="1"/>
  <c r="B75" i="28" s="1"/>
  <c r="C59" i="2" l="1"/>
  <c r="Z12" i="8" l="1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11" i="8"/>
  <c r="AB73" i="8"/>
  <c r="AC73" i="8" s="1"/>
  <c r="AB72" i="8"/>
  <c r="AC72" i="8" s="1"/>
  <c r="B72" i="2" l="1"/>
  <c r="D12" i="8"/>
  <c r="C12" i="8" s="1"/>
  <c r="C72" i="2" l="1"/>
  <c r="D72" i="2" s="1"/>
  <c r="F72" i="2" s="1"/>
  <c r="B33" i="2" s="1"/>
  <c r="Y11" i="28" s="1"/>
  <c r="B18" i="21"/>
  <c r="AB10" i="8"/>
  <c r="AC10" i="8" s="1"/>
  <c r="X11" i="28" l="1"/>
  <c r="Z11" i="28" s="1"/>
  <c r="E33" i="2"/>
  <c r="H33" i="2"/>
  <c r="AD71" i="8"/>
  <c r="AD15" i="8"/>
  <c r="AA11" i="28" l="1"/>
  <c r="E71" i="2"/>
  <c r="E64" i="2"/>
  <c r="E65" i="2"/>
  <c r="E66" i="2"/>
  <c r="E67" i="2"/>
  <c r="E68" i="2"/>
  <c r="E69" i="2"/>
  <c r="E70" i="2"/>
  <c r="AB71" i="8"/>
  <c r="AC71" i="8" s="1"/>
  <c r="AB70" i="8"/>
  <c r="AC70" i="8" s="1"/>
  <c r="AB69" i="8"/>
  <c r="AC69" i="8" s="1"/>
  <c r="AB68" i="8"/>
  <c r="AC68" i="8" s="1"/>
  <c r="AB67" i="8"/>
  <c r="AC67" i="8" s="1"/>
  <c r="AB66" i="8"/>
  <c r="AC66" i="8" s="1"/>
  <c r="AD63" i="8" l="1"/>
  <c r="AB65" i="8"/>
  <c r="AC65" i="8" s="1"/>
  <c r="AB64" i="8"/>
  <c r="AC64" i="8" s="1"/>
  <c r="AB63" i="8"/>
  <c r="AC63" i="8" s="1"/>
  <c r="AB62" i="8"/>
  <c r="AC62" i="8" s="1"/>
  <c r="B71" i="2" l="1"/>
  <c r="AD55" i="8"/>
  <c r="AB61" i="8"/>
  <c r="AC61" i="8" s="1"/>
  <c r="AB60" i="8"/>
  <c r="AC60" i="8" s="1"/>
  <c r="C71" i="2" l="1"/>
  <c r="D71" i="2" s="1"/>
  <c r="B17" i="21"/>
  <c r="AD47" i="8" l="1"/>
  <c r="AD39" i="8"/>
  <c r="AD31" i="8"/>
  <c r="AD23" i="8"/>
  <c r="J35" i="2" l="1"/>
  <c r="I35" i="2" s="1"/>
  <c r="G35" i="2"/>
  <c r="F35" i="2" s="1"/>
  <c r="D35" i="2"/>
  <c r="J34" i="2"/>
  <c r="I34" i="2" s="1"/>
  <c r="J33" i="2"/>
  <c r="I33" i="2" s="1"/>
  <c r="J32" i="2"/>
  <c r="G34" i="2"/>
  <c r="F34" i="2" s="1"/>
  <c r="G33" i="2"/>
  <c r="F33" i="2" s="1"/>
  <c r="G32" i="2"/>
  <c r="D34" i="2"/>
  <c r="J31" i="2"/>
  <c r="I31" i="2" s="1"/>
  <c r="G31" i="2"/>
  <c r="F31" i="2" s="1"/>
  <c r="D31" i="2"/>
  <c r="D33" i="2"/>
  <c r="D32" i="2"/>
  <c r="J26" i="2"/>
  <c r="J27" i="2"/>
  <c r="J28" i="2"/>
  <c r="I28" i="2" s="1"/>
  <c r="J29" i="2"/>
  <c r="I29" i="2" s="1"/>
  <c r="J30" i="2"/>
  <c r="I30" i="2" s="1"/>
  <c r="G26" i="2"/>
  <c r="G27" i="2"/>
  <c r="G28" i="2"/>
  <c r="F28" i="2" s="1"/>
  <c r="G29" i="2"/>
  <c r="F29" i="2" s="1"/>
  <c r="G30" i="2"/>
  <c r="F30" i="2" s="1"/>
  <c r="D26" i="2"/>
  <c r="D27" i="2"/>
  <c r="D28" i="2"/>
  <c r="D29" i="2"/>
  <c r="D30" i="2"/>
  <c r="AB47" i="8"/>
  <c r="AC47" i="8" s="1"/>
  <c r="AB48" i="8"/>
  <c r="AC48" i="8" s="1"/>
  <c r="AB49" i="8"/>
  <c r="AC49" i="8" s="1"/>
  <c r="AB50" i="8"/>
  <c r="AC50" i="8" s="1"/>
  <c r="AB51" i="8"/>
  <c r="AC51" i="8" s="1"/>
  <c r="AB52" i="8"/>
  <c r="AC52" i="8" s="1"/>
  <c r="AB53" i="8"/>
  <c r="AC53" i="8" s="1"/>
  <c r="AB54" i="8"/>
  <c r="AC54" i="8" s="1"/>
  <c r="AB55" i="8"/>
  <c r="AC55" i="8" s="1"/>
  <c r="AB56" i="8"/>
  <c r="AC56" i="8" s="1"/>
  <c r="AB57" i="8"/>
  <c r="AC57" i="8" s="1"/>
  <c r="AB58" i="8"/>
  <c r="AC58" i="8" s="1"/>
  <c r="AB59" i="8"/>
  <c r="AC59" i="8" s="1"/>
  <c r="B69" i="2" l="1"/>
  <c r="B70" i="2"/>
  <c r="C70" i="2" l="1"/>
  <c r="D70" i="2" s="1"/>
  <c r="B16" i="21"/>
  <c r="C69" i="2"/>
  <c r="D69" i="2" s="1"/>
  <c r="B15" i="21"/>
  <c r="I19" i="23"/>
  <c r="C19" i="23" l="1"/>
  <c r="K19" i="23"/>
  <c r="D19" i="23"/>
  <c r="J19" i="23"/>
  <c r="E19" i="23"/>
  <c r="F19" i="23"/>
  <c r="G19" i="23"/>
  <c r="H19" i="23"/>
  <c r="C33" i="2" l="1"/>
  <c r="C11" i="25"/>
  <c r="J11" i="25" l="1"/>
  <c r="I11" i="25"/>
  <c r="H11" i="25"/>
  <c r="G11" i="25"/>
  <c r="F11" i="25"/>
  <c r="E11" i="25"/>
  <c r="L11" i="25"/>
  <c r="D11" i="25"/>
  <c r="K11" i="25"/>
  <c r="C34" i="2"/>
  <c r="C35" i="2"/>
  <c r="B12" i="25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49" i="25" s="1"/>
  <c r="B50" i="25" s="1"/>
  <c r="B51" i="25" s="1"/>
  <c r="B52" i="25" s="1"/>
  <c r="B53" i="25" s="1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4" i="25" s="1"/>
  <c r="B65" i="25" s="1"/>
  <c r="B66" i="25" s="1"/>
  <c r="B67" i="25" s="1"/>
  <c r="B68" i="25" s="1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B79" i="25" s="1"/>
  <c r="B80" i="25" s="1"/>
  <c r="B81" i="25" s="1"/>
  <c r="B82" i="25" s="1"/>
  <c r="B83" i="25" s="1"/>
  <c r="B84" i="25" s="1"/>
  <c r="B85" i="25" s="1"/>
  <c r="B86" i="25" s="1"/>
  <c r="B87" i="25" s="1"/>
  <c r="B88" i="25" s="1"/>
  <c r="B89" i="25" s="1"/>
  <c r="B90" i="25" s="1"/>
  <c r="B91" i="25" s="1"/>
  <c r="B92" i="25" s="1"/>
  <c r="B93" i="25" s="1"/>
  <c r="B94" i="25" s="1"/>
  <c r="B95" i="25" s="1"/>
  <c r="B96" i="25" s="1"/>
  <c r="B97" i="25" s="1"/>
  <c r="B98" i="25" s="1"/>
  <c r="B99" i="25" s="1"/>
  <c r="B100" i="25" s="1"/>
  <c r="B101" i="25" s="1"/>
  <c r="B102" i="25" s="1"/>
  <c r="B103" i="25" s="1"/>
  <c r="B104" i="25" s="1"/>
  <c r="B105" i="25" s="1"/>
  <c r="B106" i="25" s="1"/>
  <c r="B107" i="25" s="1"/>
  <c r="B108" i="25" s="1"/>
  <c r="B109" i="25" s="1"/>
  <c r="B110" i="25" s="1"/>
  <c r="B111" i="25" s="1"/>
  <c r="B112" i="25" s="1"/>
  <c r="B113" i="25" s="1"/>
  <c r="B114" i="25" s="1"/>
  <c r="B115" i="25" s="1"/>
  <c r="B116" i="25" s="1"/>
  <c r="B117" i="25" s="1"/>
  <c r="B118" i="25" s="1"/>
  <c r="B119" i="25" s="1"/>
  <c r="B120" i="25" s="1"/>
  <c r="B121" i="25" s="1"/>
  <c r="B122" i="25" s="1"/>
  <c r="B123" i="25" s="1"/>
  <c r="B124" i="25" s="1"/>
  <c r="B125" i="25" s="1"/>
  <c r="B126" i="25" s="1"/>
  <c r="B127" i="25" s="1"/>
  <c r="B128" i="25" s="1"/>
  <c r="B129" i="25" s="1"/>
  <c r="B130" i="25" s="1"/>
  <c r="B131" i="25" s="1"/>
  <c r="B132" i="25" s="1"/>
  <c r="B133" i="25" s="1"/>
  <c r="B134" i="25" s="1"/>
  <c r="B135" i="25" s="1"/>
  <c r="B136" i="25" s="1"/>
  <c r="B137" i="25" s="1"/>
  <c r="B138" i="25" s="1"/>
  <c r="B139" i="25" s="1"/>
  <c r="B140" i="25" s="1"/>
  <c r="B141" i="25" s="1"/>
  <c r="B142" i="25" s="1"/>
  <c r="B143" i="25" s="1"/>
  <c r="B144" i="25" s="1"/>
  <c r="B145" i="25" s="1"/>
  <c r="B146" i="25" s="1"/>
  <c r="B147" i="25" s="1"/>
  <c r="B148" i="25" s="1"/>
  <c r="B149" i="25" s="1"/>
  <c r="B150" i="25" s="1"/>
  <c r="B151" i="25" s="1"/>
  <c r="B152" i="25" s="1"/>
  <c r="B153" i="25" s="1"/>
  <c r="B154" i="25" s="1"/>
  <c r="B155" i="25" s="1"/>
  <c r="B156" i="25" s="1"/>
  <c r="B157" i="25" s="1"/>
  <c r="B158" i="25" s="1"/>
  <c r="B159" i="25" s="1"/>
  <c r="B160" i="25" s="1"/>
  <c r="B161" i="25" s="1"/>
  <c r="B162" i="25" s="1"/>
  <c r="B163" i="25" s="1"/>
  <c r="B164" i="25" s="1"/>
  <c r="B165" i="25" s="1"/>
  <c r="B166" i="25" s="1"/>
  <c r="B167" i="25" s="1"/>
  <c r="B168" i="25" s="1"/>
  <c r="B169" i="25" s="1"/>
  <c r="B170" i="25" s="1"/>
  <c r="B171" i="25" s="1"/>
  <c r="B172" i="25" s="1"/>
  <c r="B173" i="25" s="1"/>
  <c r="B174" i="25" s="1"/>
  <c r="B175" i="25" s="1"/>
  <c r="B176" i="25" s="1"/>
  <c r="B177" i="25" s="1"/>
  <c r="B178" i="25" s="1"/>
  <c r="B179" i="25" s="1"/>
  <c r="B180" i="25" s="1"/>
  <c r="B181" i="25" s="1"/>
  <c r="B182" i="25" s="1"/>
  <c r="B183" i="25" s="1"/>
  <c r="B184" i="25" s="1"/>
  <c r="B185" i="25" s="1"/>
  <c r="B186" i="25" s="1"/>
  <c r="B187" i="25" s="1"/>
  <c r="B188" i="25" s="1"/>
  <c r="B189" i="25" s="1"/>
  <c r="B190" i="25" s="1"/>
  <c r="B191" i="25" s="1"/>
  <c r="B192" i="25" s="1"/>
  <c r="B193" i="25" s="1"/>
  <c r="B194" i="25" s="1"/>
  <c r="B195" i="25" s="1"/>
  <c r="B196" i="25" s="1"/>
  <c r="B197" i="25" s="1"/>
  <c r="B198" i="25" s="1"/>
  <c r="B199" i="25" s="1"/>
  <c r="B200" i="25" s="1"/>
  <c r="B201" i="25" s="1"/>
  <c r="B202" i="25" s="1"/>
  <c r="B203" i="25" s="1"/>
  <c r="B204" i="25" s="1"/>
  <c r="B205" i="25" s="1"/>
  <c r="B206" i="25" s="1"/>
  <c r="B207" i="25" s="1"/>
  <c r="B208" i="25" s="1"/>
  <c r="B209" i="25" s="1"/>
  <c r="B210" i="25" s="1"/>
  <c r="B211" i="25" s="1"/>
  <c r="B212" i="25" s="1"/>
  <c r="B213" i="25" s="1"/>
  <c r="B214" i="25" s="1"/>
  <c r="B215" i="25" s="1"/>
  <c r="B216" i="25" s="1"/>
  <c r="B217" i="25" s="1"/>
  <c r="B218" i="25" s="1"/>
  <c r="B219" i="25" s="1"/>
  <c r="B220" i="25" s="1"/>
  <c r="B221" i="25" s="1"/>
  <c r="B222" i="25" s="1"/>
  <c r="B223" i="25" s="1"/>
  <c r="B224" i="25" s="1"/>
  <c r="B225" i="25" s="1"/>
  <c r="B226" i="25" s="1"/>
  <c r="B227" i="25" s="1"/>
  <c r="B228" i="25" s="1"/>
  <c r="B229" i="25" s="1"/>
  <c r="B230" i="25" s="1"/>
  <c r="B231" i="25" s="1"/>
  <c r="B232" i="25" s="1"/>
  <c r="B233" i="25" s="1"/>
  <c r="B234" i="25" s="1"/>
  <c r="B235" i="25" s="1"/>
  <c r="B236" i="25" s="1"/>
  <c r="B237" i="25" s="1"/>
  <c r="B238" i="25" s="1"/>
  <c r="B239" i="25" s="1"/>
  <c r="B240" i="25" s="1"/>
  <c r="B241" i="25" s="1"/>
  <c r="B242" i="25" s="1"/>
  <c r="B243" i="25" s="1"/>
  <c r="B244" i="25" s="1"/>
  <c r="B245" i="25" s="1"/>
  <c r="B246" i="25" s="1"/>
  <c r="B247" i="25" s="1"/>
  <c r="B248" i="25" s="1"/>
  <c r="B249" i="25" s="1"/>
  <c r="B250" i="25" s="1"/>
  <c r="B251" i="25" s="1"/>
  <c r="B252" i="25" s="1"/>
  <c r="B253" i="25" s="1"/>
  <c r="B254" i="25" s="1"/>
  <c r="B255" i="25" s="1"/>
  <c r="B256" i="25" s="1"/>
  <c r="B257" i="25" s="1"/>
  <c r="B258" i="25" s="1"/>
  <c r="B259" i="25" s="1"/>
  <c r="B260" i="25" s="1"/>
  <c r="B261" i="25" s="1"/>
  <c r="B262" i="25" s="1"/>
  <c r="B263" i="25" s="1"/>
  <c r="B264" i="25" s="1"/>
  <c r="B265" i="25" s="1"/>
  <c r="B266" i="25" s="1"/>
  <c r="B267" i="25" s="1"/>
  <c r="B268" i="25" s="1"/>
  <c r="B269" i="25" s="1"/>
  <c r="B270" i="25" s="1"/>
  <c r="B271" i="25" s="1"/>
  <c r="B272" i="25" s="1"/>
  <c r="B273" i="25" s="1"/>
  <c r="B274" i="25" s="1"/>
  <c r="B275" i="25" s="1"/>
  <c r="B276" i="25" s="1"/>
  <c r="B277" i="25" s="1"/>
  <c r="B278" i="25" s="1"/>
  <c r="B279" i="25" s="1"/>
  <c r="B280" i="25" s="1"/>
  <c r="B281" i="25" s="1"/>
  <c r="B282" i="25" s="1"/>
  <c r="B283" i="25" s="1"/>
  <c r="B284" i="25" s="1"/>
  <c r="B285" i="25" s="1"/>
  <c r="B286" i="25" s="1"/>
  <c r="B287" i="25" s="1"/>
  <c r="B288" i="25" s="1"/>
  <c r="B289" i="25" s="1"/>
  <c r="B290" i="25" s="1"/>
  <c r="B291" i="25" s="1"/>
  <c r="B292" i="25" s="1"/>
  <c r="B293" i="25" s="1"/>
  <c r="B294" i="25" s="1"/>
  <c r="B295" i="25" s="1"/>
  <c r="B296" i="25" s="1"/>
  <c r="B297" i="25" s="1"/>
  <c r="B298" i="25" s="1"/>
  <c r="B299" i="25" s="1"/>
  <c r="B300" i="25" s="1"/>
  <c r="B301" i="25" s="1"/>
  <c r="B302" i="25" s="1"/>
  <c r="B303" i="25" s="1"/>
  <c r="B304" i="25" s="1"/>
  <c r="B305" i="25" s="1"/>
  <c r="B306" i="25" s="1"/>
  <c r="B307" i="25" s="1"/>
  <c r="B308" i="25" s="1"/>
  <c r="B309" i="25" s="1"/>
  <c r="B310" i="25" s="1"/>
  <c r="B311" i="25" s="1"/>
  <c r="B312" i="25" s="1"/>
  <c r="B313" i="25" s="1"/>
  <c r="B314" i="25" s="1"/>
  <c r="C10" i="24"/>
  <c r="C11" i="24"/>
  <c r="C9" i="24"/>
  <c r="B12" i="24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105" i="24" s="1"/>
  <c r="B106" i="24" s="1"/>
  <c r="B107" i="24" s="1"/>
  <c r="B108" i="24" s="1"/>
  <c r="B109" i="24" s="1"/>
  <c r="B110" i="24" s="1"/>
  <c r="B111" i="24" s="1"/>
  <c r="B112" i="24" s="1"/>
  <c r="B113" i="24" s="1"/>
  <c r="B114" i="24" s="1"/>
  <c r="B115" i="24" s="1"/>
  <c r="B116" i="24" s="1"/>
  <c r="B117" i="24" s="1"/>
  <c r="B118" i="24" s="1"/>
  <c r="B119" i="24" s="1"/>
  <c r="B120" i="24" s="1"/>
  <c r="B121" i="24" s="1"/>
  <c r="B122" i="24" s="1"/>
  <c r="B123" i="24" s="1"/>
  <c r="B124" i="24" s="1"/>
  <c r="B125" i="24" s="1"/>
  <c r="B126" i="24" s="1"/>
  <c r="B127" i="24" s="1"/>
  <c r="B128" i="24" s="1"/>
  <c r="B129" i="24" s="1"/>
  <c r="B130" i="24" s="1"/>
  <c r="B131" i="24" s="1"/>
  <c r="B132" i="24" s="1"/>
  <c r="B133" i="24" s="1"/>
  <c r="B134" i="24" s="1"/>
  <c r="B135" i="24" s="1"/>
  <c r="B136" i="24" s="1"/>
  <c r="B137" i="24" s="1"/>
  <c r="B138" i="24" s="1"/>
  <c r="B139" i="24" s="1"/>
  <c r="B140" i="24" s="1"/>
  <c r="B141" i="24" s="1"/>
  <c r="B142" i="24" s="1"/>
  <c r="B143" i="24" s="1"/>
  <c r="B144" i="24" s="1"/>
  <c r="B145" i="24" s="1"/>
  <c r="B146" i="24" s="1"/>
  <c r="B147" i="24" s="1"/>
  <c r="B148" i="24" s="1"/>
  <c r="B149" i="24" s="1"/>
  <c r="B150" i="24" s="1"/>
  <c r="B151" i="24" s="1"/>
  <c r="B152" i="24" s="1"/>
  <c r="B153" i="24" s="1"/>
  <c r="B154" i="24" s="1"/>
  <c r="B155" i="24" s="1"/>
  <c r="B156" i="24" s="1"/>
  <c r="B157" i="24" s="1"/>
  <c r="B158" i="24" s="1"/>
  <c r="B159" i="24" s="1"/>
  <c r="B160" i="24" s="1"/>
  <c r="B161" i="24" s="1"/>
  <c r="B162" i="24" s="1"/>
  <c r="B163" i="24" s="1"/>
  <c r="B164" i="24" s="1"/>
  <c r="B165" i="24" s="1"/>
  <c r="B166" i="24" s="1"/>
  <c r="B167" i="24" s="1"/>
  <c r="B168" i="24" s="1"/>
  <c r="B169" i="24" s="1"/>
  <c r="B170" i="24" s="1"/>
  <c r="B171" i="24" s="1"/>
  <c r="B172" i="24" s="1"/>
  <c r="B173" i="24" s="1"/>
  <c r="B174" i="24" s="1"/>
  <c r="B175" i="24" s="1"/>
  <c r="B176" i="24" s="1"/>
  <c r="B177" i="24" s="1"/>
  <c r="B178" i="24" s="1"/>
  <c r="B179" i="24" s="1"/>
  <c r="B180" i="24" s="1"/>
  <c r="B181" i="24" s="1"/>
  <c r="B182" i="24" s="1"/>
  <c r="B183" i="24" s="1"/>
  <c r="B184" i="24" s="1"/>
  <c r="B185" i="24" s="1"/>
  <c r="B186" i="24" s="1"/>
  <c r="B187" i="24" s="1"/>
  <c r="B188" i="24" s="1"/>
  <c r="B189" i="24" s="1"/>
  <c r="B190" i="24" s="1"/>
  <c r="B191" i="24" s="1"/>
  <c r="B192" i="24" s="1"/>
  <c r="B193" i="24" s="1"/>
  <c r="B194" i="24" s="1"/>
  <c r="B195" i="24" s="1"/>
  <c r="B196" i="24" s="1"/>
  <c r="B197" i="24" s="1"/>
  <c r="B198" i="24" s="1"/>
  <c r="B199" i="24" s="1"/>
  <c r="B200" i="24" s="1"/>
  <c r="B201" i="24" s="1"/>
  <c r="B202" i="24" s="1"/>
  <c r="B203" i="24" s="1"/>
  <c r="B204" i="24" s="1"/>
  <c r="B205" i="24" s="1"/>
  <c r="B206" i="24" s="1"/>
  <c r="B207" i="24" s="1"/>
  <c r="B208" i="24" s="1"/>
  <c r="B209" i="24" s="1"/>
  <c r="B210" i="24" s="1"/>
  <c r="B211" i="24" s="1"/>
  <c r="B212" i="24" s="1"/>
  <c r="B213" i="24" s="1"/>
  <c r="B214" i="24" s="1"/>
  <c r="B215" i="24" s="1"/>
  <c r="B216" i="24" s="1"/>
  <c r="B217" i="24" s="1"/>
  <c r="B218" i="24" s="1"/>
  <c r="B219" i="24" s="1"/>
  <c r="B220" i="24" s="1"/>
  <c r="B221" i="24" s="1"/>
  <c r="B222" i="24" s="1"/>
  <c r="B223" i="24" s="1"/>
  <c r="B224" i="24" s="1"/>
  <c r="B225" i="24" s="1"/>
  <c r="B226" i="24" s="1"/>
  <c r="B227" i="24" s="1"/>
  <c r="B228" i="24" s="1"/>
  <c r="B229" i="24" s="1"/>
  <c r="B230" i="24" s="1"/>
  <c r="B231" i="24" s="1"/>
  <c r="B232" i="24" s="1"/>
  <c r="B233" i="24" s="1"/>
  <c r="B234" i="24" s="1"/>
  <c r="B235" i="24" s="1"/>
  <c r="B236" i="24" s="1"/>
  <c r="B237" i="24" s="1"/>
  <c r="B238" i="24" s="1"/>
  <c r="B239" i="24" s="1"/>
  <c r="B240" i="24" s="1"/>
  <c r="B241" i="24" s="1"/>
  <c r="B242" i="24" s="1"/>
  <c r="B243" i="24" s="1"/>
  <c r="B244" i="24" s="1"/>
  <c r="B245" i="24" s="1"/>
  <c r="B246" i="24" s="1"/>
  <c r="B247" i="24" s="1"/>
  <c r="B248" i="24" s="1"/>
  <c r="B249" i="24" s="1"/>
  <c r="B250" i="24" s="1"/>
  <c r="B251" i="24" s="1"/>
  <c r="B252" i="24" s="1"/>
  <c r="B253" i="24" s="1"/>
  <c r="B254" i="24" s="1"/>
  <c r="B255" i="24" s="1"/>
  <c r="B256" i="24" s="1"/>
  <c r="B257" i="24" s="1"/>
  <c r="B258" i="24" s="1"/>
  <c r="B259" i="24" s="1"/>
  <c r="B260" i="24" s="1"/>
  <c r="B261" i="24" s="1"/>
  <c r="B262" i="24" s="1"/>
  <c r="B263" i="24" s="1"/>
  <c r="B264" i="24" s="1"/>
  <c r="B265" i="24" s="1"/>
  <c r="B266" i="24" s="1"/>
  <c r="B267" i="24" s="1"/>
  <c r="B268" i="24" s="1"/>
  <c r="B269" i="24" s="1"/>
  <c r="B270" i="24" s="1"/>
  <c r="B271" i="24" s="1"/>
  <c r="B272" i="24" s="1"/>
  <c r="B273" i="24" s="1"/>
  <c r="B274" i="24" s="1"/>
  <c r="B275" i="24" s="1"/>
  <c r="B276" i="24" s="1"/>
  <c r="B277" i="24" s="1"/>
  <c r="B278" i="24" s="1"/>
  <c r="B279" i="24" s="1"/>
  <c r="B280" i="24" s="1"/>
  <c r="B281" i="24" s="1"/>
  <c r="B282" i="24" s="1"/>
  <c r="B283" i="24" s="1"/>
  <c r="B284" i="24" s="1"/>
  <c r="B285" i="24" s="1"/>
  <c r="B286" i="24" s="1"/>
  <c r="B287" i="24" s="1"/>
  <c r="B288" i="24" s="1"/>
  <c r="B289" i="24" s="1"/>
  <c r="B290" i="24" s="1"/>
  <c r="B291" i="24" s="1"/>
  <c r="B292" i="24" s="1"/>
  <c r="B293" i="24" s="1"/>
  <c r="B294" i="24" s="1"/>
  <c r="B295" i="24" s="1"/>
  <c r="B296" i="24" s="1"/>
  <c r="B297" i="24" s="1"/>
  <c r="B298" i="24" s="1"/>
  <c r="B299" i="24" s="1"/>
  <c r="B300" i="24" s="1"/>
  <c r="B301" i="24" s="1"/>
  <c r="B302" i="24" s="1"/>
  <c r="B303" i="24" s="1"/>
  <c r="B304" i="24" s="1"/>
  <c r="B305" i="24" s="1"/>
  <c r="B306" i="24" s="1"/>
  <c r="B307" i="24" s="1"/>
  <c r="B308" i="24" s="1"/>
  <c r="B309" i="24" s="1"/>
  <c r="B310" i="24" s="1"/>
  <c r="B311" i="24" s="1"/>
  <c r="B312" i="24" s="1"/>
  <c r="B313" i="24" s="1"/>
  <c r="B314" i="24" s="1"/>
  <c r="D11" i="23"/>
  <c r="E11" i="23"/>
  <c r="F11" i="23"/>
  <c r="G11" i="23"/>
  <c r="H11" i="23"/>
  <c r="I11" i="23"/>
  <c r="J11" i="23"/>
  <c r="K11" i="23"/>
  <c r="C11" i="23"/>
  <c r="C11" i="22"/>
  <c r="B12" i="22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250" i="22" s="1"/>
  <c r="B251" i="22" s="1"/>
  <c r="B252" i="22" s="1"/>
  <c r="B253" i="22" s="1"/>
  <c r="B254" i="22" s="1"/>
  <c r="B255" i="22" s="1"/>
  <c r="B256" i="22" s="1"/>
  <c r="B257" i="22" s="1"/>
  <c r="B258" i="22" s="1"/>
  <c r="B259" i="22" s="1"/>
  <c r="B260" i="22" s="1"/>
  <c r="B261" i="22" s="1"/>
  <c r="B262" i="22" s="1"/>
  <c r="B263" i="22" s="1"/>
  <c r="B264" i="22" s="1"/>
  <c r="B265" i="22" s="1"/>
  <c r="B266" i="22" s="1"/>
  <c r="B267" i="22" s="1"/>
  <c r="B268" i="22" s="1"/>
  <c r="B269" i="22" s="1"/>
  <c r="B270" i="22" s="1"/>
  <c r="B271" i="22" s="1"/>
  <c r="B272" i="22" s="1"/>
  <c r="B273" i="22" s="1"/>
  <c r="B274" i="22" s="1"/>
  <c r="B275" i="22" s="1"/>
  <c r="B276" i="22" s="1"/>
  <c r="B277" i="22" s="1"/>
  <c r="B278" i="22" s="1"/>
  <c r="B279" i="22" s="1"/>
  <c r="B280" i="22" s="1"/>
  <c r="B281" i="22" s="1"/>
  <c r="B282" i="22" s="1"/>
  <c r="B283" i="22" s="1"/>
  <c r="B284" i="22" s="1"/>
  <c r="B285" i="22" s="1"/>
  <c r="B286" i="22" s="1"/>
  <c r="B287" i="22" s="1"/>
  <c r="B288" i="22" s="1"/>
  <c r="B289" i="22" s="1"/>
  <c r="B290" i="22" s="1"/>
  <c r="B291" i="22" s="1"/>
  <c r="B292" i="22" s="1"/>
  <c r="B293" i="22" s="1"/>
  <c r="B294" i="22" s="1"/>
  <c r="B295" i="22" s="1"/>
  <c r="B296" i="22" s="1"/>
  <c r="B297" i="22" s="1"/>
  <c r="B298" i="22" s="1"/>
  <c r="B299" i="22" s="1"/>
  <c r="B300" i="22" s="1"/>
  <c r="B301" i="22" s="1"/>
  <c r="B302" i="22" s="1"/>
  <c r="B303" i="22" s="1"/>
  <c r="B304" i="22" s="1"/>
  <c r="B305" i="22" s="1"/>
  <c r="B306" i="22" s="1"/>
  <c r="B307" i="22" s="1"/>
  <c r="B308" i="22" s="1"/>
  <c r="B309" i="22" s="1"/>
  <c r="B310" i="22" s="1"/>
  <c r="B311" i="22" s="1"/>
  <c r="B312" i="22" s="1"/>
  <c r="B313" i="22" s="1"/>
  <c r="B314" i="22" s="1"/>
  <c r="K11" i="24" l="1"/>
  <c r="J11" i="24"/>
  <c r="I11" i="24"/>
  <c r="G11" i="24"/>
  <c r="H11" i="24"/>
  <c r="F11" i="24"/>
  <c r="E11" i="24"/>
  <c r="L11" i="24"/>
  <c r="D11" i="24"/>
  <c r="L11" i="22"/>
  <c r="D11" i="22"/>
  <c r="K11" i="22"/>
  <c r="J11" i="22"/>
  <c r="I11" i="22"/>
  <c r="H11" i="22"/>
  <c r="G11" i="22"/>
  <c r="F11" i="22"/>
  <c r="E11" i="22"/>
  <c r="B11" i="23"/>
  <c r="AB46" i="8" l="1"/>
  <c r="AC46" i="8" s="1"/>
  <c r="AB45" i="8"/>
  <c r="AC45" i="8" s="1"/>
  <c r="AB44" i="8"/>
  <c r="AC44" i="8" s="1"/>
  <c r="AB43" i="8" l="1"/>
  <c r="AC43" i="8" s="1"/>
  <c r="AB42" i="8"/>
  <c r="AC42" i="8" s="1"/>
  <c r="AB37" i="8" l="1"/>
  <c r="AC37" i="8" s="1"/>
  <c r="AB38" i="8"/>
  <c r="AC38" i="8" s="1"/>
  <c r="AB39" i="8"/>
  <c r="AC39" i="8" s="1"/>
  <c r="AB40" i="8"/>
  <c r="AC40" i="8" s="1"/>
  <c r="AB41" i="8"/>
  <c r="AC41" i="8" s="1"/>
  <c r="B68" i="2" l="1"/>
  <c r="C68" i="2" l="1"/>
  <c r="D68" i="2" s="1"/>
  <c r="B14" i="21"/>
  <c r="AB36" i="8"/>
  <c r="AC36" i="8" s="1"/>
  <c r="AB35" i="8"/>
  <c r="AC35" i="8" s="1"/>
  <c r="AB34" i="8"/>
  <c r="AC34" i="8" s="1"/>
  <c r="AB33" i="8"/>
  <c r="AC33" i="8" s="1"/>
  <c r="AB32" i="8"/>
  <c r="AC32" i="8" s="1"/>
  <c r="AB31" i="8"/>
  <c r="AC31" i="8" s="1"/>
  <c r="B67" i="2" l="1"/>
  <c r="AB11" i="8"/>
  <c r="AC11" i="8" s="1"/>
  <c r="AB12" i="8"/>
  <c r="AC12" i="8" s="1"/>
  <c r="AB13" i="8"/>
  <c r="AC13" i="8" s="1"/>
  <c r="AB14" i="8"/>
  <c r="AC14" i="8" s="1"/>
  <c r="AB15" i="8"/>
  <c r="AC15" i="8" s="1"/>
  <c r="AB16" i="8"/>
  <c r="AC16" i="8" s="1"/>
  <c r="AB17" i="8"/>
  <c r="AC17" i="8" s="1"/>
  <c r="AB18" i="8"/>
  <c r="AC18" i="8" s="1"/>
  <c r="AB19" i="8"/>
  <c r="AC19" i="8" s="1"/>
  <c r="AB20" i="8"/>
  <c r="AC20" i="8" s="1"/>
  <c r="AB21" i="8"/>
  <c r="AC21" i="8" s="1"/>
  <c r="AB22" i="8"/>
  <c r="AC22" i="8" s="1"/>
  <c r="AB23" i="8"/>
  <c r="AC23" i="8" s="1"/>
  <c r="AB24" i="8"/>
  <c r="AC24" i="8" s="1"/>
  <c r="AB25" i="8"/>
  <c r="AC25" i="8" s="1"/>
  <c r="AB26" i="8"/>
  <c r="AC26" i="8" s="1"/>
  <c r="AB27" i="8"/>
  <c r="AC27" i="8" s="1"/>
  <c r="AB28" i="8"/>
  <c r="AC28" i="8" s="1"/>
  <c r="AB29" i="8"/>
  <c r="AC29" i="8" s="1"/>
  <c r="AB30" i="8"/>
  <c r="AC30" i="8" s="1"/>
  <c r="AB9" i="8"/>
  <c r="C67" i="2" l="1"/>
  <c r="D67" i="2" s="1"/>
  <c r="B13" i="21"/>
  <c r="B66" i="2"/>
  <c r="B12" i="21" s="1"/>
  <c r="B65" i="2"/>
  <c r="B64" i="2"/>
  <c r="B10" i="21" s="1"/>
  <c r="C66" i="2" l="1"/>
  <c r="D66" i="2" s="1"/>
  <c r="C65" i="2"/>
  <c r="D65" i="2" s="1"/>
  <c r="B11" i="21"/>
  <c r="J25" i="2"/>
  <c r="G25" i="2"/>
  <c r="D25" i="2"/>
  <c r="B9" i="8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C64" i="2" l="1"/>
  <c r="D64" i="2" s="1"/>
  <c r="F64" i="2" l="1"/>
  <c r="B25" i="2" l="1"/>
  <c r="Y3" i="28" s="1"/>
  <c r="X3" i="28" l="1"/>
  <c r="Z3" i="28" s="1"/>
  <c r="C25" i="2"/>
  <c r="H25" i="2"/>
  <c r="I25" i="2" s="1"/>
  <c r="E25" i="2"/>
  <c r="F25" i="2" s="1"/>
  <c r="C12" i="22"/>
  <c r="AA3" i="28" l="1"/>
  <c r="C13" i="22"/>
  <c r="I12" i="22"/>
  <c r="H12" i="22"/>
  <c r="J12" i="22"/>
  <c r="E12" i="22"/>
  <c r="G12" i="22"/>
  <c r="K12" i="22"/>
  <c r="F12" i="22"/>
  <c r="L12" i="22"/>
  <c r="D12" i="22"/>
  <c r="C14" i="22" l="1"/>
  <c r="U12" i="22"/>
  <c r="AG12" i="22" s="1"/>
  <c r="T12" i="22"/>
  <c r="O12" i="22"/>
  <c r="AA12" i="22" s="1"/>
  <c r="P12" i="22"/>
  <c r="AB12" i="22" s="1"/>
  <c r="N12" i="22"/>
  <c r="Z12" i="22" s="1"/>
  <c r="S12" i="22"/>
  <c r="AE12" i="22" s="1"/>
  <c r="Q12" i="22"/>
  <c r="AC12" i="22" s="1"/>
  <c r="J13" i="22"/>
  <c r="I13" i="22"/>
  <c r="D13" i="22"/>
  <c r="L13" i="22"/>
  <c r="F13" i="22"/>
  <c r="G13" i="22"/>
  <c r="H13" i="22"/>
  <c r="E13" i="22"/>
  <c r="K13" i="22"/>
  <c r="M12" i="22"/>
  <c r="R12" i="22"/>
  <c r="AD12" i="22" s="1"/>
  <c r="V12" i="22" l="1"/>
  <c r="W24" i="22" s="1"/>
  <c r="C13" i="25"/>
  <c r="C13" i="24"/>
  <c r="C12" i="24"/>
  <c r="M13" i="22"/>
  <c r="T13" i="22"/>
  <c r="S13" i="22"/>
  <c r="AE13" i="22" s="1"/>
  <c r="Y12" i="22"/>
  <c r="N13" i="22"/>
  <c r="Z13" i="22" s="1"/>
  <c r="AF12" i="22"/>
  <c r="Q13" i="22"/>
  <c r="AC13" i="22" s="1"/>
  <c r="J14" i="22"/>
  <c r="G14" i="22"/>
  <c r="H14" i="22"/>
  <c r="D14" i="22"/>
  <c r="I14" i="22"/>
  <c r="F14" i="22"/>
  <c r="K14" i="22"/>
  <c r="L14" i="22"/>
  <c r="E14" i="22"/>
  <c r="R13" i="22"/>
  <c r="AD13" i="22" s="1"/>
  <c r="P13" i="22"/>
  <c r="AB13" i="22" s="1"/>
  <c r="C13" i="8"/>
  <c r="G13" i="8" s="1"/>
  <c r="C16" i="22" s="1"/>
  <c r="E13" i="8"/>
  <c r="D13" i="8"/>
  <c r="F12" i="8"/>
  <c r="O13" i="22"/>
  <c r="AA13" i="22" s="1"/>
  <c r="G12" i="8"/>
  <c r="C15" i="22" s="1"/>
  <c r="U13" i="22"/>
  <c r="AG13" i="22" s="1"/>
  <c r="AH12" i="22" l="1"/>
  <c r="AI24" i="22" s="1"/>
  <c r="V13" i="22"/>
  <c r="W25" i="22" s="1"/>
  <c r="X12" i="22"/>
  <c r="I12" i="24"/>
  <c r="G12" i="24"/>
  <c r="F12" i="24"/>
  <c r="H12" i="24"/>
  <c r="E12" i="24"/>
  <c r="L12" i="24"/>
  <c r="J12" i="24"/>
  <c r="K12" i="24"/>
  <c r="D12" i="24"/>
  <c r="F13" i="24"/>
  <c r="G13" i="24"/>
  <c r="K13" i="24"/>
  <c r="H13" i="24"/>
  <c r="E13" i="24"/>
  <c r="D13" i="24"/>
  <c r="J13" i="24"/>
  <c r="L13" i="24"/>
  <c r="I13" i="24"/>
  <c r="C14" i="24"/>
  <c r="J13" i="25"/>
  <c r="K13" i="25"/>
  <c r="L13" i="25"/>
  <c r="I13" i="25"/>
  <c r="D13" i="25"/>
  <c r="G13" i="25"/>
  <c r="E13" i="25"/>
  <c r="H13" i="25"/>
  <c r="F13" i="25"/>
  <c r="C12" i="25"/>
  <c r="F16" i="22"/>
  <c r="I16" i="22"/>
  <c r="H16" i="22"/>
  <c r="E16" i="22"/>
  <c r="J16" i="22"/>
  <c r="D16" i="22"/>
  <c r="G16" i="22"/>
  <c r="L16" i="22"/>
  <c r="K16" i="22"/>
  <c r="F15" i="22"/>
  <c r="J15" i="22"/>
  <c r="H15" i="22"/>
  <c r="E15" i="22"/>
  <c r="L15" i="22"/>
  <c r="D15" i="22"/>
  <c r="K15" i="22"/>
  <c r="I15" i="22"/>
  <c r="G15" i="22"/>
  <c r="O14" i="22"/>
  <c r="AA14" i="22" s="1"/>
  <c r="R14" i="22"/>
  <c r="AD14" i="22" s="1"/>
  <c r="AF13" i="22"/>
  <c r="M14" i="22"/>
  <c r="Q14" i="22"/>
  <c r="AC14" i="22" s="1"/>
  <c r="Y13" i="22"/>
  <c r="D14" i="8"/>
  <c r="F13" i="8"/>
  <c r="E14" i="8"/>
  <c r="P14" i="22"/>
  <c r="AB14" i="22" s="1"/>
  <c r="N14" i="22"/>
  <c r="Z14" i="22" s="1"/>
  <c r="S14" i="22"/>
  <c r="AE14" i="22" s="1"/>
  <c r="C14" i="8"/>
  <c r="U14" i="22"/>
  <c r="AG14" i="22" s="1"/>
  <c r="T14" i="22"/>
  <c r="X13" i="22" l="1"/>
  <c r="AH13" i="22"/>
  <c r="AI25" i="22" s="1"/>
  <c r="AJ12" i="22"/>
  <c r="V14" i="22"/>
  <c r="W26" i="22" s="1"/>
  <c r="C14" i="25"/>
  <c r="H14" i="25" s="1"/>
  <c r="T13" i="25"/>
  <c r="S13" i="24"/>
  <c r="AE13" i="24" s="1"/>
  <c r="T12" i="24"/>
  <c r="O13" i="25"/>
  <c r="AA13" i="25" s="1"/>
  <c r="S13" i="25"/>
  <c r="AE13" i="25" s="1"/>
  <c r="M13" i="24"/>
  <c r="S12" i="24"/>
  <c r="AE12" i="24" s="1"/>
  <c r="Q13" i="25"/>
  <c r="AC13" i="25" s="1"/>
  <c r="N13" i="24"/>
  <c r="Z13" i="24" s="1"/>
  <c r="U12" i="24"/>
  <c r="AG12" i="24" s="1"/>
  <c r="C15" i="25"/>
  <c r="N13" i="25"/>
  <c r="Z13" i="25" s="1"/>
  <c r="Q13" i="24"/>
  <c r="AC13" i="24" s="1"/>
  <c r="N12" i="24"/>
  <c r="Z12" i="24" s="1"/>
  <c r="P13" i="25"/>
  <c r="AB13" i="25" s="1"/>
  <c r="E14" i="24"/>
  <c r="G14" i="24"/>
  <c r="H14" i="24"/>
  <c r="I14" i="24"/>
  <c r="F14" i="24"/>
  <c r="L14" i="24"/>
  <c r="J14" i="24"/>
  <c r="K14" i="24"/>
  <c r="D14" i="24"/>
  <c r="T13" i="24"/>
  <c r="Q12" i="24"/>
  <c r="AC12" i="24" s="1"/>
  <c r="H12" i="25"/>
  <c r="G12" i="25"/>
  <c r="F12" i="25"/>
  <c r="E12" i="25"/>
  <c r="L12" i="25"/>
  <c r="J12" i="25"/>
  <c r="K12" i="25"/>
  <c r="D12" i="25"/>
  <c r="I12" i="25"/>
  <c r="M13" i="25"/>
  <c r="J13" i="8"/>
  <c r="P13" i="24"/>
  <c r="AB13" i="24" s="1"/>
  <c r="O12" i="24"/>
  <c r="AA12" i="24" s="1"/>
  <c r="R13" i="25"/>
  <c r="AD13" i="25" s="1"/>
  <c r="R13" i="24"/>
  <c r="AD13" i="24" s="1"/>
  <c r="O13" i="24"/>
  <c r="AA13" i="24" s="1"/>
  <c r="P12" i="24"/>
  <c r="AB12" i="24" s="1"/>
  <c r="K13" i="8"/>
  <c r="L13" i="8"/>
  <c r="U13" i="25"/>
  <c r="AG13" i="25" s="1"/>
  <c r="U13" i="24"/>
  <c r="AG13" i="24" s="1"/>
  <c r="M12" i="24"/>
  <c r="R12" i="24"/>
  <c r="AD12" i="24" s="1"/>
  <c r="G14" i="8"/>
  <c r="C17" i="22" s="1"/>
  <c r="L17" i="22" s="1"/>
  <c r="C15" i="8"/>
  <c r="D15" i="8"/>
  <c r="E15" i="8"/>
  <c r="AF14" i="22"/>
  <c r="Y14" i="22"/>
  <c r="M15" i="22"/>
  <c r="P16" i="22"/>
  <c r="AB16" i="22" s="1"/>
  <c r="U15" i="22"/>
  <c r="AG15" i="22" s="1"/>
  <c r="M16" i="22"/>
  <c r="N15" i="22"/>
  <c r="Z15" i="22" s="1"/>
  <c r="S16" i="22"/>
  <c r="AE16" i="22" s="1"/>
  <c r="Q15" i="22"/>
  <c r="AC15" i="22" s="1"/>
  <c r="N16" i="22"/>
  <c r="Z16" i="22" s="1"/>
  <c r="Q16" i="22"/>
  <c r="AC16" i="22" s="1"/>
  <c r="S15" i="22"/>
  <c r="AE15" i="22" s="1"/>
  <c r="F14" i="8"/>
  <c r="P15" i="22"/>
  <c r="AB15" i="22" s="1"/>
  <c r="O15" i="22"/>
  <c r="AA15" i="22" s="1"/>
  <c r="R16" i="22"/>
  <c r="AD16" i="22" s="1"/>
  <c r="R15" i="22"/>
  <c r="AD15" i="22" s="1"/>
  <c r="T16" i="22"/>
  <c r="O16" i="22"/>
  <c r="AA16" i="22" s="1"/>
  <c r="T15" i="22"/>
  <c r="U16" i="22"/>
  <c r="AG16" i="22" s="1"/>
  <c r="V12" i="24" l="1"/>
  <c r="V13" i="24"/>
  <c r="V13" i="25"/>
  <c r="W25" i="25" s="1"/>
  <c r="AH14" i="22"/>
  <c r="AI26" i="22" s="1"/>
  <c r="AJ13" i="22"/>
  <c r="V15" i="22"/>
  <c r="W27" i="22" s="1"/>
  <c r="X14" i="22"/>
  <c r="V16" i="22"/>
  <c r="W28" i="22" s="1"/>
  <c r="M13" i="8"/>
  <c r="G14" i="25"/>
  <c r="F14" i="25"/>
  <c r="E14" i="25"/>
  <c r="N14" i="25" s="1"/>
  <c r="Z14" i="25" s="1"/>
  <c r="I14" i="25"/>
  <c r="K14" i="25"/>
  <c r="T14" i="25" s="1"/>
  <c r="L14" i="25"/>
  <c r="U14" i="25" s="1"/>
  <c r="AG14" i="25" s="1"/>
  <c r="J14" i="25"/>
  <c r="D14" i="25"/>
  <c r="M14" i="25" s="1"/>
  <c r="U14" i="24"/>
  <c r="AG14" i="24" s="1"/>
  <c r="P12" i="25"/>
  <c r="AB12" i="25" s="1"/>
  <c r="S14" i="24"/>
  <c r="AE14" i="24" s="1"/>
  <c r="F15" i="25"/>
  <c r="G15" i="25"/>
  <c r="I15" i="25"/>
  <c r="E15" i="25"/>
  <c r="D15" i="25"/>
  <c r="K15" i="25"/>
  <c r="L15" i="25"/>
  <c r="J15" i="25"/>
  <c r="H15" i="25"/>
  <c r="Y12" i="24"/>
  <c r="M12" i="25"/>
  <c r="O14" i="24"/>
  <c r="AA14" i="24" s="1"/>
  <c r="AF12" i="24"/>
  <c r="T12" i="25"/>
  <c r="R14" i="24"/>
  <c r="AD14" i="24" s="1"/>
  <c r="S12" i="25"/>
  <c r="AE12" i="25" s="1"/>
  <c r="Q14" i="24"/>
  <c r="AC14" i="24" s="1"/>
  <c r="W25" i="24"/>
  <c r="Y13" i="24"/>
  <c r="Q12" i="25"/>
  <c r="AC12" i="25" s="1"/>
  <c r="N13" i="8"/>
  <c r="C16" i="24" s="1"/>
  <c r="J14" i="8"/>
  <c r="U12" i="25"/>
  <c r="AG12" i="25" s="1"/>
  <c r="AF13" i="24"/>
  <c r="P14" i="24"/>
  <c r="AB14" i="24" s="1"/>
  <c r="C15" i="24"/>
  <c r="N12" i="25"/>
  <c r="Z12" i="25" s="1"/>
  <c r="M14" i="24"/>
  <c r="N14" i="24"/>
  <c r="Z14" i="24" s="1"/>
  <c r="S13" i="8"/>
  <c r="R13" i="8"/>
  <c r="AF13" i="25"/>
  <c r="R12" i="25"/>
  <c r="AD12" i="25" s="1"/>
  <c r="K14" i="8"/>
  <c r="L14" i="8"/>
  <c r="Y13" i="25"/>
  <c r="AH13" i="25" s="1"/>
  <c r="AI25" i="25" s="1"/>
  <c r="O12" i="25"/>
  <c r="AA12" i="25" s="1"/>
  <c r="T14" i="24"/>
  <c r="Q13" i="8"/>
  <c r="Q14" i="25"/>
  <c r="AC14" i="25" s="1"/>
  <c r="E17" i="22"/>
  <c r="N17" i="22" s="1"/>
  <c r="Z17" i="22" s="1"/>
  <c r="J17" i="22"/>
  <c r="S17" i="22" s="1"/>
  <c r="AE17" i="22" s="1"/>
  <c r="G17" i="22"/>
  <c r="K17" i="22"/>
  <c r="T17" i="22" s="1"/>
  <c r="H17" i="22"/>
  <c r="Q17" i="22" s="1"/>
  <c r="AC17" i="22" s="1"/>
  <c r="F17" i="22"/>
  <c r="I17" i="22"/>
  <c r="D17" i="22"/>
  <c r="M17" i="22" s="1"/>
  <c r="AF16" i="22"/>
  <c r="E16" i="8"/>
  <c r="F15" i="8"/>
  <c r="Y16" i="22"/>
  <c r="U17" i="22"/>
  <c r="AG17" i="22" s="1"/>
  <c r="AF15" i="22"/>
  <c r="Y15" i="22"/>
  <c r="G15" i="8"/>
  <c r="C18" i="22" s="1"/>
  <c r="V14" i="24" l="1"/>
  <c r="W26" i="24" s="1"/>
  <c r="AH15" i="22"/>
  <c r="AI27" i="22" s="1"/>
  <c r="AJ14" i="22"/>
  <c r="X12" i="24"/>
  <c r="X13" i="24" s="1"/>
  <c r="W24" i="24"/>
  <c r="X15" i="22"/>
  <c r="X16" i="22" s="1"/>
  <c r="V12" i="25"/>
  <c r="AH16" i="22"/>
  <c r="AI28" i="22" s="1"/>
  <c r="AH12" i="24"/>
  <c r="AJ12" i="24" s="1"/>
  <c r="AH13" i="24"/>
  <c r="AI25" i="24" s="1"/>
  <c r="M14" i="8"/>
  <c r="O14" i="25"/>
  <c r="AA14" i="25" s="1"/>
  <c r="P14" i="25"/>
  <c r="AB14" i="25" s="1"/>
  <c r="T13" i="8"/>
  <c r="S14" i="25"/>
  <c r="AE14" i="25" s="1"/>
  <c r="R14" i="25"/>
  <c r="AD14" i="25" s="1"/>
  <c r="P17" i="22"/>
  <c r="AB17" i="22" s="1"/>
  <c r="U15" i="25"/>
  <c r="AG15" i="25" s="1"/>
  <c r="U13" i="8"/>
  <c r="Q14" i="8"/>
  <c r="K15" i="8"/>
  <c r="L15" i="8"/>
  <c r="F15" i="24"/>
  <c r="G15" i="24"/>
  <c r="J15" i="24"/>
  <c r="I15" i="24"/>
  <c r="E15" i="24"/>
  <c r="L15" i="24"/>
  <c r="D15" i="24"/>
  <c r="K15" i="24"/>
  <c r="H15" i="24"/>
  <c r="M15" i="25"/>
  <c r="R14" i="8"/>
  <c r="S14" i="8"/>
  <c r="T15" i="25"/>
  <c r="AF14" i="24"/>
  <c r="N15" i="25"/>
  <c r="Z15" i="25" s="1"/>
  <c r="N14" i="8"/>
  <c r="C17" i="24" s="1"/>
  <c r="J15" i="8"/>
  <c r="N15" i="8" s="1"/>
  <c r="C18" i="24" s="1"/>
  <c r="R15" i="25"/>
  <c r="AD15" i="25" s="1"/>
  <c r="J16" i="24"/>
  <c r="G16" i="24"/>
  <c r="D16" i="24"/>
  <c r="K16" i="24"/>
  <c r="E16" i="24"/>
  <c r="I16" i="24"/>
  <c r="H16" i="24"/>
  <c r="F16" i="24"/>
  <c r="L16" i="24"/>
  <c r="P15" i="25"/>
  <c r="AB15" i="25" s="1"/>
  <c r="AF14" i="25"/>
  <c r="Y14" i="24"/>
  <c r="Y12" i="25"/>
  <c r="Q15" i="25"/>
  <c r="AC15" i="25" s="1"/>
  <c r="O15" i="25"/>
  <c r="AA15" i="25" s="1"/>
  <c r="Y14" i="25"/>
  <c r="AF12" i="25"/>
  <c r="S15" i="25"/>
  <c r="AE15" i="25" s="1"/>
  <c r="O17" i="22"/>
  <c r="AA17" i="22" s="1"/>
  <c r="R17" i="22"/>
  <c r="AD17" i="22" s="1"/>
  <c r="Y17" i="22"/>
  <c r="AF17" i="22"/>
  <c r="F18" i="22"/>
  <c r="L18" i="22"/>
  <c r="I18" i="22"/>
  <c r="E18" i="22"/>
  <c r="G18" i="22"/>
  <c r="H18" i="22"/>
  <c r="J18" i="22"/>
  <c r="K18" i="22"/>
  <c r="D18" i="22"/>
  <c r="AJ15" i="22" l="1"/>
  <c r="AJ16" i="22" s="1"/>
  <c r="X14" i="24"/>
  <c r="AH14" i="25"/>
  <c r="AI26" i="25" s="1"/>
  <c r="V14" i="25"/>
  <c r="W26" i="25" s="1"/>
  <c r="V15" i="25"/>
  <c r="AH12" i="25"/>
  <c r="W24" i="25"/>
  <c r="X12" i="25"/>
  <c r="X13" i="25" s="1"/>
  <c r="AI24" i="24"/>
  <c r="AH14" i="24"/>
  <c r="AI26" i="24" s="1"/>
  <c r="AH17" i="22"/>
  <c r="AI29" i="22" s="1"/>
  <c r="AJ13" i="24"/>
  <c r="V17" i="22"/>
  <c r="W29" i="22" s="1"/>
  <c r="M15" i="8"/>
  <c r="T14" i="8"/>
  <c r="L16" i="8"/>
  <c r="O15" i="24"/>
  <c r="AA15" i="24" s="1"/>
  <c r="T16" i="24"/>
  <c r="L17" i="24"/>
  <c r="D17" i="24"/>
  <c r="F17" i="24"/>
  <c r="E17" i="24"/>
  <c r="G17" i="24"/>
  <c r="J17" i="24"/>
  <c r="K17" i="24"/>
  <c r="I17" i="24"/>
  <c r="H17" i="24"/>
  <c r="AF15" i="25"/>
  <c r="T15" i="24"/>
  <c r="M16" i="24"/>
  <c r="M15" i="24"/>
  <c r="P16" i="24"/>
  <c r="AB16" i="24" s="1"/>
  <c r="S15" i="8"/>
  <c r="R15" i="8"/>
  <c r="U15" i="24"/>
  <c r="AG15" i="24" s="1"/>
  <c r="U14" i="8"/>
  <c r="C17" i="25" s="1"/>
  <c r="Q15" i="8"/>
  <c r="U15" i="8" s="1"/>
  <c r="C18" i="25" s="1"/>
  <c r="F18" i="24"/>
  <c r="L18" i="24"/>
  <c r="I18" i="24"/>
  <c r="E18" i="24"/>
  <c r="J18" i="24"/>
  <c r="G18" i="24"/>
  <c r="D18" i="24"/>
  <c r="K18" i="24"/>
  <c r="H18" i="24"/>
  <c r="U16" i="24"/>
  <c r="AG16" i="24" s="1"/>
  <c r="S16" i="24"/>
  <c r="AE16" i="24" s="1"/>
  <c r="N15" i="24"/>
  <c r="Z15" i="24" s="1"/>
  <c r="C16" i="25"/>
  <c r="Q15" i="24"/>
  <c r="AC15" i="24" s="1"/>
  <c r="O16" i="24"/>
  <c r="AA16" i="24" s="1"/>
  <c r="Y15" i="25"/>
  <c r="W27" i="25"/>
  <c r="R15" i="24"/>
  <c r="AD15" i="24" s="1"/>
  <c r="N16" i="24"/>
  <c r="Z16" i="24" s="1"/>
  <c r="Q16" i="24"/>
  <c r="AC16" i="24" s="1"/>
  <c r="S15" i="24"/>
  <c r="AE15" i="24" s="1"/>
  <c r="R16" i="24"/>
  <c r="AD16" i="24" s="1"/>
  <c r="P15" i="24"/>
  <c r="AB15" i="24" s="1"/>
  <c r="R18" i="22"/>
  <c r="AD18" i="22" s="1"/>
  <c r="U18" i="22"/>
  <c r="AG18" i="22" s="1"/>
  <c r="M18" i="22"/>
  <c r="T18" i="22"/>
  <c r="O18" i="22"/>
  <c r="AA18" i="22" s="1"/>
  <c r="S18" i="22"/>
  <c r="AE18" i="22" s="1"/>
  <c r="Q18" i="22"/>
  <c r="AC18" i="22" s="1"/>
  <c r="P18" i="22"/>
  <c r="AB18" i="22" s="1"/>
  <c r="N18" i="22"/>
  <c r="Z18" i="22" s="1"/>
  <c r="H12" i="8"/>
  <c r="AJ14" i="24" l="1"/>
  <c r="V15" i="24"/>
  <c r="W27" i="24" s="1"/>
  <c r="V16" i="24"/>
  <c r="W28" i="24" s="1"/>
  <c r="I12" i="8"/>
  <c r="AH15" i="25"/>
  <c r="AI27" i="25" s="1"/>
  <c r="AI24" i="25"/>
  <c r="AJ12" i="25"/>
  <c r="AJ13" i="25" s="1"/>
  <c r="AJ14" i="25" s="1"/>
  <c r="X14" i="25"/>
  <c r="X15" i="25" s="1"/>
  <c r="AJ17" i="22"/>
  <c r="V18" i="22"/>
  <c r="W30" i="22" s="1"/>
  <c r="X17" i="22"/>
  <c r="T15" i="8"/>
  <c r="U18" i="24"/>
  <c r="AG18" i="24" s="1"/>
  <c r="Q18" i="24"/>
  <c r="AC18" i="24" s="1"/>
  <c r="O18" i="24"/>
  <c r="AA18" i="24" s="1"/>
  <c r="O17" i="24"/>
  <c r="AA17" i="24" s="1"/>
  <c r="T18" i="24"/>
  <c r="H18" i="25"/>
  <c r="L18" i="25"/>
  <c r="F18" i="25"/>
  <c r="G18" i="25"/>
  <c r="D18" i="25"/>
  <c r="E18" i="25"/>
  <c r="K18" i="25"/>
  <c r="J18" i="25"/>
  <c r="I18" i="25"/>
  <c r="M17" i="24"/>
  <c r="N17" i="24"/>
  <c r="Z17" i="24" s="1"/>
  <c r="M18" i="24"/>
  <c r="Y15" i="24"/>
  <c r="Q17" i="24"/>
  <c r="AC17" i="24" s="1"/>
  <c r="U17" i="24"/>
  <c r="AG17" i="24" s="1"/>
  <c r="P18" i="24"/>
  <c r="AB18" i="24" s="1"/>
  <c r="G17" i="25"/>
  <c r="K17" i="25"/>
  <c r="J17" i="25"/>
  <c r="D17" i="25"/>
  <c r="L17" i="25"/>
  <c r="E17" i="25"/>
  <c r="H17" i="25"/>
  <c r="I17" i="25"/>
  <c r="F17" i="25"/>
  <c r="R17" i="24"/>
  <c r="AD17" i="24" s="1"/>
  <c r="AF16" i="24"/>
  <c r="S18" i="24"/>
  <c r="AE18" i="24" s="1"/>
  <c r="T17" i="24"/>
  <c r="N18" i="24"/>
  <c r="Z18" i="24" s="1"/>
  <c r="Y16" i="24"/>
  <c r="S17" i="24"/>
  <c r="AE17" i="24" s="1"/>
  <c r="L16" i="25"/>
  <c r="G16" i="25"/>
  <c r="E16" i="25"/>
  <c r="F16" i="25"/>
  <c r="J16" i="25"/>
  <c r="H16" i="25"/>
  <c r="I16" i="25"/>
  <c r="K16" i="25"/>
  <c r="D16" i="25"/>
  <c r="R18" i="24"/>
  <c r="AD18" i="24" s="1"/>
  <c r="S16" i="8"/>
  <c r="AF15" i="24"/>
  <c r="P17" i="24"/>
  <c r="AB17" i="24" s="1"/>
  <c r="Y18" i="22"/>
  <c r="H13" i="8"/>
  <c r="I13" i="8"/>
  <c r="AF18" i="22"/>
  <c r="AJ15" i="25" l="1"/>
  <c r="V18" i="24"/>
  <c r="W30" i="24" s="1"/>
  <c r="V17" i="24"/>
  <c r="W29" i="24" s="1"/>
  <c r="X15" i="24"/>
  <c r="X16" i="24" s="1"/>
  <c r="AH16" i="24"/>
  <c r="AI28" i="24" s="1"/>
  <c r="AH18" i="22"/>
  <c r="AI30" i="22" s="1"/>
  <c r="AH15" i="24"/>
  <c r="X18" i="22"/>
  <c r="O16" i="25"/>
  <c r="AA16" i="25" s="1"/>
  <c r="AF17" i="24"/>
  <c r="T17" i="25"/>
  <c r="M18" i="25"/>
  <c r="S17" i="25"/>
  <c r="AE17" i="25" s="1"/>
  <c r="N16" i="25"/>
  <c r="Z16" i="25" s="1"/>
  <c r="O17" i="25"/>
  <c r="AA17" i="25" s="1"/>
  <c r="P17" i="25"/>
  <c r="AB17" i="25" s="1"/>
  <c r="P18" i="25"/>
  <c r="AB18" i="25" s="1"/>
  <c r="R17" i="25"/>
  <c r="AD17" i="25" s="1"/>
  <c r="O18" i="25"/>
  <c r="AA18" i="25" s="1"/>
  <c r="P16" i="25"/>
  <c r="AB16" i="25" s="1"/>
  <c r="M16" i="25"/>
  <c r="Q17" i="25"/>
  <c r="AC17" i="25" s="1"/>
  <c r="Y17" i="24"/>
  <c r="U18" i="25"/>
  <c r="AG18" i="25" s="1"/>
  <c r="S16" i="25"/>
  <c r="AE16" i="25" s="1"/>
  <c r="U16" i="25"/>
  <c r="AG16" i="25" s="1"/>
  <c r="T16" i="25"/>
  <c r="N17" i="25"/>
  <c r="Z17" i="25" s="1"/>
  <c r="R18" i="25"/>
  <c r="AD18" i="25" s="1"/>
  <c r="Q18" i="25"/>
  <c r="AC18" i="25" s="1"/>
  <c r="N18" i="25"/>
  <c r="Z18" i="25" s="1"/>
  <c r="R16" i="25"/>
  <c r="AD16" i="25" s="1"/>
  <c r="U17" i="25"/>
  <c r="AG17" i="25" s="1"/>
  <c r="Y18" i="24"/>
  <c r="S18" i="25"/>
  <c r="AE18" i="25" s="1"/>
  <c r="AF18" i="24"/>
  <c r="Q16" i="25"/>
  <c r="AC16" i="25" s="1"/>
  <c r="M17" i="25"/>
  <c r="T18" i="25"/>
  <c r="H14" i="8"/>
  <c r="I14" i="8"/>
  <c r="V18" i="25" l="1"/>
  <c r="W30" i="25" s="1"/>
  <c r="X17" i="24"/>
  <c r="X18" i="24" s="1"/>
  <c r="V17" i="25"/>
  <c r="W29" i="25" s="1"/>
  <c r="V16" i="25"/>
  <c r="AJ18" i="22"/>
  <c r="I15" i="8" s="1"/>
  <c r="AH18" i="24"/>
  <c r="AI30" i="24" s="1"/>
  <c r="AI27" i="24"/>
  <c r="AJ15" i="24"/>
  <c r="AJ16" i="24" s="1"/>
  <c r="AH17" i="24"/>
  <c r="AI29" i="24" s="1"/>
  <c r="Y18" i="25"/>
  <c r="AF18" i="25"/>
  <c r="AF17" i="25"/>
  <c r="Y17" i="25"/>
  <c r="Y16" i="25"/>
  <c r="AF16" i="25"/>
  <c r="O12" i="8"/>
  <c r="H15" i="8"/>
  <c r="AH17" i="25" l="1"/>
  <c r="AI29" i="25" s="1"/>
  <c r="P12" i="8"/>
  <c r="AH18" i="25"/>
  <c r="AI30" i="25" s="1"/>
  <c r="AH16" i="25"/>
  <c r="W28" i="25"/>
  <c r="X16" i="25"/>
  <c r="X17" i="25" s="1"/>
  <c r="X18" i="25" s="1"/>
  <c r="AJ17" i="24"/>
  <c r="AJ18" i="24" s="1"/>
  <c r="V12" i="8"/>
  <c r="O13" i="8"/>
  <c r="P13" i="8"/>
  <c r="W12" i="8"/>
  <c r="F65" i="2"/>
  <c r="F69" i="2"/>
  <c r="F67" i="2"/>
  <c r="F68" i="2"/>
  <c r="F71" i="2"/>
  <c r="F66" i="2"/>
  <c r="B27" i="2" s="1"/>
  <c r="Y5" i="28" s="1"/>
  <c r="AI28" i="25" l="1"/>
  <c r="AJ16" i="25"/>
  <c r="AJ17" i="25" s="1"/>
  <c r="AJ18" i="25" s="1"/>
  <c r="X5" i="28"/>
  <c r="Z5" i="28" s="1"/>
  <c r="H27" i="2"/>
  <c r="I27" i="2" s="1"/>
  <c r="E27" i="2"/>
  <c r="F27" i="2" s="1"/>
  <c r="B32" i="2"/>
  <c r="Y10" i="28" s="1"/>
  <c r="B26" i="2"/>
  <c r="Y4" i="28" s="1"/>
  <c r="C27" i="2"/>
  <c r="C28" i="2"/>
  <c r="C30" i="2"/>
  <c r="C29" i="2"/>
  <c r="P14" i="8"/>
  <c r="P15" i="8"/>
  <c r="O14" i="8"/>
  <c r="O15" i="8"/>
  <c r="V13" i="8"/>
  <c r="F70" i="2"/>
  <c r="W13" i="8" l="1"/>
  <c r="AA5" i="28"/>
  <c r="X4" i="28"/>
  <c r="Z4" i="28" s="1"/>
  <c r="X10" i="28"/>
  <c r="Z10" i="28" s="1"/>
  <c r="C26" i="2"/>
  <c r="D16" i="8" s="1"/>
  <c r="H26" i="2"/>
  <c r="I26" i="2" s="1"/>
  <c r="E26" i="2"/>
  <c r="F26" i="2" s="1"/>
  <c r="C32" i="2"/>
  <c r="E32" i="2"/>
  <c r="F32" i="2" s="1"/>
  <c r="H32" i="2"/>
  <c r="I32" i="2" s="1"/>
  <c r="E59" i="2"/>
  <c r="F59" i="2" s="1"/>
  <c r="I59" i="2"/>
  <c r="C31" i="2"/>
  <c r="V14" i="8"/>
  <c r="V15" i="8"/>
  <c r="W14" i="8"/>
  <c r="W15" i="8"/>
  <c r="AA10" i="28" l="1"/>
  <c r="AA4" i="28"/>
  <c r="C16" i="8"/>
  <c r="G16" i="8" s="1"/>
  <c r="C19" i="22" s="1"/>
  <c r="I19" i="22" s="1"/>
  <c r="E17" i="8"/>
  <c r="F16" i="8"/>
  <c r="K16" i="8"/>
  <c r="M16" i="8" s="1"/>
  <c r="J16" i="8"/>
  <c r="H19" i="22" l="1"/>
  <c r="K19" i="22"/>
  <c r="D17" i="8"/>
  <c r="F17" i="8" s="1"/>
  <c r="D19" i="22"/>
  <c r="F19" i="22"/>
  <c r="O19" i="22" s="1"/>
  <c r="AA19" i="22" s="1"/>
  <c r="E19" i="22"/>
  <c r="N19" i="22" s="1"/>
  <c r="Z19" i="22" s="1"/>
  <c r="L19" i="22"/>
  <c r="U19" i="22" s="1"/>
  <c r="AG19" i="22" s="1"/>
  <c r="G19" i="22"/>
  <c r="P19" i="22" s="1"/>
  <c r="AB19" i="22" s="1"/>
  <c r="J19" i="22"/>
  <c r="C17" i="8"/>
  <c r="G17" i="8" s="1"/>
  <c r="C20" i="22" s="1"/>
  <c r="H20" i="22" s="1"/>
  <c r="Q20" i="22" s="1"/>
  <c r="AC20" i="22" s="1"/>
  <c r="N16" i="8"/>
  <c r="J17" i="8"/>
  <c r="N17" i="8" s="1"/>
  <c r="C20" i="24" s="1"/>
  <c r="I20" i="24" s="1"/>
  <c r="L17" i="8"/>
  <c r="K17" i="8"/>
  <c r="R16" i="8"/>
  <c r="T16" i="8" s="1"/>
  <c r="Q16" i="8"/>
  <c r="R19" i="22"/>
  <c r="AD19" i="22" s="1"/>
  <c r="E18" i="8" l="1"/>
  <c r="S19" i="22"/>
  <c r="AE19" i="22" s="1"/>
  <c r="T19" i="22"/>
  <c r="AF19" i="22" s="1"/>
  <c r="M19" i="22"/>
  <c r="D20" i="22"/>
  <c r="M20" i="22" s="1"/>
  <c r="L20" i="22"/>
  <c r="Q19" i="22"/>
  <c r="AC19" i="22" s="1"/>
  <c r="G20" i="22"/>
  <c r="P20" i="22" s="1"/>
  <c r="AB20" i="22" s="1"/>
  <c r="C18" i="8"/>
  <c r="G18" i="8" s="1"/>
  <c r="C21" i="22" s="1"/>
  <c r="E21" i="22" s="1"/>
  <c r="N21" i="22" s="1"/>
  <c r="Z21" i="22" s="1"/>
  <c r="D18" i="8"/>
  <c r="K20" i="22"/>
  <c r="T20" i="22" s="1"/>
  <c r="AF20" i="22" s="1"/>
  <c r="I20" i="22"/>
  <c r="J20" i="22"/>
  <c r="S20" i="22" s="1"/>
  <c r="AE20" i="22" s="1"/>
  <c r="F20" i="22"/>
  <c r="E20" i="22"/>
  <c r="M17" i="8"/>
  <c r="H20" i="24"/>
  <c r="Q20" i="24" s="1"/>
  <c r="AC20" i="24" s="1"/>
  <c r="F20" i="24"/>
  <c r="O20" i="24" s="1"/>
  <c r="AA20" i="24" s="1"/>
  <c r="K20" i="24"/>
  <c r="T20" i="24" s="1"/>
  <c r="J20" i="24"/>
  <c r="E20" i="24"/>
  <c r="N20" i="24" s="1"/>
  <c r="Z20" i="24" s="1"/>
  <c r="L20" i="24"/>
  <c r="G20" i="24"/>
  <c r="D20" i="24"/>
  <c r="M20" i="24" s="1"/>
  <c r="S17" i="8"/>
  <c r="R17" i="8"/>
  <c r="U16" i="8"/>
  <c r="Q17" i="8"/>
  <c r="K18" i="8"/>
  <c r="L18" i="8"/>
  <c r="J18" i="8"/>
  <c r="C19" i="24"/>
  <c r="R20" i="24"/>
  <c r="AD20" i="24" s="1"/>
  <c r="Y19" i="22" l="1"/>
  <c r="AH19" i="22" s="1"/>
  <c r="AI31" i="22" s="1"/>
  <c r="V19" i="22"/>
  <c r="W31" i="22" s="1"/>
  <c r="Y20" i="22"/>
  <c r="F18" i="8"/>
  <c r="D21" i="22"/>
  <c r="M21" i="22" s="1"/>
  <c r="I21" i="22"/>
  <c r="R20" i="22"/>
  <c r="AD20" i="22" s="1"/>
  <c r="D19" i="8"/>
  <c r="E19" i="8"/>
  <c r="N20" i="22"/>
  <c r="Z20" i="22" s="1"/>
  <c r="O20" i="22"/>
  <c r="AA20" i="22" s="1"/>
  <c r="H21" i="22"/>
  <c r="Q21" i="22" s="1"/>
  <c r="AC21" i="22" s="1"/>
  <c r="C19" i="8"/>
  <c r="G19" i="8" s="1"/>
  <c r="C22" i="22" s="1"/>
  <c r="F22" i="22" s="1"/>
  <c r="J21" i="22"/>
  <c r="S21" i="22" s="1"/>
  <c r="AE21" i="22" s="1"/>
  <c r="L21" i="22"/>
  <c r="G21" i="22"/>
  <c r="P21" i="22" s="1"/>
  <c r="AB21" i="22" s="1"/>
  <c r="F21" i="22"/>
  <c r="O21" i="22" s="1"/>
  <c r="AA21" i="22" s="1"/>
  <c r="K21" i="22"/>
  <c r="U20" i="22"/>
  <c r="AG20" i="22" s="1"/>
  <c r="M18" i="8"/>
  <c r="T17" i="8"/>
  <c r="S20" i="24"/>
  <c r="AE20" i="24" s="1"/>
  <c r="U20" i="24"/>
  <c r="AG20" i="24" s="1"/>
  <c r="P20" i="24"/>
  <c r="AB20" i="24" s="1"/>
  <c r="N18" i="8"/>
  <c r="C21" i="24" s="1"/>
  <c r="J19" i="8"/>
  <c r="K19" i="8"/>
  <c r="L19" i="8"/>
  <c r="U17" i="8"/>
  <c r="C20" i="25" s="1"/>
  <c r="Q18" i="8"/>
  <c r="C19" i="25"/>
  <c r="S18" i="8"/>
  <c r="R18" i="8"/>
  <c r="I19" i="24"/>
  <c r="H19" i="24"/>
  <c r="D19" i="24"/>
  <c r="G19" i="24"/>
  <c r="K19" i="24"/>
  <c r="J19" i="24"/>
  <c r="E19" i="24"/>
  <c r="F19" i="24"/>
  <c r="L19" i="24"/>
  <c r="AF20" i="24"/>
  <c r="Y20" i="24"/>
  <c r="V20" i="24" l="1"/>
  <c r="W32" i="24" s="1"/>
  <c r="AH20" i="24"/>
  <c r="AI32" i="24" s="1"/>
  <c r="AH20" i="22"/>
  <c r="AI32" i="22" s="1"/>
  <c r="AJ19" i="22"/>
  <c r="Y21" i="22"/>
  <c r="V20" i="22"/>
  <c r="W32" i="22" s="1"/>
  <c r="X19" i="22"/>
  <c r="R21" i="22"/>
  <c r="AD21" i="22" s="1"/>
  <c r="F19" i="8"/>
  <c r="U21" i="22"/>
  <c r="AG21" i="22" s="1"/>
  <c r="T21" i="22"/>
  <c r="AF21" i="22" s="1"/>
  <c r="E20" i="8"/>
  <c r="L22" i="22"/>
  <c r="U22" i="22" s="1"/>
  <c r="AG22" i="22" s="1"/>
  <c r="I22" i="22"/>
  <c r="R22" i="22" s="1"/>
  <c r="AD22" i="22" s="1"/>
  <c r="J22" i="22"/>
  <c r="S22" i="22" s="1"/>
  <c r="AE22" i="22" s="1"/>
  <c r="H22" i="22"/>
  <c r="Q22" i="22" s="1"/>
  <c r="AC22" i="22" s="1"/>
  <c r="D22" i="22"/>
  <c r="O22" i="22"/>
  <c r="AA22" i="22" s="1"/>
  <c r="K22" i="22"/>
  <c r="T22" i="22" s="1"/>
  <c r="AF22" i="22" s="1"/>
  <c r="D20" i="8"/>
  <c r="C20" i="8"/>
  <c r="G20" i="8" s="1"/>
  <c r="C23" i="22" s="1"/>
  <c r="J23" i="22" s="1"/>
  <c r="E22" i="22"/>
  <c r="N22" i="22" s="1"/>
  <c r="Z22" i="22" s="1"/>
  <c r="G22" i="22"/>
  <c r="M19" i="8"/>
  <c r="T18" i="8"/>
  <c r="P19" i="24"/>
  <c r="AB19" i="24" s="1"/>
  <c r="U18" i="8"/>
  <c r="C21" i="25" s="1"/>
  <c r="Q19" i="8"/>
  <c r="D20" i="25"/>
  <c r="H20" i="25"/>
  <c r="E20" i="25"/>
  <c r="I20" i="25"/>
  <c r="K20" i="25"/>
  <c r="F20" i="25"/>
  <c r="L20" i="25"/>
  <c r="J20" i="25"/>
  <c r="G20" i="25"/>
  <c r="Q19" i="24"/>
  <c r="AC19" i="24" s="1"/>
  <c r="U19" i="24"/>
  <c r="AG19" i="24" s="1"/>
  <c r="R19" i="24"/>
  <c r="AD19" i="24" s="1"/>
  <c r="L20" i="8"/>
  <c r="K20" i="8"/>
  <c r="M19" i="24"/>
  <c r="O19" i="24"/>
  <c r="AA19" i="24" s="1"/>
  <c r="S19" i="8"/>
  <c r="R19" i="8"/>
  <c r="J20" i="8"/>
  <c r="N19" i="24"/>
  <c r="Z19" i="24" s="1"/>
  <c r="G21" i="24"/>
  <c r="J21" i="24"/>
  <c r="F21" i="24"/>
  <c r="D21" i="24"/>
  <c r="H21" i="24"/>
  <c r="L21" i="24"/>
  <c r="I21" i="24"/>
  <c r="K21" i="24"/>
  <c r="E21" i="24"/>
  <c r="S19" i="24"/>
  <c r="AE19" i="24" s="1"/>
  <c r="F19" i="25"/>
  <c r="D19" i="25"/>
  <c r="E19" i="25"/>
  <c r="I19" i="25"/>
  <c r="H19" i="25"/>
  <c r="L19" i="25"/>
  <c r="K19" i="25"/>
  <c r="J19" i="25"/>
  <c r="G19" i="25"/>
  <c r="T19" i="24"/>
  <c r="N19" i="8"/>
  <c r="C22" i="24" s="1"/>
  <c r="V19" i="24" l="1"/>
  <c r="AJ20" i="22"/>
  <c r="X20" i="22"/>
  <c r="AH21" i="22"/>
  <c r="AI33" i="22" s="1"/>
  <c r="I16" i="8"/>
  <c r="H16" i="8"/>
  <c r="V21" i="22"/>
  <c r="W33" i="22" s="1"/>
  <c r="F20" i="8"/>
  <c r="M22" i="22"/>
  <c r="P22" i="22"/>
  <c r="AB22" i="22" s="1"/>
  <c r="E21" i="8"/>
  <c r="D21" i="8"/>
  <c r="C21" i="8"/>
  <c r="G21" i="8" s="1"/>
  <c r="C24" i="22" s="1"/>
  <c r="L24" i="22" s="1"/>
  <c r="M20" i="8"/>
  <c r="K23" i="22"/>
  <c r="T19" i="8"/>
  <c r="F23" i="22"/>
  <c r="D23" i="22"/>
  <c r="M23" i="22" s="1"/>
  <c r="L23" i="22"/>
  <c r="H23" i="22"/>
  <c r="E23" i="22"/>
  <c r="N23" i="22" s="1"/>
  <c r="Z23" i="22" s="1"/>
  <c r="I23" i="22"/>
  <c r="R23" i="22" s="1"/>
  <c r="AD23" i="22" s="1"/>
  <c r="G23" i="22"/>
  <c r="P23" i="22" s="1"/>
  <c r="AB23" i="22" s="1"/>
  <c r="T19" i="25"/>
  <c r="S21" i="24"/>
  <c r="AE21" i="24" s="1"/>
  <c r="R20" i="25"/>
  <c r="AD20" i="25" s="1"/>
  <c r="Q19" i="25"/>
  <c r="AC19" i="25" s="1"/>
  <c r="T21" i="24"/>
  <c r="Y19" i="24"/>
  <c r="Q20" i="25"/>
  <c r="AC20" i="25" s="1"/>
  <c r="AF19" i="24"/>
  <c r="R19" i="25"/>
  <c r="AD19" i="25" s="1"/>
  <c r="R21" i="24"/>
  <c r="AD21" i="24" s="1"/>
  <c r="L21" i="8"/>
  <c r="K21" i="8"/>
  <c r="P20" i="25"/>
  <c r="AB20" i="25" s="1"/>
  <c r="M20" i="25"/>
  <c r="L22" i="24"/>
  <c r="D22" i="24"/>
  <c r="G22" i="24"/>
  <c r="F22" i="24"/>
  <c r="K22" i="24"/>
  <c r="J22" i="24"/>
  <c r="H22" i="24"/>
  <c r="E22" i="24"/>
  <c r="I22" i="24"/>
  <c r="N20" i="25"/>
  <c r="Z20" i="25" s="1"/>
  <c r="N19" i="25"/>
  <c r="Z19" i="25" s="1"/>
  <c r="U21" i="24"/>
  <c r="AG21" i="24" s="1"/>
  <c r="N20" i="8"/>
  <c r="C23" i="24" s="1"/>
  <c r="J21" i="8"/>
  <c r="S20" i="25"/>
  <c r="AE20" i="25" s="1"/>
  <c r="U19" i="8"/>
  <c r="C22" i="25" s="1"/>
  <c r="Q20" i="8"/>
  <c r="U19" i="25"/>
  <c r="AG19" i="25" s="1"/>
  <c r="M19" i="25"/>
  <c r="Q21" i="24"/>
  <c r="AC21" i="24" s="1"/>
  <c r="R20" i="8"/>
  <c r="S20" i="8"/>
  <c r="U20" i="25"/>
  <c r="AG20" i="25" s="1"/>
  <c r="K21" i="25"/>
  <c r="E21" i="25"/>
  <c r="J21" i="25"/>
  <c r="H21" i="25"/>
  <c r="I21" i="25"/>
  <c r="F21" i="25"/>
  <c r="L21" i="25"/>
  <c r="G21" i="25"/>
  <c r="D21" i="25"/>
  <c r="P21" i="24"/>
  <c r="AB21" i="24" s="1"/>
  <c r="P19" i="25"/>
  <c r="AB19" i="25" s="1"/>
  <c r="O19" i="25"/>
  <c r="AA19" i="25" s="1"/>
  <c r="M21" i="24"/>
  <c r="O20" i="25"/>
  <c r="AA20" i="25" s="1"/>
  <c r="N21" i="24"/>
  <c r="Z21" i="24" s="1"/>
  <c r="S19" i="25"/>
  <c r="AE19" i="25" s="1"/>
  <c r="O21" i="24"/>
  <c r="AA21" i="24" s="1"/>
  <c r="T20" i="25"/>
  <c r="S23" i="22"/>
  <c r="AE23" i="22" s="1"/>
  <c r="V21" i="24" l="1"/>
  <c r="W33" i="24" s="1"/>
  <c r="AH19" i="24"/>
  <c r="AI31" i="24" s="1"/>
  <c r="V19" i="25"/>
  <c r="W31" i="24"/>
  <c r="X19" i="24"/>
  <c r="X20" i="24" s="1"/>
  <c r="V20" i="25"/>
  <c r="W32" i="25" s="1"/>
  <c r="AJ21" i="22"/>
  <c r="I18" i="8" s="1"/>
  <c r="Y22" i="22"/>
  <c r="AH22" i="22" s="1"/>
  <c r="AI34" i="22" s="1"/>
  <c r="V22" i="22"/>
  <c r="W34" i="22" s="1"/>
  <c r="X21" i="22"/>
  <c r="H18" i="8" s="1"/>
  <c r="I17" i="8"/>
  <c r="H17" i="8"/>
  <c r="D22" i="8"/>
  <c r="T23" i="22"/>
  <c r="AF23" i="22" s="1"/>
  <c r="F21" i="8"/>
  <c r="C22" i="8"/>
  <c r="G22" i="8" s="1"/>
  <c r="C25" i="22" s="1"/>
  <c r="I25" i="22" s="1"/>
  <c r="E22" i="8"/>
  <c r="I24" i="22"/>
  <c r="D24" i="22"/>
  <c r="M24" i="22" s="1"/>
  <c r="K24" i="22"/>
  <c r="T24" i="22" s="1"/>
  <c r="U23" i="22"/>
  <c r="AG23" i="22" s="1"/>
  <c r="M21" i="8"/>
  <c r="H24" i="22"/>
  <c r="Q24" i="22" s="1"/>
  <c r="AC24" i="22" s="1"/>
  <c r="J24" i="22"/>
  <c r="S24" i="22" s="1"/>
  <c r="AE24" i="22" s="1"/>
  <c r="G24" i="22"/>
  <c r="E24" i="22"/>
  <c r="F24" i="22"/>
  <c r="O24" i="22" s="1"/>
  <c r="AA24" i="22" s="1"/>
  <c r="O23" i="22"/>
  <c r="AA23" i="22" s="1"/>
  <c r="T20" i="8"/>
  <c r="Q23" i="22"/>
  <c r="AC23" i="22" s="1"/>
  <c r="O22" i="24"/>
  <c r="AA22" i="24" s="1"/>
  <c r="R21" i="25"/>
  <c r="AD21" i="25" s="1"/>
  <c r="S21" i="8"/>
  <c r="R21" i="8"/>
  <c r="U20" i="8"/>
  <c r="C23" i="25" s="1"/>
  <c r="Q21" i="8"/>
  <c r="T22" i="24"/>
  <c r="AF20" i="25"/>
  <c r="S21" i="25"/>
  <c r="AE21" i="25" s="1"/>
  <c r="P22" i="24"/>
  <c r="AB22" i="24" s="1"/>
  <c r="K22" i="25"/>
  <c r="J22" i="25"/>
  <c r="E22" i="25"/>
  <c r="L22" i="25"/>
  <c r="H22" i="25"/>
  <c r="F22" i="25"/>
  <c r="D22" i="25"/>
  <c r="I22" i="25"/>
  <c r="G22" i="25"/>
  <c r="N21" i="25"/>
  <c r="Z21" i="25" s="1"/>
  <c r="Y19" i="25"/>
  <c r="M22" i="24"/>
  <c r="L22" i="8"/>
  <c r="K22" i="8"/>
  <c r="M21" i="25"/>
  <c r="T21" i="25"/>
  <c r="N21" i="8"/>
  <c r="C24" i="24" s="1"/>
  <c r="J22" i="8"/>
  <c r="R22" i="24"/>
  <c r="AD22" i="24" s="1"/>
  <c r="U22" i="24"/>
  <c r="AG22" i="24" s="1"/>
  <c r="Y21" i="24"/>
  <c r="P21" i="25"/>
  <c r="AB21" i="25" s="1"/>
  <c r="I23" i="24"/>
  <c r="E23" i="24"/>
  <c r="F23" i="24"/>
  <c r="G23" i="24"/>
  <c r="L23" i="24"/>
  <c r="K23" i="24"/>
  <c r="D23" i="24"/>
  <c r="J23" i="24"/>
  <c r="H23" i="24"/>
  <c r="N22" i="24"/>
  <c r="Z22" i="24" s="1"/>
  <c r="Y20" i="25"/>
  <c r="U21" i="25"/>
  <c r="AG21" i="25" s="1"/>
  <c r="Q22" i="24"/>
  <c r="AC22" i="24" s="1"/>
  <c r="AF21" i="24"/>
  <c r="Q21" i="25"/>
  <c r="AC21" i="25" s="1"/>
  <c r="O21" i="25"/>
  <c r="AA21" i="25" s="1"/>
  <c r="S22" i="24"/>
  <c r="AE22" i="24" s="1"/>
  <c r="AF19" i="25"/>
  <c r="Y23" i="22"/>
  <c r="U24" i="22"/>
  <c r="AG24" i="22" s="1"/>
  <c r="V22" i="24" l="1"/>
  <c r="W34" i="24" s="1"/>
  <c r="AJ19" i="24"/>
  <c r="AJ20" i="24" s="1"/>
  <c r="X21" i="24"/>
  <c r="AH20" i="25"/>
  <c r="AI32" i="25" s="1"/>
  <c r="AH19" i="25"/>
  <c r="V21" i="25"/>
  <c r="W33" i="25" s="1"/>
  <c r="W31" i="25"/>
  <c r="X19" i="25"/>
  <c r="X20" i="25" s="1"/>
  <c r="AH23" i="22"/>
  <c r="AI35" i="22" s="1"/>
  <c r="AJ22" i="22"/>
  <c r="AH21" i="24"/>
  <c r="AI33" i="24" s="1"/>
  <c r="V23" i="22"/>
  <c r="W35" i="22" s="1"/>
  <c r="X22" i="22"/>
  <c r="H19" i="8" s="1"/>
  <c r="L25" i="22"/>
  <c r="U25" i="22" s="1"/>
  <c r="AG25" i="22" s="1"/>
  <c r="E25" i="22"/>
  <c r="N25" i="22" s="1"/>
  <c r="Z25" i="22" s="1"/>
  <c r="G25" i="22"/>
  <c r="P25" i="22" s="1"/>
  <c r="AB25" i="22" s="1"/>
  <c r="K25" i="22"/>
  <c r="T25" i="22" s="1"/>
  <c r="J25" i="22"/>
  <c r="D25" i="22"/>
  <c r="M25" i="22" s="1"/>
  <c r="H25" i="22"/>
  <c r="F25" i="22"/>
  <c r="O25" i="22" s="1"/>
  <c r="AA25" i="22" s="1"/>
  <c r="E23" i="8"/>
  <c r="F22" i="8"/>
  <c r="C23" i="8"/>
  <c r="G23" i="8" s="1"/>
  <c r="C26" i="22" s="1"/>
  <c r="H26" i="22" s="1"/>
  <c r="D23" i="8"/>
  <c r="R24" i="22"/>
  <c r="AD24" i="22" s="1"/>
  <c r="P24" i="22"/>
  <c r="AB24" i="22" s="1"/>
  <c r="N24" i="22"/>
  <c r="Z24" i="22" s="1"/>
  <c r="M22" i="8"/>
  <c r="T21" i="8"/>
  <c r="J23" i="8"/>
  <c r="M22" i="25"/>
  <c r="Q23" i="24"/>
  <c r="AC23" i="24" s="1"/>
  <c r="R23" i="24"/>
  <c r="AD23" i="24" s="1"/>
  <c r="R22" i="25"/>
  <c r="AD22" i="25" s="1"/>
  <c r="U21" i="8"/>
  <c r="C24" i="25" s="1"/>
  <c r="Q22" i="8"/>
  <c r="Y22" i="24"/>
  <c r="E23" i="25"/>
  <c r="J23" i="25"/>
  <c r="H23" i="25"/>
  <c r="I23" i="25"/>
  <c r="F23" i="25"/>
  <c r="L23" i="25"/>
  <c r="G23" i="25"/>
  <c r="D23" i="25"/>
  <c r="K23" i="25"/>
  <c r="M23" i="24"/>
  <c r="Y21" i="25"/>
  <c r="O22" i="25"/>
  <c r="AA22" i="25" s="1"/>
  <c r="R22" i="8"/>
  <c r="S22" i="8"/>
  <c r="T23" i="24"/>
  <c r="Q22" i="25"/>
  <c r="AC22" i="25" s="1"/>
  <c r="U23" i="24"/>
  <c r="AG23" i="24" s="1"/>
  <c r="N22" i="8"/>
  <c r="C25" i="24" s="1"/>
  <c r="F25" i="24" s="1"/>
  <c r="L23" i="8"/>
  <c r="K23" i="8"/>
  <c r="U22" i="25"/>
  <c r="AG22" i="25" s="1"/>
  <c r="S23" i="24"/>
  <c r="AE23" i="24" s="1"/>
  <c r="P23" i="24"/>
  <c r="AB23" i="24" s="1"/>
  <c r="J24" i="24"/>
  <c r="D24" i="24"/>
  <c r="L24" i="24"/>
  <c r="H24" i="24"/>
  <c r="E24" i="24"/>
  <c r="F24" i="24"/>
  <c r="G24" i="24"/>
  <c r="K24" i="24"/>
  <c r="I24" i="24"/>
  <c r="N22" i="25"/>
  <c r="Z22" i="25" s="1"/>
  <c r="O23" i="24"/>
  <c r="AA23" i="24" s="1"/>
  <c r="O16" i="8"/>
  <c r="S22" i="25"/>
  <c r="AE22" i="25" s="1"/>
  <c r="AF22" i="24"/>
  <c r="N23" i="24"/>
  <c r="Z23" i="24" s="1"/>
  <c r="AF21" i="25"/>
  <c r="P22" i="25"/>
  <c r="AB22" i="25" s="1"/>
  <c r="T22" i="25"/>
  <c r="Y24" i="22"/>
  <c r="R25" i="22"/>
  <c r="AD25" i="22" s="1"/>
  <c r="AF24" i="22"/>
  <c r="P16" i="8" l="1"/>
  <c r="V23" i="24"/>
  <c r="W35" i="24" s="1"/>
  <c r="AH21" i="25"/>
  <c r="AI33" i="25" s="1"/>
  <c r="AJ23" i="22"/>
  <c r="I20" i="8" s="1"/>
  <c r="X22" i="24"/>
  <c r="V22" i="25"/>
  <c r="W34" i="25" s="1"/>
  <c r="AI31" i="25"/>
  <c r="AJ19" i="25"/>
  <c r="AJ20" i="25" s="1"/>
  <c r="X21" i="25"/>
  <c r="I19" i="8"/>
  <c r="AH24" i="22"/>
  <c r="AI36" i="22" s="1"/>
  <c r="AH22" i="24"/>
  <c r="AI34" i="24" s="1"/>
  <c r="AJ21" i="24"/>
  <c r="V24" i="22"/>
  <c r="W36" i="22" s="1"/>
  <c r="X23" i="22"/>
  <c r="S25" i="22"/>
  <c r="AE25" i="22" s="1"/>
  <c r="Q25" i="22"/>
  <c r="AC25" i="22" s="1"/>
  <c r="E24" i="8"/>
  <c r="J26" i="22"/>
  <c r="S26" i="22" s="1"/>
  <c r="AE26" i="22" s="1"/>
  <c r="C24" i="8"/>
  <c r="G24" i="8" s="1"/>
  <c r="C27" i="22" s="1"/>
  <c r="L27" i="22" s="1"/>
  <c r="D24" i="8"/>
  <c r="F23" i="8"/>
  <c r="E26" i="22"/>
  <c r="I26" i="22"/>
  <c r="F26" i="22"/>
  <c r="O26" i="22" s="1"/>
  <c r="AA26" i="22" s="1"/>
  <c r="G26" i="22"/>
  <c r="P26" i="22" s="1"/>
  <c r="AB26" i="22" s="1"/>
  <c r="K26" i="22"/>
  <c r="T26" i="22" s="1"/>
  <c r="L26" i="22"/>
  <c r="U26" i="22" s="1"/>
  <c r="AG26" i="22" s="1"/>
  <c r="D26" i="22"/>
  <c r="M26" i="22" s="1"/>
  <c r="M23" i="8"/>
  <c r="D25" i="24"/>
  <c r="L25" i="24"/>
  <c r="U25" i="24" s="1"/>
  <c r="AG25" i="24" s="1"/>
  <c r="T22" i="8"/>
  <c r="K25" i="24"/>
  <c r="K24" i="8"/>
  <c r="L24" i="8"/>
  <c r="J24" i="8"/>
  <c r="G25" i="24"/>
  <c r="E25" i="24"/>
  <c r="I25" i="24"/>
  <c r="R25" i="24" s="1"/>
  <c r="AD25" i="24" s="1"/>
  <c r="J25" i="24"/>
  <c r="H25" i="24"/>
  <c r="Q25" i="24" s="1"/>
  <c r="AC25" i="24" s="1"/>
  <c r="AF22" i="25"/>
  <c r="N24" i="24"/>
  <c r="Z24" i="24" s="1"/>
  <c r="R23" i="8"/>
  <c r="S23" i="8"/>
  <c r="S23" i="25"/>
  <c r="AE23" i="25" s="1"/>
  <c r="N23" i="25"/>
  <c r="Z23" i="25" s="1"/>
  <c r="U24" i="24"/>
  <c r="AG24" i="24" s="1"/>
  <c r="M23" i="25"/>
  <c r="M24" i="24"/>
  <c r="P23" i="25"/>
  <c r="AB23" i="25" s="1"/>
  <c r="R24" i="24"/>
  <c r="AD24" i="24" s="1"/>
  <c r="S24" i="24"/>
  <c r="AE24" i="24" s="1"/>
  <c r="V16" i="8"/>
  <c r="U23" i="25"/>
  <c r="AG23" i="25" s="1"/>
  <c r="U22" i="8"/>
  <c r="C25" i="25" s="1"/>
  <c r="Q23" i="8"/>
  <c r="O17" i="8"/>
  <c r="T24" i="24"/>
  <c r="AF23" i="24"/>
  <c r="O23" i="25"/>
  <c r="AA23" i="25" s="1"/>
  <c r="H24" i="25"/>
  <c r="K24" i="25"/>
  <c r="F24" i="25"/>
  <c r="G24" i="25"/>
  <c r="L24" i="25"/>
  <c r="E24" i="25"/>
  <c r="J24" i="25"/>
  <c r="D24" i="25"/>
  <c r="I24" i="25"/>
  <c r="Y22" i="25"/>
  <c r="P17" i="8"/>
  <c r="P24" i="24"/>
  <c r="AB24" i="24" s="1"/>
  <c r="N23" i="8"/>
  <c r="C26" i="24" s="1"/>
  <c r="R23" i="25"/>
  <c r="AD23" i="25" s="1"/>
  <c r="Q24" i="24"/>
  <c r="AC24" i="24" s="1"/>
  <c r="T23" i="25"/>
  <c r="O24" i="24"/>
  <c r="AA24" i="24" s="1"/>
  <c r="Y23" i="24"/>
  <c r="Q23" i="25"/>
  <c r="AC23" i="25" s="1"/>
  <c r="Y25" i="22"/>
  <c r="O25" i="24"/>
  <c r="AA25" i="24" s="1"/>
  <c r="Q26" i="22"/>
  <c r="AC26" i="22" s="1"/>
  <c r="AF25" i="22"/>
  <c r="AJ21" i="25" l="1"/>
  <c r="V24" i="24"/>
  <c r="W36" i="24" s="1"/>
  <c r="W16" i="8"/>
  <c r="AH22" i="25"/>
  <c r="AI34" i="25" s="1"/>
  <c r="X23" i="24"/>
  <c r="V23" i="25"/>
  <c r="W35" i="25" s="1"/>
  <c r="X22" i="25"/>
  <c r="X24" i="22"/>
  <c r="AJ24" i="22"/>
  <c r="AJ22" i="24"/>
  <c r="AH25" i="22"/>
  <c r="AI37" i="22" s="1"/>
  <c r="AH23" i="24"/>
  <c r="AI35" i="24" s="1"/>
  <c r="V25" i="22"/>
  <c r="W37" i="22" s="1"/>
  <c r="F27" i="22"/>
  <c r="K27" i="22"/>
  <c r="T27" i="22" s="1"/>
  <c r="G27" i="22"/>
  <c r="C25" i="8"/>
  <c r="G25" i="8" s="1"/>
  <c r="C28" i="22" s="1"/>
  <c r="F28" i="22" s="1"/>
  <c r="O28" i="22" s="1"/>
  <c r="AA28" i="22" s="1"/>
  <c r="E27" i="22"/>
  <c r="N27" i="22" s="1"/>
  <c r="Z27" i="22" s="1"/>
  <c r="H27" i="22"/>
  <c r="Q27" i="22" s="1"/>
  <c r="AC27" i="22" s="1"/>
  <c r="J27" i="22"/>
  <c r="D27" i="22"/>
  <c r="I27" i="22"/>
  <c r="D25" i="8"/>
  <c r="F24" i="8"/>
  <c r="E25" i="8"/>
  <c r="R26" i="22"/>
  <c r="AD26" i="22" s="1"/>
  <c r="N26" i="22"/>
  <c r="Z26" i="22" s="1"/>
  <c r="T25" i="24"/>
  <c r="AF25" i="24" s="1"/>
  <c r="H20" i="8"/>
  <c r="M24" i="8"/>
  <c r="M25" i="24"/>
  <c r="T23" i="8"/>
  <c r="P25" i="24"/>
  <c r="AB25" i="24" s="1"/>
  <c r="N25" i="24"/>
  <c r="Z25" i="24" s="1"/>
  <c r="N24" i="8"/>
  <c r="J25" i="8"/>
  <c r="N25" i="8" s="1"/>
  <c r="S25" i="24"/>
  <c r="AE25" i="24" s="1"/>
  <c r="K25" i="8"/>
  <c r="L25" i="8"/>
  <c r="N24" i="25"/>
  <c r="Z24" i="25" s="1"/>
  <c r="P18" i="8"/>
  <c r="P24" i="25"/>
  <c r="AB24" i="25" s="1"/>
  <c r="V17" i="8"/>
  <c r="Y23" i="25"/>
  <c r="O24" i="25"/>
  <c r="AA24" i="25" s="1"/>
  <c r="AF24" i="24"/>
  <c r="R24" i="8"/>
  <c r="S24" i="8"/>
  <c r="T24" i="25"/>
  <c r="W17" i="8"/>
  <c r="AF23" i="25"/>
  <c r="G26" i="24"/>
  <c r="I26" i="24"/>
  <c r="K26" i="24"/>
  <c r="D26" i="24"/>
  <c r="F26" i="24"/>
  <c r="J26" i="24"/>
  <c r="H26" i="24"/>
  <c r="E26" i="24"/>
  <c r="L26" i="24"/>
  <c r="R24" i="25"/>
  <c r="AD24" i="25" s="1"/>
  <c r="Q24" i="25"/>
  <c r="AC24" i="25" s="1"/>
  <c r="O18" i="8"/>
  <c r="U24" i="25"/>
  <c r="AG24" i="25" s="1"/>
  <c r="M24" i="25"/>
  <c r="U23" i="8"/>
  <c r="C26" i="25" s="1"/>
  <c r="Q24" i="8"/>
  <c r="S24" i="25"/>
  <c r="AE24" i="25" s="1"/>
  <c r="J25" i="25"/>
  <c r="E25" i="25"/>
  <c r="G25" i="25"/>
  <c r="F25" i="25"/>
  <c r="I25" i="25"/>
  <c r="L25" i="25"/>
  <c r="H25" i="25"/>
  <c r="K25" i="25"/>
  <c r="D25" i="25"/>
  <c r="Y24" i="24"/>
  <c r="AF26" i="22"/>
  <c r="U27" i="22"/>
  <c r="AG27" i="22" s="1"/>
  <c r="Y26" i="22"/>
  <c r="Y25" i="24" l="1"/>
  <c r="AH25" i="24" s="1"/>
  <c r="AI37" i="24" s="1"/>
  <c r="V25" i="24"/>
  <c r="W37" i="24" s="1"/>
  <c r="AJ22" i="25"/>
  <c r="V24" i="25"/>
  <c r="W36" i="25" s="1"/>
  <c r="X24" i="24"/>
  <c r="AH23" i="25"/>
  <c r="AI35" i="25" s="1"/>
  <c r="X23" i="25"/>
  <c r="P27" i="22"/>
  <c r="AB27" i="22" s="1"/>
  <c r="AJ25" i="22"/>
  <c r="I22" i="8" s="1"/>
  <c r="V26" i="22"/>
  <c r="W38" i="22" s="1"/>
  <c r="AJ23" i="24"/>
  <c r="AH26" i="22"/>
  <c r="AI38" i="22" s="1"/>
  <c r="AH24" i="24"/>
  <c r="AI36" i="24" s="1"/>
  <c r="X25" i="22"/>
  <c r="O27" i="22"/>
  <c r="AA27" i="22" s="1"/>
  <c r="R27" i="22"/>
  <c r="AD27" i="22" s="1"/>
  <c r="L28" i="22"/>
  <c r="G28" i="22"/>
  <c r="P28" i="22" s="1"/>
  <c r="AB28" i="22" s="1"/>
  <c r="E28" i="22"/>
  <c r="N28" i="22" s="1"/>
  <c r="Z28" i="22" s="1"/>
  <c r="C26" i="8"/>
  <c r="G26" i="8" s="1"/>
  <c r="C29" i="22" s="1"/>
  <c r="L29" i="22" s="1"/>
  <c r="D28" i="22"/>
  <c r="M28" i="22" s="1"/>
  <c r="H28" i="22"/>
  <c r="Q28" i="22" s="1"/>
  <c r="AC28" i="22" s="1"/>
  <c r="I28" i="22"/>
  <c r="D26" i="8"/>
  <c r="K28" i="22"/>
  <c r="S27" i="22"/>
  <c r="AE27" i="22" s="1"/>
  <c r="J28" i="22"/>
  <c r="S28" i="22" s="1"/>
  <c r="AE28" i="22" s="1"/>
  <c r="M27" i="22"/>
  <c r="F25" i="8"/>
  <c r="E26" i="8"/>
  <c r="H21" i="8"/>
  <c r="I21" i="8"/>
  <c r="M25" i="8"/>
  <c r="T24" i="8"/>
  <c r="K26" i="8"/>
  <c r="L26" i="8"/>
  <c r="J26" i="8"/>
  <c r="R25" i="25"/>
  <c r="AD25" i="25" s="1"/>
  <c r="U24" i="8"/>
  <c r="C27" i="25" s="1"/>
  <c r="Q25" i="8"/>
  <c r="Q26" i="24"/>
  <c r="AC26" i="24" s="1"/>
  <c r="R25" i="8"/>
  <c r="S25" i="8"/>
  <c r="V18" i="8"/>
  <c r="P25" i="25"/>
  <c r="AB25" i="25" s="1"/>
  <c r="Y24" i="25"/>
  <c r="O26" i="24"/>
  <c r="AA26" i="24" s="1"/>
  <c r="O25" i="25"/>
  <c r="AA25" i="25" s="1"/>
  <c r="N25" i="25"/>
  <c r="Z25" i="25" s="1"/>
  <c r="M26" i="24"/>
  <c r="S26" i="24"/>
  <c r="AE26" i="24" s="1"/>
  <c r="M25" i="25"/>
  <c r="S25" i="25"/>
  <c r="AE25" i="25" s="1"/>
  <c r="T26" i="24"/>
  <c r="AF24" i="25"/>
  <c r="P19" i="8"/>
  <c r="I26" i="25"/>
  <c r="L26" i="25"/>
  <c r="J26" i="25"/>
  <c r="G26" i="25"/>
  <c r="K26" i="25"/>
  <c r="F26" i="25"/>
  <c r="H26" i="25"/>
  <c r="D26" i="25"/>
  <c r="E26" i="25"/>
  <c r="T25" i="25"/>
  <c r="R26" i="24"/>
  <c r="AD26" i="24" s="1"/>
  <c r="C28" i="24"/>
  <c r="O19" i="8"/>
  <c r="Q25" i="25"/>
  <c r="AC25" i="25" s="1"/>
  <c r="U26" i="24"/>
  <c r="AG26" i="24" s="1"/>
  <c r="P26" i="24"/>
  <c r="AB26" i="24" s="1"/>
  <c r="C27" i="24"/>
  <c r="W18" i="8"/>
  <c r="U25" i="25"/>
  <c r="AG25" i="25" s="1"/>
  <c r="N26" i="24"/>
  <c r="Z26" i="24" s="1"/>
  <c r="AF27" i="22"/>
  <c r="V26" i="24" l="1"/>
  <c r="W38" i="24" s="1"/>
  <c r="AH24" i="25"/>
  <c r="AI36" i="25" s="1"/>
  <c r="X26" i="22"/>
  <c r="H23" i="8" s="1"/>
  <c r="AJ23" i="25"/>
  <c r="X25" i="24"/>
  <c r="V25" i="25"/>
  <c r="W37" i="25" s="1"/>
  <c r="X24" i="25"/>
  <c r="AJ26" i="22"/>
  <c r="I23" i="8" s="1"/>
  <c r="AJ24" i="24"/>
  <c r="AJ25" i="24" s="1"/>
  <c r="Y27" i="22"/>
  <c r="AH27" i="22" s="1"/>
  <c r="AI39" i="22" s="1"/>
  <c r="V27" i="22"/>
  <c r="W39" i="22" s="1"/>
  <c r="Y28" i="22"/>
  <c r="H22" i="8"/>
  <c r="U28" i="22"/>
  <c r="AG28" i="22" s="1"/>
  <c r="F29" i="22"/>
  <c r="O29" i="22" s="1"/>
  <c r="AA29" i="22" s="1"/>
  <c r="D29" i="22"/>
  <c r="M29" i="22" s="1"/>
  <c r="E29" i="22"/>
  <c r="N29" i="22" s="1"/>
  <c r="Z29" i="22" s="1"/>
  <c r="H29" i="22"/>
  <c r="Q29" i="22" s="1"/>
  <c r="AC29" i="22" s="1"/>
  <c r="J29" i="22"/>
  <c r="K29" i="22"/>
  <c r="C27" i="8"/>
  <c r="G27" i="8" s="1"/>
  <c r="C30" i="22" s="1"/>
  <c r="J30" i="22" s="1"/>
  <c r="G29" i="22"/>
  <c r="P29" i="22" s="1"/>
  <c r="AB29" i="22" s="1"/>
  <c r="I29" i="22"/>
  <c r="R29" i="22" s="1"/>
  <c r="AD29" i="22" s="1"/>
  <c r="D27" i="8"/>
  <c r="E27" i="8"/>
  <c r="T28" i="22"/>
  <c r="R28" i="22"/>
  <c r="F26" i="8"/>
  <c r="M26" i="8"/>
  <c r="T25" i="8"/>
  <c r="J27" i="8"/>
  <c r="N27" i="8" s="1"/>
  <c r="L27" i="8"/>
  <c r="N26" i="8"/>
  <c r="K27" i="8"/>
  <c r="T26" i="25"/>
  <c r="S26" i="25"/>
  <c r="AE26" i="25" s="1"/>
  <c r="Y26" i="24"/>
  <c r="W19" i="8"/>
  <c r="AF25" i="25"/>
  <c r="U26" i="25"/>
  <c r="AG26" i="25" s="1"/>
  <c r="AF26" i="24"/>
  <c r="E27" i="24"/>
  <c r="I27" i="24"/>
  <c r="J27" i="24"/>
  <c r="G27" i="24"/>
  <c r="D27" i="24"/>
  <c r="L27" i="24"/>
  <c r="H27" i="24"/>
  <c r="F27" i="24"/>
  <c r="K27" i="24"/>
  <c r="O20" i="8"/>
  <c r="N26" i="25"/>
  <c r="Z26" i="25" s="1"/>
  <c r="R26" i="25"/>
  <c r="AD26" i="25" s="1"/>
  <c r="U25" i="8"/>
  <c r="C28" i="25" s="1"/>
  <c r="Q26" i="8"/>
  <c r="S26" i="8"/>
  <c r="R26" i="8"/>
  <c r="M26" i="25"/>
  <c r="Y25" i="25"/>
  <c r="F27" i="25"/>
  <c r="K27" i="25"/>
  <c r="J27" i="25"/>
  <c r="I27" i="25"/>
  <c r="H27" i="25"/>
  <c r="D27" i="25"/>
  <c r="L27" i="25"/>
  <c r="E27" i="25"/>
  <c r="G27" i="25"/>
  <c r="Q26" i="25"/>
  <c r="AC26" i="25" s="1"/>
  <c r="P20" i="8"/>
  <c r="V19" i="8"/>
  <c r="P26" i="25"/>
  <c r="AB26" i="25" s="1"/>
  <c r="I28" i="24"/>
  <c r="H28" i="24"/>
  <c r="K28" i="24"/>
  <c r="G28" i="24"/>
  <c r="E28" i="24"/>
  <c r="D28" i="24"/>
  <c r="L28" i="24"/>
  <c r="J28" i="24"/>
  <c r="F28" i="24"/>
  <c r="O26" i="25"/>
  <c r="AA26" i="25" s="1"/>
  <c r="U29" i="22"/>
  <c r="AG29" i="22" s="1"/>
  <c r="AJ24" i="25" l="1"/>
  <c r="X26" i="24"/>
  <c r="AH25" i="25"/>
  <c r="AI37" i="25" s="1"/>
  <c r="V26" i="25"/>
  <c r="W38" i="25" s="1"/>
  <c r="X25" i="25"/>
  <c r="AH26" i="24"/>
  <c r="AI38" i="24" s="1"/>
  <c r="X27" i="22"/>
  <c r="H24" i="8" s="1"/>
  <c r="AJ27" i="22"/>
  <c r="I24" i="8" s="1"/>
  <c r="V28" i="22"/>
  <c r="W40" i="22" s="1"/>
  <c r="S29" i="22"/>
  <c r="AE29" i="22" s="1"/>
  <c r="K30" i="22"/>
  <c r="S30" i="22"/>
  <c r="AE30" i="22" s="1"/>
  <c r="T29" i="22"/>
  <c r="AF29" i="22" s="1"/>
  <c r="E30" i="22"/>
  <c r="N30" i="22" s="1"/>
  <c r="Z30" i="22" s="1"/>
  <c r="H30" i="22"/>
  <c r="F30" i="22"/>
  <c r="O30" i="22" s="1"/>
  <c r="AA30" i="22" s="1"/>
  <c r="I30" i="22"/>
  <c r="L30" i="22"/>
  <c r="U30" i="22" s="1"/>
  <c r="AG30" i="22" s="1"/>
  <c r="G30" i="22"/>
  <c r="P30" i="22" s="1"/>
  <c r="AB30" i="22" s="1"/>
  <c r="D30" i="22"/>
  <c r="M30" i="22" s="1"/>
  <c r="E28" i="8"/>
  <c r="C28" i="8"/>
  <c r="G28" i="8" s="1"/>
  <c r="C31" i="22" s="1"/>
  <c r="D31" i="22" s="1"/>
  <c r="D28" i="8"/>
  <c r="AF28" i="22"/>
  <c r="F27" i="8"/>
  <c r="AD28" i="22"/>
  <c r="M27" i="8"/>
  <c r="T26" i="8"/>
  <c r="K28" i="8"/>
  <c r="L28" i="8"/>
  <c r="J28" i="8"/>
  <c r="O27" i="25"/>
  <c r="AA27" i="25" s="1"/>
  <c r="P28" i="24"/>
  <c r="AB28" i="24" s="1"/>
  <c r="T27" i="25"/>
  <c r="R27" i="24"/>
  <c r="AD27" i="24" s="1"/>
  <c r="P21" i="8"/>
  <c r="Q28" i="24"/>
  <c r="AC28" i="24" s="1"/>
  <c r="N27" i="25"/>
  <c r="Z27" i="25" s="1"/>
  <c r="I28" i="25"/>
  <c r="E28" i="25"/>
  <c r="G28" i="25"/>
  <c r="J28" i="25"/>
  <c r="L28" i="25"/>
  <c r="H28" i="25"/>
  <c r="K28" i="25"/>
  <c r="F28" i="25"/>
  <c r="D28" i="25"/>
  <c r="O27" i="24"/>
  <c r="AA27" i="24" s="1"/>
  <c r="U26" i="8"/>
  <c r="C29" i="25" s="1"/>
  <c r="Q27" i="8"/>
  <c r="O28" i="24"/>
  <c r="AA28" i="24" s="1"/>
  <c r="R28" i="24"/>
  <c r="AD28" i="24" s="1"/>
  <c r="U27" i="25"/>
  <c r="AG27" i="25" s="1"/>
  <c r="Q27" i="24"/>
  <c r="AC27" i="24" s="1"/>
  <c r="P27" i="25"/>
  <c r="AB27" i="25" s="1"/>
  <c r="S28" i="24"/>
  <c r="AE28" i="24" s="1"/>
  <c r="M27" i="25"/>
  <c r="Y26" i="25"/>
  <c r="U27" i="24"/>
  <c r="AG27" i="24" s="1"/>
  <c r="W20" i="8"/>
  <c r="U28" i="24"/>
  <c r="AG28" i="24" s="1"/>
  <c r="C30" i="24"/>
  <c r="Q27" i="25"/>
  <c r="AC27" i="25" s="1"/>
  <c r="M27" i="24"/>
  <c r="T28" i="24"/>
  <c r="T27" i="24"/>
  <c r="M28" i="24"/>
  <c r="V20" i="8"/>
  <c r="C29" i="24"/>
  <c r="R27" i="25"/>
  <c r="AD27" i="25" s="1"/>
  <c r="P27" i="24"/>
  <c r="AB27" i="24" s="1"/>
  <c r="AF26" i="25"/>
  <c r="N27" i="24"/>
  <c r="Z27" i="24" s="1"/>
  <c r="N28" i="24"/>
  <c r="Z28" i="24" s="1"/>
  <c r="S27" i="25"/>
  <c r="AE27" i="25" s="1"/>
  <c r="S27" i="8"/>
  <c r="R27" i="8"/>
  <c r="O21" i="8"/>
  <c r="S27" i="24"/>
  <c r="AE27" i="24" s="1"/>
  <c r="Y29" i="22"/>
  <c r="V28" i="24" l="1"/>
  <c r="V27" i="24"/>
  <c r="V27" i="25"/>
  <c r="W39" i="25" s="1"/>
  <c r="AH28" i="22"/>
  <c r="AI40" i="22" s="1"/>
  <c r="AH26" i="25"/>
  <c r="AI38" i="25" s="1"/>
  <c r="AJ25" i="25"/>
  <c r="X26" i="25"/>
  <c r="AJ26" i="24"/>
  <c r="AH29" i="22"/>
  <c r="AI41" i="22" s="1"/>
  <c r="X28" i="22"/>
  <c r="H25" i="8" s="1"/>
  <c r="Y30" i="22"/>
  <c r="V29" i="22"/>
  <c r="W41" i="22" s="1"/>
  <c r="F31" i="22"/>
  <c r="T30" i="22"/>
  <c r="L31" i="22"/>
  <c r="G31" i="22"/>
  <c r="E31" i="22"/>
  <c r="N31" i="22" s="1"/>
  <c r="Z31" i="22" s="1"/>
  <c r="K31" i="22"/>
  <c r="T31" i="22" s="1"/>
  <c r="H31" i="22"/>
  <c r="Q31" i="22" s="1"/>
  <c r="AC31" i="22" s="1"/>
  <c r="I31" i="22"/>
  <c r="J31" i="22"/>
  <c r="S31" i="22" s="1"/>
  <c r="AE31" i="22" s="1"/>
  <c r="Q30" i="22"/>
  <c r="AC30" i="22" s="1"/>
  <c r="E29" i="8"/>
  <c r="F28" i="8"/>
  <c r="D29" i="8"/>
  <c r="C29" i="8"/>
  <c r="G29" i="8" s="1"/>
  <c r="C32" i="22" s="1"/>
  <c r="R30" i="22"/>
  <c r="AD30" i="22" s="1"/>
  <c r="M28" i="8"/>
  <c r="T27" i="8"/>
  <c r="J29" i="8"/>
  <c r="N29" i="8" s="1"/>
  <c r="N28" i="8"/>
  <c r="L29" i="8"/>
  <c r="K29" i="8"/>
  <c r="W40" i="24"/>
  <c r="Y28" i="24"/>
  <c r="O28" i="25"/>
  <c r="AA28" i="25" s="1"/>
  <c r="AF27" i="25"/>
  <c r="Q28" i="25"/>
  <c r="AC28" i="25" s="1"/>
  <c r="AF27" i="24"/>
  <c r="U27" i="8"/>
  <c r="C30" i="25" s="1"/>
  <c r="Q28" i="8"/>
  <c r="U28" i="25"/>
  <c r="AG28" i="25" s="1"/>
  <c r="O22" i="8"/>
  <c r="I30" i="24"/>
  <c r="L30" i="24"/>
  <c r="G30" i="24"/>
  <c r="H30" i="24"/>
  <c r="E30" i="24"/>
  <c r="F30" i="24"/>
  <c r="K30" i="24"/>
  <c r="J30" i="24"/>
  <c r="D30" i="24"/>
  <c r="J29" i="25"/>
  <c r="G29" i="25"/>
  <c r="E29" i="25"/>
  <c r="K29" i="25"/>
  <c r="H29" i="25"/>
  <c r="D29" i="25"/>
  <c r="L29" i="25"/>
  <c r="I29" i="25"/>
  <c r="F29" i="25"/>
  <c r="S28" i="25"/>
  <c r="AE28" i="25" s="1"/>
  <c r="P22" i="8"/>
  <c r="R28" i="8"/>
  <c r="S28" i="8"/>
  <c r="G29" i="24"/>
  <c r="K29" i="24"/>
  <c r="L29" i="24"/>
  <c r="D29" i="24"/>
  <c r="F29" i="24"/>
  <c r="J29" i="24"/>
  <c r="I29" i="24"/>
  <c r="E29" i="24"/>
  <c r="H29" i="24"/>
  <c r="AF28" i="24"/>
  <c r="P28" i="25"/>
  <c r="AB28" i="25" s="1"/>
  <c r="T28" i="25"/>
  <c r="Y27" i="25"/>
  <c r="N28" i="25"/>
  <c r="Z28" i="25" s="1"/>
  <c r="V21" i="8"/>
  <c r="Y27" i="24"/>
  <c r="W39" i="24"/>
  <c r="W21" i="8"/>
  <c r="M28" i="25"/>
  <c r="R28" i="25"/>
  <c r="AD28" i="25" s="1"/>
  <c r="M31" i="22"/>
  <c r="AJ28" i="22" l="1"/>
  <c r="I25" i="8" s="1"/>
  <c r="AH27" i="25"/>
  <c r="AI39" i="25" s="1"/>
  <c r="AJ26" i="25"/>
  <c r="X27" i="24"/>
  <c r="X28" i="24" s="1"/>
  <c r="V28" i="25"/>
  <c r="W40" i="25" s="1"/>
  <c r="X27" i="25"/>
  <c r="AH28" i="24"/>
  <c r="AI40" i="24" s="1"/>
  <c r="AH27" i="24"/>
  <c r="X29" i="22"/>
  <c r="H26" i="8" s="1"/>
  <c r="V30" i="22"/>
  <c r="W42" i="22" s="1"/>
  <c r="U31" i="22"/>
  <c r="AG31" i="22" s="1"/>
  <c r="R31" i="22"/>
  <c r="AD31" i="22" s="1"/>
  <c r="O31" i="22"/>
  <c r="AA31" i="22" s="1"/>
  <c r="AF30" i="22"/>
  <c r="AH30" i="22" s="1"/>
  <c r="AI42" i="22" s="1"/>
  <c r="P31" i="22"/>
  <c r="AB31" i="22" s="1"/>
  <c r="E30" i="8"/>
  <c r="F29" i="8"/>
  <c r="D30" i="8"/>
  <c r="I32" i="22"/>
  <c r="F32" i="22"/>
  <c r="D32" i="22"/>
  <c r="K32" i="22"/>
  <c r="G32" i="22"/>
  <c r="J32" i="22"/>
  <c r="H32" i="22"/>
  <c r="E32" i="22"/>
  <c r="L32" i="22"/>
  <c r="C30" i="8"/>
  <c r="G30" i="8" s="1"/>
  <c r="C33" i="22" s="1"/>
  <c r="M29" i="8"/>
  <c r="T28" i="8"/>
  <c r="K30" i="8"/>
  <c r="L30" i="8"/>
  <c r="C31" i="24"/>
  <c r="J31" i="24" s="1"/>
  <c r="J30" i="8"/>
  <c r="N30" i="8" s="1"/>
  <c r="P29" i="24"/>
  <c r="AB29" i="24" s="1"/>
  <c r="R30" i="24"/>
  <c r="AD30" i="24" s="1"/>
  <c r="T29" i="24"/>
  <c r="O29" i="25"/>
  <c r="AA29" i="25" s="1"/>
  <c r="S29" i="25"/>
  <c r="AE29" i="25" s="1"/>
  <c r="U30" i="24"/>
  <c r="AG30" i="24" s="1"/>
  <c r="E30" i="25"/>
  <c r="H30" i="25"/>
  <c r="F30" i="25"/>
  <c r="J30" i="25"/>
  <c r="I30" i="25"/>
  <c r="K30" i="25"/>
  <c r="L30" i="25"/>
  <c r="D30" i="25"/>
  <c r="G30" i="25"/>
  <c r="AF28" i="25"/>
  <c r="V22" i="8"/>
  <c r="R29" i="24"/>
  <c r="AD29" i="24" s="1"/>
  <c r="S29" i="8"/>
  <c r="R29" i="8"/>
  <c r="M29" i="25"/>
  <c r="T30" i="24"/>
  <c r="O23" i="8"/>
  <c r="C32" i="24"/>
  <c r="S30" i="24"/>
  <c r="AE30" i="24" s="1"/>
  <c r="S29" i="24"/>
  <c r="AE29" i="24" s="1"/>
  <c r="Q29" i="25"/>
  <c r="AC29" i="25" s="1"/>
  <c r="O30" i="24"/>
  <c r="AA30" i="24" s="1"/>
  <c r="R29" i="25"/>
  <c r="AD29" i="25" s="1"/>
  <c r="N29" i="24"/>
  <c r="Z29" i="24" s="1"/>
  <c r="Y28" i="25"/>
  <c r="O29" i="24"/>
  <c r="AA29" i="24" s="1"/>
  <c r="P23" i="8"/>
  <c r="T29" i="25"/>
  <c r="N30" i="24"/>
  <c r="Z30" i="24" s="1"/>
  <c r="Q29" i="24"/>
  <c r="AC29" i="24" s="1"/>
  <c r="M30" i="24"/>
  <c r="U29" i="25"/>
  <c r="AG29" i="25" s="1"/>
  <c r="W22" i="8"/>
  <c r="M29" i="24"/>
  <c r="N29" i="25"/>
  <c r="Z29" i="25" s="1"/>
  <c r="Q30" i="24"/>
  <c r="AC30" i="24" s="1"/>
  <c r="U29" i="24"/>
  <c r="AG29" i="24" s="1"/>
  <c r="P29" i="25"/>
  <c r="AB29" i="25" s="1"/>
  <c r="P30" i="24"/>
  <c r="AB30" i="24" s="1"/>
  <c r="U28" i="8"/>
  <c r="C31" i="25" s="1"/>
  <c r="Q29" i="8"/>
  <c r="AF31" i="22"/>
  <c r="Y31" i="22"/>
  <c r="V29" i="24" l="1"/>
  <c r="W41" i="24" s="1"/>
  <c r="V30" i="24"/>
  <c r="O24" i="8"/>
  <c r="AJ29" i="22"/>
  <c r="I26" i="8" s="1"/>
  <c r="AJ27" i="25"/>
  <c r="AH28" i="25"/>
  <c r="AI40" i="25" s="1"/>
  <c r="V29" i="25"/>
  <c r="W41" i="25" s="1"/>
  <c r="X28" i="25"/>
  <c r="AH31" i="22"/>
  <c r="AI43" i="22" s="1"/>
  <c r="AI39" i="24"/>
  <c r="AJ27" i="24"/>
  <c r="V31" i="22"/>
  <c r="W43" i="22" s="1"/>
  <c r="X30" i="22"/>
  <c r="E31" i="8"/>
  <c r="F30" i="8"/>
  <c r="D31" i="8"/>
  <c r="S32" i="22"/>
  <c r="AE32" i="22" s="1"/>
  <c r="P32" i="22"/>
  <c r="AB32" i="22" s="1"/>
  <c r="M32" i="22"/>
  <c r="G33" i="22"/>
  <c r="L33" i="22"/>
  <c r="I33" i="22"/>
  <c r="F33" i="22"/>
  <c r="K33" i="22"/>
  <c r="J33" i="22"/>
  <c r="D33" i="22"/>
  <c r="E33" i="22"/>
  <c r="H33" i="22"/>
  <c r="O32" i="22"/>
  <c r="AA32" i="22" s="1"/>
  <c r="U32" i="22"/>
  <c r="AG32" i="22" s="1"/>
  <c r="R32" i="22"/>
  <c r="AD32" i="22" s="1"/>
  <c r="T32" i="22"/>
  <c r="N32" i="22"/>
  <c r="Z32" i="22" s="1"/>
  <c r="Q32" i="22"/>
  <c r="AC32" i="22" s="1"/>
  <c r="C31" i="8"/>
  <c r="M30" i="8"/>
  <c r="K31" i="24"/>
  <c r="E31" i="24"/>
  <c r="N31" i="24" s="1"/>
  <c r="Z31" i="24" s="1"/>
  <c r="D31" i="24"/>
  <c r="M31" i="24" s="1"/>
  <c r="F31" i="24"/>
  <c r="O31" i="24" s="1"/>
  <c r="AA31" i="24" s="1"/>
  <c r="T29" i="8"/>
  <c r="G31" i="24"/>
  <c r="P31" i="24" s="1"/>
  <c r="AB31" i="24" s="1"/>
  <c r="L31" i="24"/>
  <c r="H31" i="24"/>
  <c r="I31" i="24"/>
  <c r="R31" i="24" s="1"/>
  <c r="AD31" i="24" s="1"/>
  <c r="J31" i="8"/>
  <c r="N31" i="8" s="1"/>
  <c r="L31" i="8"/>
  <c r="K31" i="8"/>
  <c r="W23" i="8"/>
  <c r="Y29" i="24"/>
  <c r="S30" i="25"/>
  <c r="AE30" i="25" s="1"/>
  <c r="C33" i="24"/>
  <c r="O30" i="25"/>
  <c r="AA30" i="25" s="1"/>
  <c r="L31" i="25"/>
  <c r="J31" i="25"/>
  <c r="K31" i="25"/>
  <c r="E31" i="25"/>
  <c r="D31" i="25"/>
  <c r="H31" i="25"/>
  <c r="I31" i="25"/>
  <c r="G31" i="25"/>
  <c r="F31" i="25"/>
  <c r="F32" i="24"/>
  <c r="E32" i="24"/>
  <c r="J32" i="24"/>
  <c r="I32" i="24"/>
  <c r="D32" i="24"/>
  <c r="L32" i="24"/>
  <c r="K32" i="24"/>
  <c r="G32" i="24"/>
  <c r="H32" i="24"/>
  <c r="Q30" i="25"/>
  <c r="AC30" i="25" s="1"/>
  <c r="R30" i="8"/>
  <c r="S30" i="8"/>
  <c r="AF29" i="25"/>
  <c r="O25" i="8"/>
  <c r="P30" i="25"/>
  <c r="AB30" i="25" s="1"/>
  <c r="N30" i="25"/>
  <c r="Z30" i="25" s="1"/>
  <c r="AF29" i="24"/>
  <c r="S31" i="24"/>
  <c r="AE31" i="24" s="1"/>
  <c r="M30" i="25"/>
  <c r="W42" i="24"/>
  <c r="Y30" i="24"/>
  <c r="AF30" i="24"/>
  <c r="U30" i="25"/>
  <c r="AG30" i="25" s="1"/>
  <c r="T30" i="25"/>
  <c r="U29" i="8"/>
  <c r="C32" i="25" s="1"/>
  <c r="Q30" i="8"/>
  <c r="Y29" i="25"/>
  <c r="V23" i="8"/>
  <c r="R30" i="25"/>
  <c r="AD30" i="25" s="1"/>
  <c r="AJ30" i="22" l="1"/>
  <c r="I27" i="8" s="1"/>
  <c r="AJ28" i="25"/>
  <c r="AH29" i="25"/>
  <c r="AI41" i="25" s="1"/>
  <c r="X29" i="24"/>
  <c r="X30" i="24" s="1"/>
  <c r="V30" i="25"/>
  <c r="W42" i="25" s="1"/>
  <c r="X29" i="25"/>
  <c r="AH29" i="24"/>
  <c r="AI41" i="24" s="1"/>
  <c r="AJ28" i="24"/>
  <c r="P24" i="8"/>
  <c r="AH30" i="24"/>
  <c r="AI42" i="24" s="1"/>
  <c r="X31" i="22"/>
  <c r="H28" i="8" s="1"/>
  <c r="H27" i="8"/>
  <c r="V32" i="22"/>
  <c r="W44" i="22" s="1"/>
  <c r="F31" i="8"/>
  <c r="E32" i="8"/>
  <c r="U33" i="22"/>
  <c r="AG33" i="22" s="1"/>
  <c r="AF32" i="22"/>
  <c r="Q33" i="22"/>
  <c r="AC33" i="22" s="1"/>
  <c r="P33" i="22"/>
  <c r="AB33" i="22" s="1"/>
  <c r="C32" i="8"/>
  <c r="D32" i="8"/>
  <c r="G31" i="8"/>
  <c r="C34" i="22" s="1"/>
  <c r="S33" i="22"/>
  <c r="AE33" i="22" s="1"/>
  <c r="Y32" i="22"/>
  <c r="T33" i="22"/>
  <c r="N33" i="22"/>
  <c r="Z33" i="22" s="1"/>
  <c r="M33" i="22"/>
  <c r="O33" i="22"/>
  <c r="AA33" i="22" s="1"/>
  <c r="R33" i="22"/>
  <c r="AD33" i="22" s="1"/>
  <c r="M31" i="8"/>
  <c r="T31" i="24"/>
  <c r="AF31" i="24" s="1"/>
  <c r="Q31" i="24"/>
  <c r="AC31" i="24" s="1"/>
  <c r="U31" i="24"/>
  <c r="AG31" i="24" s="1"/>
  <c r="T30" i="8"/>
  <c r="C34" i="24"/>
  <c r="E34" i="24" s="1"/>
  <c r="AF30" i="25"/>
  <c r="R32" i="24"/>
  <c r="AD32" i="24" s="1"/>
  <c r="R31" i="25"/>
  <c r="AD31" i="25" s="1"/>
  <c r="N32" i="24"/>
  <c r="Z32" i="24" s="1"/>
  <c r="M31" i="25"/>
  <c r="V24" i="8"/>
  <c r="Q31" i="25"/>
  <c r="AC31" i="25" s="1"/>
  <c r="Y30" i="25"/>
  <c r="Q32" i="24"/>
  <c r="AC32" i="24" s="1"/>
  <c r="O32" i="24"/>
  <c r="AA32" i="24" s="1"/>
  <c r="N31" i="25"/>
  <c r="Z31" i="25" s="1"/>
  <c r="J32" i="8"/>
  <c r="P32" i="24"/>
  <c r="AB32" i="24" s="1"/>
  <c r="L32" i="8"/>
  <c r="K32" i="8"/>
  <c r="T31" i="25"/>
  <c r="L33" i="24"/>
  <c r="I33" i="24"/>
  <c r="D33" i="24"/>
  <c r="E33" i="24"/>
  <c r="G33" i="24"/>
  <c r="F33" i="24"/>
  <c r="K33" i="24"/>
  <c r="H33" i="24"/>
  <c r="J33" i="24"/>
  <c r="T32" i="24"/>
  <c r="S31" i="25"/>
  <c r="AE31" i="25" s="1"/>
  <c r="S32" i="24"/>
  <c r="AE32" i="24" s="1"/>
  <c r="Q31" i="8"/>
  <c r="U30" i="8"/>
  <c r="R31" i="8"/>
  <c r="S31" i="8"/>
  <c r="U32" i="24"/>
  <c r="AG32" i="24" s="1"/>
  <c r="O31" i="25"/>
  <c r="AA31" i="25" s="1"/>
  <c r="U31" i="25"/>
  <c r="AG31" i="25" s="1"/>
  <c r="G32" i="25"/>
  <c r="K32" i="25"/>
  <c r="F32" i="25"/>
  <c r="E32" i="25"/>
  <c r="J32" i="25"/>
  <c r="D32" i="25"/>
  <c r="L32" i="25"/>
  <c r="I32" i="25"/>
  <c r="H32" i="25"/>
  <c r="M32" i="24"/>
  <c r="P31" i="25"/>
  <c r="AB31" i="25" s="1"/>
  <c r="Y31" i="24"/>
  <c r="W24" i="8"/>
  <c r="O26" i="8" l="1"/>
  <c r="AJ31" i="22"/>
  <c r="I28" i="8" s="1"/>
  <c r="V32" i="24"/>
  <c r="V31" i="24"/>
  <c r="W43" i="24" s="1"/>
  <c r="AJ29" i="25"/>
  <c r="V31" i="25"/>
  <c r="W43" i="25" s="1"/>
  <c r="AH30" i="25"/>
  <c r="AI42" i="25" s="1"/>
  <c r="X30" i="25"/>
  <c r="AH31" i="24"/>
  <c r="AI43" i="24" s="1"/>
  <c r="AH32" i="22"/>
  <c r="AI44" i="22" s="1"/>
  <c r="AJ29" i="24"/>
  <c r="P25" i="8"/>
  <c r="X32" i="22"/>
  <c r="H29" i="8" s="1"/>
  <c r="V33" i="22"/>
  <c r="W45" i="22" s="1"/>
  <c r="Y33" i="22"/>
  <c r="G34" i="22"/>
  <c r="H34" i="22"/>
  <c r="F34" i="22"/>
  <c r="K34" i="22"/>
  <c r="E34" i="22"/>
  <c r="J34" i="22"/>
  <c r="L34" i="22"/>
  <c r="I34" i="22"/>
  <c r="D34" i="22"/>
  <c r="D33" i="8"/>
  <c r="F32" i="8"/>
  <c r="E33" i="8"/>
  <c r="AF33" i="22"/>
  <c r="G32" i="8"/>
  <c r="C35" i="22" s="1"/>
  <c r="C33" i="8"/>
  <c r="M32" i="8"/>
  <c r="I34" i="24"/>
  <c r="D34" i="24"/>
  <c r="M34" i="24" s="1"/>
  <c r="T31" i="8"/>
  <c r="G34" i="24"/>
  <c r="P34" i="24" s="1"/>
  <c r="AB34" i="24" s="1"/>
  <c r="F34" i="24"/>
  <c r="J34" i="24"/>
  <c r="S34" i="24" s="1"/>
  <c r="AE34" i="24" s="1"/>
  <c r="H34" i="24"/>
  <c r="K34" i="24"/>
  <c r="T34" i="24" s="1"/>
  <c r="AF34" i="24" s="1"/>
  <c r="L34" i="24"/>
  <c r="U34" i="24" s="1"/>
  <c r="AG34" i="24" s="1"/>
  <c r="N34" i="24"/>
  <c r="Z34" i="24" s="1"/>
  <c r="W25" i="8"/>
  <c r="R32" i="25"/>
  <c r="AD32" i="25" s="1"/>
  <c r="O27" i="8"/>
  <c r="T33" i="24"/>
  <c r="AF31" i="25"/>
  <c r="L33" i="8"/>
  <c r="K33" i="8"/>
  <c r="M32" i="25"/>
  <c r="C33" i="25"/>
  <c r="AF32" i="24"/>
  <c r="P33" i="24"/>
  <c r="AB33" i="24" s="1"/>
  <c r="V25" i="8"/>
  <c r="U32" i="25"/>
  <c r="AG32" i="25" s="1"/>
  <c r="O33" i="24"/>
  <c r="AA33" i="24" s="1"/>
  <c r="S32" i="25"/>
  <c r="AE32" i="25" s="1"/>
  <c r="U31" i="8"/>
  <c r="C34" i="25" s="1"/>
  <c r="Q32" i="8"/>
  <c r="N33" i="24"/>
  <c r="Z33" i="24" s="1"/>
  <c r="N32" i="25"/>
  <c r="Z32" i="25" s="1"/>
  <c r="M33" i="24"/>
  <c r="O32" i="25"/>
  <c r="AA32" i="25" s="1"/>
  <c r="R33" i="24"/>
  <c r="AD33" i="24" s="1"/>
  <c r="Y31" i="25"/>
  <c r="W44" i="24"/>
  <c r="Y32" i="24"/>
  <c r="T32" i="25"/>
  <c r="S33" i="24"/>
  <c r="AE33" i="24" s="1"/>
  <c r="U33" i="24"/>
  <c r="AG33" i="24" s="1"/>
  <c r="N32" i="8"/>
  <c r="J33" i="8"/>
  <c r="Q32" i="25"/>
  <c r="AC32" i="25" s="1"/>
  <c r="P32" i="25"/>
  <c r="AB32" i="25" s="1"/>
  <c r="R32" i="8"/>
  <c r="S32" i="8"/>
  <c r="Q33" i="24"/>
  <c r="AC33" i="24" s="1"/>
  <c r="V33" i="24" l="1"/>
  <c r="W45" i="24" s="1"/>
  <c r="Y34" i="24"/>
  <c r="AH31" i="25"/>
  <c r="AI43" i="25" s="1"/>
  <c r="AJ30" i="25"/>
  <c r="X31" i="24"/>
  <c r="X32" i="24" s="1"/>
  <c r="V32" i="25"/>
  <c r="W44" i="25" s="1"/>
  <c r="X31" i="25"/>
  <c r="AH32" i="24"/>
  <c r="AI44" i="24" s="1"/>
  <c r="AJ30" i="24"/>
  <c r="P26" i="8"/>
  <c r="AH33" i="22"/>
  <c r="AI45" i="22" s="1"/>
  <c r="AJ32" i="22"/>
  <c r="X33" i="22"/>
  <c r="N34" i="22"/>
  <c r="Z34" i="22" s="1"/>
  <c r="T34" i="22"/>
  <c r="O34" i="22"/>
  <c r="AA34" i="22" s="1"/>
  <c r="D34" i="8"/>
  <c r="E34" i="8"/>
  <c r="F33" i="8"/>
  <c r="Q34" i="22"/>
  <c r="AC34" i="22" s="1"/>
  <c r="M34" i="22"/>
  <c r="P34" i="22"/>
  <c r="AB34" i="22" s="1"/>
  <c r="G33" i="8"/>
  <c r="C36" i="22" s="1"/>
  <c r="C34" i="8"/>
  <c r="R34" i="22"/>
  <c r="AD34" i="22" s="1"/>
  <c r="S34" i="22"/>
  <c r="AE34" i="22" s="1"/>
  <c r="H35" i="22"/>
  <c r="G35" i="22"/>
  <c r="D35" i="22"/>
  <c r="E35" i="22"/>
  <c r="I35" i="22"/>
  <c r="L35" i="22"/>
  <c r="K35" i="22"/>
  <c r="J35" i="22"/>
  <c r="F35" i="22"/>
  <c r="U34" i="22"/>
  <c r="AG34" i="22" s="1"/>
  <c r="M33" i="8"/>
  <c r="R34" i="24"/>
  <c r="AD34" i="24" s="1"/>
  <c r="O34" i="24"/>
  <c r="AA34" i="24" s="1"/>
  <c r="T32" i="8"/>
  <c r="Q34" i="24"/>
  <c r="AC34" i="24" s="1"/>
  <c r="AF32" i="25"/>
  <c r="AF33" i="24"/>
  <c r="J33" i="25"/>
  <c r="G33" i="25"/>
  <c r="E33" i="25"/>
  <c r="K33" i="25"/>
  <c r="I33" i="25"/>
  <c r="L33" i="25"/>
  <c r="H33" i="25"/>
  <c r="F33" i="25"/>
  <c r="D33" i="25"/>
  <c r="C35" i="24"/>
  <c r="U32" i="8"/>
  <c r="C35" i="25" s="1"/>
  <c r="Q33" i="8"/>
  <c r="V26" i="8"/>
  <c r="G34" i="25"/>
  <c r="F34" i="25"/>
  <c r="L34" i="25"/>
  <c r="K34" i="25"/>
  <c r="E34" i="25"/>
  <c r="J34" i="25"/>
  <c r="H34" i="25"/>
  <c r="I34" i="25"/>
  <c r="D34" i="25"/>
  <c r="Y32" i="25"/>
  <c r="N33" i="8"/>
  <c r="C36" i="24" s="1"/>
  <c r="I36" i="24" s="1"/>
  <c r="J34" i="8"/>
  <c r="R33" i="8"/>
  <c r="S33" i="8"/>
  <c r="L34" i="8"/>
  <c r="K34" i="8"/>
  <c r="Y33" i="24"/>
  <c r="W26" i="8"/>
  <c r="V34" i="24" l="1"/>
  <c r="W46" i="24" s="1"/>
  <c r="O28" i="8"/>
  <c r="AJ31" i="25"/>
  <c r="AH32" i="25"/>
  <c r="AI44" i="25" s="1"/>
  <c r="X33" i="24"/>
  <c r="X32" i="25"/>
  <c r="AH34" i="24"/>
  <c r="AI46" i="24" s="1"/>
  <c r="AJ33" i="22"/>
  <c r="I29" i="8"/>
  <c r="AH33" i="24"/>
  <c r="AI45" i="24" s="1"/>
  <c r="AJ31" i="24"/>
  <c r="P27" i="8"/>
  <c r="V34" i="22"/>
  <c r="W46" i="22" s="1"/>
  <c r="H30" i="8"/>
  <c r="P35" i="22"/>
  <c r="AB35" i="22" s="1"/>
  <c r="D35" i="8"/>
  <c r="F34" i="8"/>
  <c r="E35" i="8"/>
  <c r="O35" i="22"/>
  <c r="AA35" i="22" s="1"/>
  <c r="Q35" i="22"/>
  <c r="AC35" i="22" s="1"/>
  <c r="S35" i="22"/>
  <c r="AE35" i="22" s="1"/>
  <c r="Y34" i="22"/>
  <c r="T35" i="22"/>
  <c r="U35" i="22"/>
  <c r="AG35" i="22" s="1"/>
  <c r="R35" i="22"/>
  <c r="AD35" i="22" s="1"/>
  <c r="AF34" i="22"/>
  <c r="N35" i="22"/>
  <c r="Z35" i="22" s="1"/>
  <c r="C35" i="8"/>
  <c r="G34" i="8"/>
  <c r="C37" i="22" s="1"/>
  <c r="M35" i="22"/>
  <c r="H36" i="22"/>
  <c r="I36" i="22"/>
  <c r="E36" i="22"/>
  <c r="L36" i="22"/>
  <c r="G36" i="22"/>
  <c r="K36" i="22"/>
  <c r="F36" i="22"/>
  <c r="D36" i="22"/>
  <c r="J36" i="22"/>
  <c r="M34" i="8"/>
  <c r="T33" i="8"/>
  <c r="G36" i="24"/>
  <c r="P36" i="24" s="1"/>
  <c r="AB36" i="24" s="1"/>
  <c r="F36" i="24"/>
  <c r="O36" i="24" s="1"/>
  <c r="AA36" i="24" s="1"/>
  <c r="L36" i="24"/>
  <c r="U36" i="24" s="1"/>
  <c r="AG36" i="24" s="1"/>
  <c r="J36" i="24"/>
  <c r="K36" i="24"/>
  <c r="T36" i="24" s="1"/>
  <c r="H36" i="24"/>
  <c r="D36" i="24"/>
  <c r="E36" i="24"/>
  <c r="U34" i="25"/>
  <c r="AG34" i="25" s="1"/>
  <c r="N33" i="25"/>
  <c r="Z33" i="25" s="1"/>
  <c r="W27" i="8"/>
  <c r="M34" i="25"/>
  <c r="P34" i="25"/>
  <c r="AB34" i="25" s="1"/>
  <c r="M33" i="25"/>
  <c r="S33" i="25"/>
  <c r="AE33" i="25" s="1"/>
  <c r="R34" i="8"/>
  <c r="S34" i="8"/>
  <c r="R34" i="25"/>
  <c r="AD34" i="25" s="1"/>
  <c r="O33" i="25"/>
  <c r="AA33" i="25" s="1"/>
  <c r="O34" i="25"/>
  <c r="AA34" i="25" s="1"/>
  <c r="N34" i="8"/>
  <c r="C37" i="24" s="1"/>
  <c r="J35" i="8"/>
  <c r="Q34" i="25"/>
  <c r="AC34" i="25" s="1"/>
  <c r="V27" i="8"/>
  <c r="Q33" i="25"/>
  <c r="AC33" i="25" s="1"/>
  <c r="E35" i="24"/>
  <c r="H35" i="24"/>
  <c r="L35" i="24"/>
  <c r="F35" i="24"/>
  <c r="D35" i="24"/>
  <c r="K35" i="24"/>
  <c r="G35" i="24"/>
  <c r="J35" i="24"/>
  <c r="I35" i="24"/>
  <c r="S34" i="25"/>
  <c r="AE34" i="25" s="1"/>
  <c r="U33" i="25"/>
  <c r="AG33" i="25" s="1"/>
  <c r="N34" i="25"/>
  <c r="Z34" i="25" s="1"/>
  <c r="Q34" i="8"/>
  <c r="U33" i="8"/>
  <c r="C36" i="25" s="1"/>
  <c r="R33" i="25"/>
  <c r="AD33" i="25" s="1"/>
  <c r="P33" i="25"/>
  <c r="AB33" i="25" s="1"/>
  <c r="K35" i="8"/>
  <c r="L35" i="8"/>
  <c r="O29" i="8"/>
  <c r="T34" i="25"/>
  <c r="I35" i="25"/>
  <c r="G35" i="25"/>
  <c r="E35" i="25"/>
  <c r="K35" i="25"/>
  <c r="J35" i="25"/>
  <c r="L35" i="25"/>
  <c r="F35" i="25"/>
  <c r="D35" i="25"/>
  <c r="H35" i="25"/>
  <c r="T33" i="25"/>
  <c r="R36" i="24"/>
  <c r="AD36" i="24" s="1"/>
  <c r="AJ32" i="25" l="1"/>
  <c r="X34" i="24"/>
  <c r="V33" i="25"/>
  <c r="W45" i="25" s="1"/>
  <c r="V34" i="25"/>
  <c r="AJ32" i="24"/>
  <c r="P28" i="8"/>
  <c r="AH34" i="22"/>
  <c r="AI46" i="22" s="1"/>
  <c r="I30" i="8"/>
  <c r="V35" i="22"/>
  <c r="W47" i="22" s="1"/>
  <c r="X34" i="22"/>
  <c r="R36" i="22"/>
  <c r="AD36" i="22" s="1"/>
  <c r="AF35" i="22"/>
  <c r="N36" i="22"/>
  <c r="Z36" i="22" s="1"/>
  <c r="S36" i="22"/>
  <c r="AE36" i="22" s="1"/>
  <c r="Q36" i="22"/>
  <c r="AC36" i="22" s="1"/>
  <c r="P36" i="22"/>
  <c r="AB36" i="22" s="1"/>
  <c r="G35" i="8"/>
  <c r="C38" i="22" s="1"/>
  <c r="C36" i="8"/>
  <c r="U36" i="22"/>
  <c r="AG36" i="22" s="1"/>
  <c r="M36" i="22"/>
  <c r="O36" i="22"/>
  <c r="AA36" i="22" s="1"/>
  <c r="Y35" i="22"/>
  <c r="F35" i="8"/>
  <c r="D36" i="8"/>
  <c r="E36" i="8"/>
  <c r="T36" i="22"/>
  <c r="F37" i="22"/>
  <c r="I37" i="22"/>
  <c r="D37" i="22"/>
  <c r="H37" i="22"/>
  <c r="J37" i="22"/>
  <c r="L37" i="22"/>
  <c r="K37" i="22"/>
  <c r="G37" i="22"/>
  <c r="E37" i="22"/>
  <c r="M35" i="8"/>
  <c r="T34" i="8"/>
  <c r="S36" i="24"/>
  <c r="AE36" i="24" s="1"/>
  <c r="M36" i="24"/>
  <c r="Q36" i="24"/>
  <c r="AC36" i="24" s="1"/>
  <c r="N36" i="24"/>
  <c r="Z36" i="24" s="1"/>
  <c r="AF33" i="25"/>
  <c r="N35" i="25"/>
  <c r="Z35" i="25" s="1"/>
  <c r="K36" i="8"/>
  <c r="L36" i="8"/>
  <c r="P35" i="24"/>
  <c r="AB35" i="24" s="1"/>
  <c r="S35" i="8"/>
  <c r="R35" i="8"/>
  <c r="Q35" i="25"/>
  <c r="AC35" i="25" s="1"/>
  <c r="R35" i="25"/>
  <c r="AD35" i="25" s="1"/>
  <c r="M35" i="24"/>
  <c r="V28" i="8"/>
  <c r="W28" i="8"/>
  <c r="P35" i="25"/>
  <c r="AB35" i="25" s="1"/>
  <c r="T35" i="24"/>
  <c r="M35" i="25"/>
  <c r="O35" i="24"/>
  <c r="AA35" i="24" s="1"/>
  <c r="Y33" i="25"/>
  <c r="O35" i="25"/>
  <c r="AA35" i="25" s="1"/>
  <c r="AF34" i="25"/>
  <c r="U35" i="24"/>
  <c r="AG35" i="24" s="1"/>
  <c r="U35" i="25"/>
  <c r="AG35" i="25" s="1"/>
  <c r="L36" i="25"/>
  <c r="I36" i="25"/>
  <c r="G36" i="25"/>
  <c r="E36" i="25"/>
  <c r="K36" i="25"/>
  <c r="H36" i="25"/>
  <c r="F36" i="25"/>
  <c r="J36" i="25"/>
  <c r="D36" i="25"/>
  <c r="Q35" i="24"/>
  <c r="AC35" i="24" s="1"/>
  <c r="N35" i="8"/>
  <c r="C38" i="24" s="1"/>
  <c r="J36" i="8"/>
  <c r="S35" i="25"/>
  <c r="AE35" i="25" s="1"/>
  <c r="O30" i="8"/>
  <c r="U34" i="8"/>
  <c r="C37" i="25" s="1"/>
  <c r="Q35" i="8"/>
  <c r="R35" i="24"/>
  <c r="AD35" i="24" s="1"/>
  <c r="N35" i="24"/>
  <c r="Z35" i="24" s="1"/>
  <c r="G37" i="24"/>
  <c r="L37" i="24"/>
  <c r="I37" i="24"/>
  <c r="J37" i="24"/>
  <c r="E37" i="24"/>
  <c r="H37" i="24"/>
  <c r="D37" i="24"/>
  <c r="K37" i="24"/>
  <c r="F37" i="24"/>
  <c r="T35" i="25"/>
  <c r="S35" i="24"/>
  <c r="AE35" i="24" s="1"/>
  <c r="Y34" i="25"/>
  <c r="W46" i="25"/>
  <c r="AF36" i="24"/>
  <c r="Y36" i="24" l="1"/>
  <c r="AH36" i="24" s="1"/>
  <c r="AI48" i="24" s="1"/>
  <c r="V36" i="24"/>
  <c r="W48" i="24" s="1"/>
  <c r="V35" i="24"/>
  <c r="AH33" i="25"/>
  <c r="AI45" i="25" s="1"/>
  <c r="AH34" i="25"/>
  <c r="AI46" i="25" s="1"/>
  <c r="V35" i="25"/>
  <c r="W47" i="25" s="1"/>
  <c r="X33" i="25"/>
  <c r="X34" i="25" s="1"/>
  <c r="AH35" i="22"/>
  <c r="AI47" i="22" s="1"/>
  <c r="AJ34" i="22"/>
  <c r="AJ33" i="24"/>
  <c r="P29" i="8"/>
  <c r="V36" i="22"/>
  <c r="W48" i="22" s="1"/>
  <c r="X35" i="22"/>
  <c r="P37" i="22"/>
  <c r="AB37" i="22" s="1"/>
  <c r="AF36" i="22"/>
  <c r="G36" i="8"/>
  <c r="C39" i="22" s="1"/>
  <c r="C37" i="8"/>
  <c r="T37" i="22"/>
  <c r="H38" i="22"/>
  <c r="D38" i="22"/>
  <c r="L38" i="22"/>
  <c r="G38" i="22"/>
  <c r="I38" i="22"/>
  <c r="J38" i="22"/>
  <c r="K38" i="22"/>
  <c r="F38" i="22"/>
  <c r="E38" i="22"/>
  <c r="U37" i="22"/>
  <c r="AG37" i="22" s="1"/>
  <c r="F36" i="8"/>
  <c r="E37" i="8"/>
  <c r="D37" i="8"/>
  <c r="Q37" i="22"/>
  <c r="AC37" i="22" s="1"/>
  <c r="Y36" i="22"/>
  <c r="H31" i="8"/>
  <c r="M37" i="22"/>
  <c r="S37" i="22"/>
  <c r="AE37" i="22" s="1"/>
  <c r="R37" i="22"/>
  <c r="AD37" i="22" s="1"/>
  <c r="N37" i="22"/>
  <c r="Z37" i="22" s="1"/>
  <c r="O37" i="22"/>
  <c r="AA37" i="22" s="1"/>
  <c r="M36" i="8"/>
  <c r="T35" i="8"/>
  <c r="N37" i="24"/>
  <c r="Z37" i="24" s="1"/>
  <c r="N36" i="8"/>
  <c r="C39" i="24" s="1"/>
  <c r="J37" i="8"/>
  <c r="T36" i="25"/>
  <c r="U35" i="8"/>
  <c r="C38" i="25" s="1"/>
  <c r="Q36" i="8"/>
  <c r="U36" i="8" s="1"/>
  <c r="C39" i="25" s="1"/>
  <c r="AF35" i="25"/>
  <c r="R37" i="24"/>
  <c r="AD37" i="24" s="1"/>
  <c r="H37" i="25"/>
  <c r="I37" i="25"/>
  <c r="F37" i="25"/>
  <c r="L37" i="25"/>
  <c r="D37" i="25"/>
  <c r="E37" i="25"/>
  <c r="J37" i="25"/>
  <c r="K37" i="25"/>
  <c r="G37" i="25"/>
  <c r="P36" i="25"/>
  <c r="AB36" i="25" s="1"/>
  <c r="S37" i="24"/>
  <c r="AE37" i="24" s="1"/>
  <c r="U37" i="24"/>
  <c r="AG37" i="24" s="1"/>
  <c r="R36" i="25"/>
  <c r="AD36" i="25" s="1"/>
  <c r="Y35" i="25"/>
  <c r="V29" i="8"/>
  <c r="L37" i="8"/>
  <c r="K37" i="8"/>
  <c r="N36" i="25"/>
  <c r="Z36" i="25" s="1"/>
  <c r="W29" i="8"/>
  <c r="O37" i="24"/>
  <c r="AA37" i="24" s="1"/>
  <c r="P37" i="24"/>
  <c r="AB37" i="24" s="1"/>
  <c r="O31" i="8"/>
  <c r="M36" i="25"/>
  <c r="U36" i="25"/>
  <c r="AG36" i="25" s="1"/>
  <c r="S36" i="8"/>
  <c r="R36" i="8"/>
  <c r="T37" i="24"/>
  <c r="S36" i="25"/>
  <c r="AE36" i="25" s="1"/>
  <c r="W47" i="24"/>
  <c r="Y35" i="24"/>
  <c r="M37" i="24"/>
  <c r="O36" i="25"/>
  <c r="AA36" i="25" s="1"/>
  <c r="AF35" i="24"/>
  <c r="K38" i="24"/>
  <c r="E38" i="24"/>
  <c r="L38" i="24"/>
  <c r="H38" i="24"/>
  <c r="J38" i="24"/>
  <c r="D38" i="24"/>
  <c r="I38" i="24"/>
  <c r="F38" i="24"/>
  <c r="G38" i="24"/>
  <c r="Q37" i="24"/>
  <c r="AC37" i="24" s="1"/>
  <c r="Q36" i="25"/>
  <c r="AC36" i="25" s="1"/>
  <c r="AJ33" i="25" l="1"/>
  <c r="AH35" i="25"/>
  <c r="AI47" i="25" s="1"/>
  <c r="V37" i="24"/>
  <c r="W49" i="24" s="1"/>
  <c r="AJ34" i="25"/>
  <c r="X35" i="24"/>
  <c r="X36" i="24" s="1"/>
  <c r="AJ35" i="22"/>
  <c r="I32" i="8" s="1"/>
  <c r="V36" i="25"/>
  <c r="W48" i="25" s="1"/>
  <c r="X35" i="25"/>
  <c r="I31" i="8"/>
  <c r="AH35" i="24"/>
  <c r="AI47" i="24" s="1"/>
  <c r="AH36" i="22"/>
  <c r="AI48" i="22" s="1"/>
  <c r="AJ34" i="24"/>
  <c r="P30" i="8"/>
  <c r="V37" i="22"/>
  <c r="W49" i="22" s="1"/>
  <c r="X36" i="22"/>
  <c r="Y37" i="22"/>
  <c r="E38" i="8"/>
  <c r="D38" i="8"/>
  <c r="F37" i="8"/>
  <c r="S38" i="22"/>
  <c r="AE38" i="22" s="1"/>
  <c r="AF37" i="22"/>
  <c r="G37" i="8"/>
  <c r="C40" i="22" s="1"/>
  <c r="C38" i="8"/>
  <c r="R38" i="22"/>
  <c r="AD38" i="22" s="1"/>
  <c r="H32" i="8"/>
  <c r="M38" i="22"/>
  <c r="N38" i="22"/>
  <c r="Z38" i="22" s="1"/>
  <c r="Q38" i="22"/>
  <c r="AC38" i="22" s="1"/>
  <c r="U38" i="22"/>
  <c r="AG38" i="22" s="1"/>
  <c r="O38" i="22"/>
  <c r="AA38" i="22" s="1"/>
  <c r="P38" i="22"/>
  <c r="AB38" i="22" s="1"/>
  <c r="I39" i="22"/>
  <c r="D39" i="22"/>
  <c r="G39" i="22"/>
  <c r="E39" i="22"/>
  <c r="H39" i="22"/>
  <c r="F39" i="22"/>
  <c r="K39" i="22"/>
  <c r="L39" i="22"/>
  <c r="J39" i="22"/>
  <c r="T38" i="22"/>
  <c r="M37" i="8"/>
  <c r="T36" i="8"/>
  <c r="D39" i="25"/>
  <c r="G39" i="25"/>
  <c r="E39" i="25"/>
  <c r="N39" i="25" s="1"/>
  <c r="Z39" i="25" s="1"/>
  <c r="I39" i="25"/>
  <c r="R39" i="25" s="1"/>
  <c r="AD39" i="25" s="1"/>
  <c r="J39" i="25"/>
  <c r="S39" i="25" s="1"/>
  <c r="AE39" i="25" s="1"/>
  <c r="H39" i="25"/>
  <c r="Q39" i="25" s="1"/>
  <c r="AC39" i="25" s="1"/>
  <c r="F39" i="25"/>
  <c r="K39" i="25"/>
  <c r="L39" i="25"/>
  <c r="U38" i="24"/>
  <c r="AG38" i="24" s="1"/>
  <c r="Y36" i="25"/>
  <c r="U37" i="25"/>
  <c r="AG37" i="25" s="1"/>
  <c r="Q37" i="8"/>
  <c r="P38" i="24"/>
  <c r="AB38" i="24" s="1"/>
  <c r="T38" i="24"/>
  <c r="AF37" i="24"/>
  <c r="W30" i="8"/>
  <c r="R37" i="25"/>
  <c r="AD37" i="25" s="1"/>
  <c r="AF36" i="25"/>
  <c r="H38" i="25"/>
  <c r="F38" i="25"/>
  <c r="E38" i="25"/>
  <c r="L38" i="25"/>
  <c r="I38" i="25"/>
  <c r="G38" i="25"/>
  <c r="D38" i="25"/>
  <c r="K38" i="25"/>
  <c r="J38" i="25"/>
  <c r="O38" i="24"/>
  <c r="AA38" i="24" s="1"/>
  <c r="S37" i="8"/>
  <c r="R37" i="8"/>
  <c r="P37" i="25"/>
  <c r="AB37" i="25" s="1"/>
  <c r="Q37" i="25"/>
  <c r="AC37" i="25" s="1"/>
  <c r="N38" i="24"/>
  <c r="Z38" i="24" s="1"/>
  <c r="O37" i="25"/>
  <c r="AA37" i="25" s="1"/>
  <c r="R38" i="24"/>
  <c r="AD38" i="24" s="1"/>
  <c r="Y37" i="24"/>
  <c r="T37" i="25"/>
  <c r="N37" i="8"/>
  <c r="C40" i="24" s="1"/>
  <c r="J38" i="8"/>
  <c r="M38" i="24"/>
  <c r="K38" i="8"/>
  <c r="L38" i="8"/>
  <c r="S37" i="25"/>
  <c r="AE37" i="25" s="1"/>
  <c r="F39" i="24"/>
  <c r="I39" i="24"/>
  <c r="G39" i="24"/>
  <c r="H39" i="24"/>
  <c r="D39" i="24"/>
  <c r="J39" i="24"/>
  <c r="E39" i="24"/>
  <c r="K39" i="24"/>
  <c r="L39" i="24"/>
  <c r="S38" i="24"/>
  <c r="AE38" i="24" s="1"/>
  <c r="N37" i="25"/>
  <c r="Z37" i="25" s="1"/>
  <c r="Q38" i="24"/>
  <c r="AC38" i="24" s="1"/>
  <c r="V30" i="8"/>
  <c r="M37" i="25"/>
  <c r="AJ35" i="25" l="1"/>
  <c r="V38" i="24"/>
  <c r="X37" i="22"/>
  <c r="X37" i="24"/>
  <c r="V37" i="25"/>
  <c r="W49" i="25" s="1"/>
  <c r="AH36" i="25"/>
  <c r="AI48" i="25" s="1"/>
  <c r="X36" i="25"/>
  <c r="AH37" i="24"/>
  <c r="AI49" i="24" s="1"/>
  <c r="AJ36" i="22"/>
  <c r="I33" i="8" s="1"/>
  <c r="AH37" i="22"/>
  <c r="AI49" i="22" s="1"/>
  <c r="AJ35" i="24"/>
  <c r="AJ36" i="24" s="1"/>
  <c r="P31" i="8"/>
  <c r="V38" i="22"/>
  <c r="W50" i="22" s="1"/>
  <c r="Q39" i="22"/>
  <c r="AC39" i="22" s="1"/>
  <c r="Y38" i="22"/>
  <c r="N39" i="22"/>
  <c r="Z39" i="22" s="1"/>
  <c r="O39" i="22"/>
  <c r="AA39" i="22" s="1"/>
  <c r="AF38" i="22"/>
  <c r="P39" i="22"/>
  <c r="AB39" i="22" s="1"/>
  <c r="H33" i="8"/>
  <c r="S39" i="22"/>
  <c r="AE39" i="22" s="1"/>
  <c r="R39" i="22"/>
  <c r="AD39" i="22" s="1"/>
  <c r="F40" i="22"/>
  <c r="J40" i="22"/>
  <c r="H40" i="22"/>
  <c r="I40" i="22"/>
  <c r="G40" i="22"/>
  <c r="K40" i="22"/>
  <c r="E40" i="22"/>
  <c r="L40" i="22"/>
  <c r="D40" i="22"/>
  <c r="U39" i="22"/>
  <c r="AG39" i="22" s="1"/>
  <c r="D39" i="8"/>
  <c r="E39" i="8"/>
  <c r="F38" i="8"/>
  <c r="M39" i="22"/>
  <c r="T39" i="22"/>
  <c r="G38" i="8"/>
  <c r="C41" i="22" s="1"/>
  <c r="C39" i="8"/>
  <c r="U39" i="25"/>
  <c r="AG39" i="25" s="1"/>
  <c r="M39" i="25"/>
  <c r="M38" i="8"/>
  <c r="T37" i="8"/>
  <c r="O39" i="25"/>
  <c r="AA39" i="25" s="1"/>
  <c r="P39" i="25"/>
  <c r="AB39" i="25" s="1"/>
  <c r="T39" i="25"/>
  <c r="P39" i="24"/>
  <c r="AB39" i="24" s="1"/>
  <c r="Q39" i="24"/>
  <c r="AC39" i="24" s="1"/>
  <c r="Y38" i="24"/>
  <c r="W50" i="24"/>
  <c r="O38" i="25"/>
  <c r="AA38" i="25" s="1"/>
  <c r="O32" i="8"/>
  <c r="U37" i="8"/>
  <c r="C40" i="25" s="1"/>
  <c r="Q38" i="8"/>
  <c r="S38" i="25"/>
  <c r="AE38" i="25" s="1"/>
  <c r="R39" i="24"/>
  <c r="AD39" i="24" s="1"/>
  <c r="N38" i="8"/>
  <c r="C41" i="24" s="1"/>
  <c r="J39" i="8"/>
  <c r="T38" i="25"/>
  <c r="Y37" i="25"/>
  <c r="V31" i="8"/>
  <c r="U39" i="24"/>
  <c r="AG39" i="24" s="1"/>
  <c r="O39" i="24"/>
  <c r="AA39" i="24" s="1"/>
  <c r="L40" i="24"/>
  <c r="F40" i="24"/>
  <c r="G40" i="24"/>
  <c r="D40" i="24"/>
  <c r="H40" i="24"/>
  <c r="K40" i="24"/>
  <c r="I40" i="24"/>
  <c r="J40" i="24"/>
  <c r="E40" i="24"/>
  <c r="M38" i="25"/>
  <c r="Q38" i="25"/>
  <c r="AC38" i="25" s="1"/>
  <c r="T39" i="24"/>
  <c r="S38" i="8"/>
  <c r="R38" i="8"/>
  <c r="P38" i="25"/>
  <c r="AB38" i="25" s="1"/>
  <c r="AF38" i="24"/>
  <c r="N39" i="24"/>
  <c r="Z39" i="24" s="1"/>
  <c r="AF37" i="25"/>
  <c r="R38" i="25"/>
  <c r="AD38" i="25" s="1"/>
  <c r="S39" i="24"/>
  <c r="AE39" i="24" s="1"/>
  <c r="U38" i="25"/>
  <c r="AG38" i="25" s="1"/>
  <c r="M39" i="24"/>
  <c r="L39" i="8"/>
  <c r="K39" i="8"/>
  <c r="N38" i="25"/>
  <c r="Z38" i="25" s="1"/>
  <c r="W31" i="8"/>
  <c r="V39" i="24" l="1"/>
  <c r="W51" i="24" s="1"/>
  <c r="AJ37" i="24"/>
  <c r="V38" i="25"/>
  <c r="W50" i="25" s="1"/>
  <c r="X38" i="24"/>
  <c r="Y39" i="25"/>
  <c r="V39" i="25"/>
  <c r="W51" i="25" s="1"/>
  <c r="AJ36" i="25"/>
  <c r="AH37" i="25"/>
  <c r="AI49" i="25" s="1"/>
  <c r="X37" i="25"/>
  <c r="P32" i="8"/>
  <c r="AJ37" i="22"/>
  <c r="I34" i="8" s="1"/>
  <c r="AH38" i="22"/>
  <c r="AI50" i="22" s="1"/>
  <c r="AH38" i="24"/>
  <c r="AI50" i="24" s="1"/>
  <c r="V39" i="22"/>
  <c r="W51" i="22" s="1"/>
  <c r="X38" i="22"/>
  <c r="AF39" i="22"/>
  <c r="G39" i="8"/>
  <c r="C42" i="22" s="1"/>
  <c r="C40" i="8"/>
  <c r="E40" i="8"/>
  <c r="F39" i="8"/>
  <c r="D40" i="8"/>
  <c r="R40" i="22"/>
  <c r="AD40" i="22" s="1"/>
  <c r="D41" i="22"/>
  <c r="G41" i="22"/>
  <c r="F41" i="22"/>
  <c r="H41" i="22"/>
  <c r="J41" i="22"/>
  <c r="E41" i="22"/>
  <c r="I41" i="22"/>
  <c r="L41" i="22"/>
  <c r="K41" i="22"/>
  <c r="Q40" i="22"/>
  <c r="AC40" i="22" s="1"/>
  <c r="H34" i="8"/>
  <c r="M40" i="22"/>
  <c r="O40" i="22"/>
  <c r="AA40" i="22" s="1"/>
  <c r="Y39" i="22"/>
  <c r="U40" i="22"/>
  <c r="AG40" i="22" s="1"/>
  <c r="N40" i="22"/>
  <c r="Z40" i="22" s="1"/>
  <c r="S40" i="22"/>
  <c r="AE40" i="22" s="1"/>
  <c r="T40" i="22"/>
  <c r="P40" i="22"/>
  <c r="AB40" i="22" s="1"/>
  <c r="M39" i="8"/>
  <c r="T38" i="8"/>
  <c r="AF39" i="25"/>
  <c r="S39" i="8"/>
  <c r="R39" i="8"/>
  <c r="Y39" i="24"/>
  <c r="Y38" i="25"/>
  <c r="O40" i="24"/>
  <c r="AA40" i="24" s="1"/>
  <c r="P33" i="8"/>
  <c r="W32" i="8"/>
  <c r="S40" i="24"/>
  <c r="AE40" i="24" s="1"/>
  <c r="AF38" i="25"/>
  <c r="U38" i="8"/>
  <c r="C41" i="25" s="1"/>
  <c r="Q39" i="8"/>
  <c r="R40" i="24"/>
  <c r="AD40" i="24" s="1"/>
  <c r="D40" i="25"/>
  <c r="H40" i="25"/>
  <c r="K40" i="25"/>
  <c r="E40" i="25"/>
  <c r="F40" i="25"/>
  <c r="I40" i="25"/>
  <c r="L40" i="25"/>
  <c r="G40" i="25"/>
  <c r="J40" i="25"/>
  <c r="AF39" i="24"/>
  <c r="T40" i="24"/>
  <c r="J40" i="8"/>
  <c r="N39" i="8"/>
  <c r="N40" i="24"/>
  <c r="Z40" i="24" s="1"/>
  <c r="K40" i="8"/>
  <c r="L40" i="8"/>
  <c r="Q40" i="24"/>
  <c r="AC40" i="24" s="1"/>
  <c r="K41" i="24"/>
  <c r="G41" i="24"/>
  <c r="E41" i="24"/>
  <c r="H41" i="24"/>
  <c r="J41" i="24"/>
  <c r="I41" i="24"/>
  <c r="D41" i="24"/>
  <c r="L41" i="24"/>
  <c r="F41" i="24"/>
  <c r="O33" i="8"/>
  <c r="M40" i="24"/>
  <c r="U40" i="24"/>
  <c r="AG40" i="24" s="1"/>
  <c r="P40" i="24"/>
  <c r="AB40" i="24" s="1"/>
  <c r="V32" i="8"/>
  <c r="V40" i="24" l="1"/>
  <c r="AH38" i="25"/>
  <c r="AI50" i="25" s="1"/>
  <c r="X39" i="24"/>
  <c r="AJ37" i="25"/>
  <c r="AH39" i="25"/>
  <c r="AI51" i="25" s="1"/>
  <c r="X38" i="25"/>
  <c r="X39" i="25" s="1"/>
  <c r="X39" i="22"/>
  <c r="AH39" i="22"/>
  <c r="AI51" i="22" s="1"/>
  <c r="AJ38" i="24"/>
  <c r="AJ38" i="22"/>
  <c r="I35" i="8" s="1"/>
  <c r="AH39" i="24"/>
  <c r="AI51" i="24" s="1"/>
  <c r="V40" i="22"/>
  <c r="W52" i="22" s="1"/>
  <c r="R41" i="22"/>
  <c r="AD41" i="22" s="1"/>
  <c r="Y40" i="22"/>
  <c r="N41" i="22"/>
  <c r="Z41" i="22" s="1"/>
  <c r="E41" i="8"/>
  <c r="D41" i="8"/>
  <c r="F40" i="8"/>
  <c r="H35" i="8"/>
  <c r="Q41" i="22"/>
  <c r="AC41" i="22" s="1"/>
  <c r="AF40" i="22"/>
  <c r="O41" i="22"/>
  <c r="AA41" i="22" s="1"/>
  <c r="G40" i="8"/>
  <c r="C43" i="22" s="1"/>
  <c r="C41" i="8"/>
  <c r="P41" i="22"/>
  <c r="AB41" i="22" s="1"/>
  <c r="K42" i="22"/>
  <c r="J42" i="22"/>
  <c r="L42" i="22"/>
  <c r="F42" i="22"/>
  <c r="G42" i="22"/>
  <c r="E42" i="22"/>
  <c r="I42" i="22"/>
  <c r="H42" i="22"/>
  <c r="D42" i="22"/>
  <c r="S41" i="22"/>
  <c r="AE41" i="22" s="1"/>
  <c r="T41" i="22"/>
  <c r="M41" i="22"/>
  <c r="U41" i="22"/>
  <c r="AG41" i="22" s="1"/>
  <c r="M40" i="8"/>
  <c r="T39" i="8"/>
  <c r="W52" i="24"/>
  <c r="Y40" i="24"/>
  <c r="R41" i="24"/>
  <c r="AD41" i="24" s="1"/>
  <c r="N40" i="25"/>
  <c r="Z40" i="25" s="1"/>
  <c r="S41" i="24"/>
  <c r="AE41" i="24" s="1"/>
  <c r="V33" i="8"/>
  <c r="Q41" i="24"/>
  <c r="AC41" i="24" s="1"/>
  <c r="Q40" i="25"/>
  <c r="AC40" i="25" s="1"/>
  <c r="K41" i="8"/>
  <c r="L41" i="8"/>
  <c r="O34" i="8"/>
  <c r="N41" i="24"/>
  <c r="Z41" i="24" s="1"/>
  <c r="S40" i="25"/>
  <c r="AE40" i="25" s="1"/>
  <c r="M40" i="25"/>
  <c r="P41" i="24"/>
  <c r="AB41" i="24" s="1"/>
  <c r="C42" i="24"/>
  <c r="P40" i="25"/>
  <c r="AB40" i="25" s="1"/>
  <c r="O41" i="24"/>
  <c r="AA41" i="24" s="1"/>
  <c r="T41" i="24"/>
  <c r="N40" i="8"/>
  <c r="C43" i="24" s="1"/>
  <c r="J41" i="8"/>
  <c r="U40" i="25"/>
  <c r="AG40" i="25" s="1"/>
  <c r="W33" i="8"/>
  <c r="U41" i="24"/>
  <c r="AG41" i="24" s="1"/>
  <c r="R40" i="25"/>
  <c r="AD40" i="25" s="1"/>
  <c r="U39" i="8"/>
  <c r="C42" i="25" s="1"/>
  <c r="Q40" i="8"/>
  <c r="R40" i="8"/>
  <c r="S40" i="8"/>
  <c r="T40" i="25"/>
  <c r="M41" i="24"/>
  <c r="AF40" i="24"/>
  <c r="O40" i="25"/>
  <c r="AA40" i="25" s="1"/>
  <c r="E41" i="25"/>
  <c r="L41" i="25"/>
  <c r="F41" i="25"/>
  <c r="J41" i="25"/>
  <c r="H41" i="25"/>
  <c r="K41" i="25"/>
  <c r="I41" i="25"/>
  <c r="G41" i="25"/>
  <c r="D41" i="25"/>
  <c r="P34" i="8"/>
  <c r="V41" i="24" l="1"/>
  <c r="W53" i="24" s="1"/>
  <c r="AJ38" i="25"/>
  <c r="AJ39" i="25" s="1"/>
  <c r="X40" i="24"/>
  <c r="V40" i="25"/>
  <c r="W52" i="25" s="1"/>
  <c r="AH40" i="22"/>
  <c r="AI52" i="22" s="1"/>
  <c r="AJ39" i="22"/>
  <c r="AJ39" i="24"/>
  <c r="AH40" i="24"/>
  <c r="AI52" i="24" s="1"/>
  <c r="V41" i="22"/>
  <c r="W53" i="22" s="1"/>
  <c r="X40" i="22"/>
  <c r="Q42" i="22"/>
  <c r="AC42" i="22" s="1"/>
  <c r="Y41" i="22"/>
  <c r="R42" i="22"/>
  <c r="AD42" i="22" s="1"/>
  <c r="P42" i="22"/>
  <c r="AB42" i="22" s="1"/>
  <c r="N42" i="22"/>
  <c r="Z42" i="22" s="1"/>
  <c r="AF41" i="22"/>
  <c r="O42" i="22"/>
  <c r="AA42" i="22" s="1"/>
  <c r="G41" i="8"/>
  <c r="C44" i="22" s="1"/>
  <c r="C42" i="8"/>
  <c r="H36" i="8"/>
  <c r="U42" i="22"/>
  <c r="AG42" i="22" s="1"/>
  <c r="K43" i="22"/>
  <c r="G43" i="22"/>
  <c r="H43" i="22"/>
  <c r="L43" i="22"/>
  <c r="I43" i="22"/>
  <c r="F43" i="22"/>
  <c r="D43" i="22"/>
  <c r="J43" i="22"/>
  <c r="E43" i="22"/>
  <c r="S42" i="22"/>
  <c r="AE42" i="22" s="1"/>
  <c r="M42" i="22"/>
  <c r="T42" i="22"/>
  <c r="D42" i="8"/>
  <c r="F41" i="8"/>
  <c r="E42" i="8"/>
  <c r="M41" i="8"/>
  <c r="T40" i="8"/>
  <c r="R41" i="25"/>
  <c r="AD41" i="25" s="1"/>
  <c r="S41" i="8"/>
  <c r="R41" i="8"/>
  <c r="W34" i="8"/>
  <c r="K42" i="8"/>
  <c r="L42" i="8"/>
  <c r="Q41" i="25"/>
  <c r="AC41" i="25" s="1"/>
  <c r="H42" i="25"/>
  <c r="L42" i="25"/>
  <c r="J42" i="25"/>
  <c r="F42" i="25"/>
  <c r="K42" i="25"/>
  <c r="I42" i="25"/>
  <c r="G42" i="25"/>
  <c r="E42" i="25"/>
  <c r="D42" i="25"/>
  <c r="S41" i="25"/>
  <c r="AE41" i="25" s="1"/>
  <c r="Y41" i="24"/>
  <c r="N41" i="8"/>
  <c r="C44" i="24" s="1"/>
  <c r="J42" i="8"/>
  <c r="T41" i="25"/>
  <c r="O41" i="25"/>
  <c r="AA41" i="25" s="1"/>
  <c r="J43" i="24"/>
  <c r="I43" i="24"/>
  <c r="H43" i="24"/>
  <c r="D43" i="24"/>
  <c r="E43" i="24"/>
  <c r="K43" i="24"/>
  <c r="L43" i="24"/>
  <c r="F43" i="24"/>
  <c r="G43" i="24"/>
  <c r="E42" i="24"/>
  <c r="L42" i="24"/>
  <c r="D42" i="24"/>
  <c r="H42" i="24"/>
  <c r="I42" i="24"/>
  <c r="G42" i="24"/>
  <c r="J42" i="24"/>
  <c r="F42" i="24"/>
  <c r="K42" i="24"/>
  <c r="U40" i="8"/>
  <c r="C43" i="25" s="1"/>
  <c r="Q41" i="8"/>
  <c r="P35" i="8"/>
  <c r="U41" i="25"/>
  <c r="AG41" i="25" s="1"/>
  <c r="AF40" i="25"/>
  <c r="M41" i="25"/>
  <c r="N41" i="25"/>
  <c r="Z41" i="25" s="1"/>
  <c r="AF41" i="24"/>
  <c r="O35" i="8"/>
  <c r="V34" i="8"/>
  <c r="P41" i="25"/>
  <c r="AB41" i="25" s="1"/>
  <c r="Y40" i="25"/>
  <c r="AH40" i="25" l="1"/>
  <c r="AI52" i="25" s="1"/>
  <c r="AJ40" i="22"/>
  <c r="I37" i="8" s="1"/>
  <c r="X41" i="24"/>
  <c r="V41" i="25"/>
  <c r="W53" i="25" s="1"/>
  <c r="X40" i="25"/>
  <c r="I36" i="8"/>
  <c r="X41" i="22"/>
  <c r="AH41" i="24"/>
  <c r="AI53" i="24" s="1"/>
  <c r="AJ40" i="24"/>
  <c r="AH41" i="22"/>
  <c r="AI53" i="22" s="1"/>
  <c r="V42" i="22"/>
  <c r="W54" i="22" s="1"/>
  <c r="P43" i="22"/>
  <c r="AB43" i="22" s="1"/>
  <c r="N43" i="22"/>
  <c r="Z43" i="22" s="1"/>
  <c r="T43" i="22"/>
  <c r="M43" i="22"/>
  <c r="AF42" i="22"/>
  <c r="O43" i="22"/>
  <c r="AA43" i="22" s="1"/>
  <c r="H37" i="8"/>
  <c r="R43" i="22"/>
  <c r="AD43" i="22" s="1"/>
  <c r="Y42" i="22"/>
  <c r="U43" i="22"/>
  <c r="AG43" i="22" s="1"/>
  <c r="G42" i="8"/>
  <c r="C45" i="22" s="1"/>
  <c r="C43" i="8"/>
  <c r="F42" i="8"/>
  <c r="E43" i="8"/>
  <c r="D43" i="8"/>
  <c r="S43" i="22"/>
  <c r="AE43" i="22" s="1"/>
  <c r="Q43" i="22"/>
  <c r="AC43" i="22" s="1"/>
  <c r="I44" i="22"/>
  <c r="G44" i="22"/>
  <c r="D44" i="22"/>
  <c r="H44" i="22"/>
  <c r="L44" i="22"/>
  <c r="K44" i="22"/>
  <c r="E44" i="22"/>
  <c r="F44" i="22"/>
  <c r="J44" i="22"/>
  <c r="M42" i="8"/>
  <c r="T41" i="8"/>
  <c r="S42" i="24"/>
  <c r="AE42" i="24" s="1"/>
  <c r="O43" i="24"/>
  <c r="AA43" i="24" s="1"/>
  <c r="T42" i="25"/>
  <c r="K43" i="8"/>
  <c r="L43" i="8"/>
  <c r="P36" i="8"/>
  <c r="R42" i="24"/>
  <c r="AD42" i="24" s="1"/>
  <c r="T43" i="24"/>
  <c r="S42" i="25"/>
  <c r="AE42" i="25" s="1"/>
  <c r="Q42" i="24"/>
  <c r="AC42" i="24" s="1"/>
  <c r="N43" i="24"/>
  <c r="Z43" i="24" s="1"/>
  <c r="AF41" i="25"/>
  <c r="U42" i="25"/>
  <c r="AG42" i="25" s="1"/>
  <c r="W35" i="8"/>
  <c r="P42" i="24"/>
  <c r="AB42" i="24" s="1"/>
  <c r="Y41" i="25"/>
  <c r="U41" i="8"/>
  <c r="C44" i="25" s="1"/>
  <c r="Q42" i="8"/>
  <c r="M42" i="24"/>
  <c r="M43" i="24"/>
  <c r="M42" i="25"/>
  <c r="Q42" i="25"/>
  <c r="AC42" i="25" s="1"/>
  <c r="R42" i="8"/>
  <c r="S42" i="8"/>
  <c r="V35" i="8"/>
  <c r="I43" i="25"/>
  <c r="K43" i="25"/>
  <c r="G43" i="25"/>
  <c r="L43" i="25"/>
  <c r="J43" i="25"/>
  <c r="E43" i="25"/>
  <c r="D43" i="25"/>
  <c r="H43" i="25"/>
  <c r="F43" i="25"/>
  <c r="U42" i="24"/>
  <c r="AG42" i="24" s="1"/>
  <c r="Q43" i="24"/>
  <c r="AC43" i="24" s="1"/>
  <c r="N42" i="25"/>
  <c r="Z42" i="25" s="1"/>
  <c r="U43" i="24"/>
  <c r="AG43" i="24" s="1"/>
  <c r="T42" i="24"/>
  <c r="N42" i="24"/>
  <c r="Z42" i="24" s="1"/>
  <c r="R43" i="24"/>
  <c r="AD43" i="24" s="1"/>
  <c r="J43" i="8"/>
  <c r="N42" i="8"/>
  <c r="P42" i="25"/>
  <c r="AB42" i="25" s="1"/>
  <c r="O42" i="25"/>
  <c r="AA42" i="25" s="1"/>
  <c r="O36" i="8"/>
  <c r="O42" i="24"/>
  <c r="AA42" i="24" s="1"/>
  <c r="P43" i="24"/>
  <c r="AB43" i="24" s="1"/>
  <c r="S43" i="24"/>
  <c r="AE43" i="24" s="1"/>
  <c r="D44" i="24"/>
  <c r="F44" i="24"/>
  <c r="G44" i="24"/>
  <c r="E44" i="24"/>
  <c r="L44" i="24"/>
  <c r="I44" i="24"/>
  <c r="H44" i="24"/>
  <c r="K44" i="24"/>
  <c r="J44" i="24"/>
  <c r="R42" i="25"/>
  <c r="AD42" i="25" s="1"/>
  <c r="AJ40" i="25" l="1"/>
  <c r="V43" i="24"/>
  <c r="W55" i="24" s="1"/>
  <c r="V42" i="24"/>
  <c r="W54" i="24" s="1"/>
  <c r="AH41" i="25"/>
  <c r="AI53" i="25" s="1"/>
  <c r="V42" i="25"/>
  <c r="W54" i="25" s="1"/>
  <c r="X41" i="25"/>
  <c r="AJ41" i="22"/>
  <c r="I38" i="8" s="1"/>
  <c r="AJ41" i="24"/>
  <c r="AH42" i="22"/>
  <c r="AI54" i="22" s="1"/>
  <c r="X42" i="22"/>
  <c r="V43" i="22"/>
  <c r="W55" i="22" s="1"/>
  <c r="Y43" i="22"/>
  <c r="S44" i="22"/>
  <c r="AE44" i="22" s="1"/>
  <c r="R44" i="22"/>
  <c r="AD44" i="22" s="1"/>
  <c r="G43" i="8"/>
  <c r="C46" i="22" s="1"/>
  <c r="C44" i="8"/>
  <c r="P44" i="22"/>
  <c r="AB44" i="22" s="1"/>
  <c r="O44" i="22"/>
  <c r="AA44" i="22" s="1"/>
  <c r="E45" i="22"/>
  <c r="H45" i="22"/>
  <c r="D45" i="22"/>
  <c r="G45" i="22"/>
  <c r="K45" i="22"/>
  <c r="L45" i="22"/>
  <c r="F45" i="22"/>
  <c r="J45" i="22"/>
  <c r="I45" i="22"/>
  <c r="H38" i="8"/>
  <c r="N44" i="22"/>
  <c r="Z44" i="22" s="1"/>
  <c r="AF43" i="22"/>
  <c r="T44" i="22"/>
  <c r="U44" i="22"/>
  <c r="AG44" i="22" s="1"/>
  <c r="Q44" i="22"/>
  <c r="AC44" i="22" s="1"/>
  <c r="F43" i="8"/>
  <c r="E44" i="8"/>
  <c r="D44" i="8"/>
  <c r="M44" i="22"/>
  <c r="M43" i="8"/>
  <c r="T42" i="8"/>
  <c r="U44" i="24"/>
  <c r="AG44" i="24" s="1"/>
  <c r="AF42" i="24"/>
  <c r="P43" i="25"/>
  <c r="AB43" i="25" s="1"/>
  <c r="Q43" i="8"/>
  <c r="U42" i="8"/>
  <c r="C45" i="25" s="1"/>
  <c r="P44" i="24"/>
  <c r="AB44" i="24" s="1"/>
  <c r="C45" i="24"/>
  <c r="O43" i="25"/>
  <c r="AA43" i="25" s="1"/>
  <c r="R43" i="25"/>
  <c r="AD43" i="25" s="1"/>
  <c r="K44" i="8"/>
  <c r="L44" i="8"/>
  <c r="O44" i="24"/>
  <c r="AA44" i="24" s="1"/>
  <c r="N43" i="8"/>
  <c r="C46" i="24" s="1"/>
  <c r="J44" i="8"/>
  <c r="Q43" i="25"/>
  <c r="AC43" i="25" s="1"/>
  <c r="Y42" i="25"/>
  <c r="AF43" i="24"/>
  <c r="AF42" i="25"/>
  <c r="S44" i="24"/>
  <c r="AE44" i="24" s="1"/>
  <c r="M44" i="24"/>
  <c r="O37" i="8"/>
  <c r="M43" i="25"/>
  <c r="Y43" i="24"/>
  <c r="T44" i="24"/>
  <c r="N43" i="25"/>
  <c r="Z43" i="25" s="1"/>
  <c r="V36" i="8"/>
  <c r="N44" i="24"/>
  <c r="Z44" i="24" s="1"/>
  <c r="K44" i="25"/>
  <c r="F44" i="25"/>
  <c r="E44" i="25"/>
  <c r="J44" i="25"/>
  <c r="G44" i="25"/>
  <c r="I44" i="25"/>
  <c r="H44" i="25"/>
  <c r="L44" i="25"/>
  <c r="D44" i="25"/>
  <c r="Q44" i="24"/>
  <c r="AC44" i="24" s="1"/>
  <c r="S43" i="25"/>
  <c r="AE43" i="25" s="1"/>
  <c r="Y42" i="24"/>
  <c r="W36" i="8"/>
  <c r="P37" i="8"/>
  <c r="T43" i="25"/>
  <c r="R44" i="24"/>
  <c r="AD44" i="24" s="1"/>
  <c r="U43" i="25"/>
  <c r="AG43" i="25" s="1"/>
  <c r="R43" i="8"/>
  <c r="S43" i="8"/>
  <c r="V44" i="24" l="1"/>
  <c r="W56" i="24" s="1"/>
  <c r="AJ41" i="25"/>
  <c r="X42" i="24"/>
  <c r="X43" i="24" s="1"/>
  <c r="AH42" i="25"/>
  <c r="V43" i="25"/>
  <c r="X42" i="25"/>
  <c r="AH43" i="22"/>
  <c r="AI55" i="22" s="1"/>
  <c r="AH42" i="24"/>
  <c r="X43" i="22"/>
  <c r="AH43" i="24"/>
  <c r="AI55" i="24" s="1"/>
  <c r="AJ42" i="22"/>
  <c r="V44" i="22"/>
  <c r="W56" i="22" s="1"/>
  <c r="Y44" i="22"/>
  <c r="G44" i="8"/>
  <c r="C47" i="22" s="1"/>
  <c r="C45" i="8"/>
  <c r="H39" i="8"/>
  <c r="Q45" i="22"/>
  <c r="AC45" i="22" s="1"/>
  <c r="J46" i="22"/>
  <c r="F46" i="22"/>
  <c r="D46" i="22"/>
  <c r="E46" i="22"/>
  <c r="H46" i="22"/>
  <c r="K46" i="22"/>
  <c r="L46" i="22"/>
  <c r="I46" i="22"/>
  <c r="G46" i="22"/>
  <c r="M45" i="22"/>
  <c r="R45" i="22"/>
  <c r="AD45" i="22" s="1"/>
  <c r="N45" i="22"/>
  <c r="Z45" i="22" s="1"/>
  <c r="F44" i="8"/>
  <c r="E45" i="8"/>
  <c r="D45" i="8"/>
  <c r="AF44" i="22"/>
  <c r="S45" i="22"/>
  <c r="AE45" i="22" s="1"/>
  <c r="O45" i="22"/>
  <c r="AA45" i="22" s="1"/>
  <c r="U45" i="22"/>
  <c r="AG45" i="22" s="1"/>
  <c r="T45" i="22"/>
  <c r="P45" i="22"/>
  <c r="AB45" i="22" s="1"/>
  <c r="M44" i="8"/>
  <c r="T43" i="8"/>
  <c r="P44" i="25"/>
  <c r="AB44" i="25" s="1"/>
  <c r="J45" i="25"/>
  <c r="L45" i="25"/>
  <c r="E45" i="25"/>
  <c r="H45" i="25"/>
  <c r="D45" i="25"/>
  <c r="F45" i="25"/>
  <c r="G45" i="25"/>
  <c r="I45" i="25"/>
  <c r="K45" i="25"/>
  <c r="U43" i="8"/>
  <c r="C46" i="25" s="1"/>
  <c r="Q44" i="8"/>
  <c r="N44" i="25"/>
  <c r="Z44" i="25" s="1"/>
  <c r="D46" i="24"/>
  <c r="J46" i="24"/>
  <c r="I46" i="24"/>
  <c r="L46" i="24"/>
  <c r="E46" i="24"/>
  <c r="F46" i="24"/>
  <c r="K46" i="24"/>
  <c r="H46" i="24"/>
  <c r="G46" i="24"/>
  <c r="N44" i="8"/>
  <c r="C47" i="24" s="1"/>
  <c r="J45" i="8"/>
  <c r="R44" i="8"/>
  <c r="S44" i="8"/>
  <c r="P38" i="8"/>
  <c r="O44" i="25"/>
  <c r="AA44" i="25" s="1"/>
  <c r="AF43" i="25"/>
  <c r="V37" i="8"/>
  <c r="W37" i="8"/>
  <c r="M44" i="25"/>
  <c r="T44" i="25"/>
  <c r="O38" i="8"/>
  <c r="S44" i="25"/>
  <c r="AE44" i="25" s="1"/>
  <c r="U44" i="25"/>
  <c r="AG44" i="25" s="1"/>
  <c r="F45" i="24"/>
  <c r="G45" i="24"/>
  <c r="J45" i="24"/>
  <c r="H45" i="24"/>
  <c r="L45" i="24"/>
  <c r="I45" i="24"/>
  <c r="E45" i="24"/>
  <c r="D45" i="24"/>
  <c r="K45" i="24"/>
  <c r="W55" i="25"/>
  <c r="Y43" i="25"/>
  <c r="Q44" i="25"/>
  <c r="AC44" i="25" s="1"/>
  <c r="AF44" i="24"/>
  <c r="Y44" i="24"/>
  <c r="L45" i="8"/>
  <c r="K45" i="8"/>
  <c r="R44" i="25"/>
  <c r="AD44" i="25" s="1"/>
  <c r="AH43" i="25" l="1"/>
  <c r="AI55" i="25" s="1"/>
  <c r="AH44" i="22"/>
  <c r="AI56" i="22" s="1"/>
  <c r="X44" i="24"/>
  <c r="V44" i="25"/>
  <c r="W56" i="25" s="1"/>
  <c r="AI54" i="25"/>
  <c r="AJ42" i="25"/>
  <c r="X43" i="25"/>
  <c r="X44" i="22"/>
  <c r="AJ43" i="22"/>
  <c r="AH44" i="24"/>
  <c r="AI56" i="24" s="1"/>
  <c r="I39" i="8"/>
  <c r="AI54" i="24"/>
  <c r="AJ42" i="24"/>
  <c r="AJ43" i="24" s="1"/>
  <c r="V45" i="22"/>
  <c r="W57" i="22" s="1"/>
  <c r="P46" i="22"/>
  <c r="AB46" i="22" s="1"/>
  <c r="U46" i="22"/>
  <c r="AG46" i="22" s="1"/>
  <c r="T46" i="22"/>
  <c r="H40" i="8"/>
  <c r="R46" i="22"/>
  <c r="AD46" i="22" s="1"/>
  <c r="AF45" i="22"/>
  <c r="Q46" i="22"/>
  <c r="AC46" i="22" s="1"/>
  <c r="M46" i="22"/>
  <c r="L47" i="22"/>
  <c r="F47" i="22"/>
  <c r="E47" i="22"/>
  <c r="D47" i="22"/>
  <c r="K47" i="22"/>
  <c r="I47" i="22"/>
  <c r="H47" i="22"/>
  <c r="G47" i="22"/>
  <c r="J47" i="22"/>
  <c r="S46" i="22"/>
  <c r="AE46" i="22" s="1"/>
  <c r="D46" i="8"/>
  <c r="E46" i="8"/>
  <c r="F45" i="8"/>
  <c r="N46" i="22"/>
  <c r="Z46" i="22" s="1"/>
  <c r="G45" i="8"/>
  <c r="C48" i="22" s="1"/>
  <c r="C46" i="8"/>
  <c r="G46" i="8" s="1"/>
  <c r="C49" i="22" s="1"/>
  <c r="Y45" i="22"/>
  <c r="O46" i="22"/>
  <c r="AA46" i="22" s="1"/>
  <c r="M45" i="8"/>
  <c r="T44" i="8"/>
  <c r="K46" i="8"/>
  <c r="L46" i="8"/>
  <c r="Q45" i="24"/>
  <c r="AC45" i="24" s="1"/>
  <c r="Y44" i="25"/>
  <c r="Q46" i="24"/>
  <c r="AC46" i="24" s="1"/>
  <c r="O45" i="25"/>
  <c r="AA45" i="25" s="1"/>
  <c r="P45" i="24"/>
  <c r="AB45" i="24" s="1"/>
  <c r="O39" i="8"/>
  <c r="O46" i="24"/>
  <c r="AA46" i="24" s="1"/>
  <c r="Q45" i="25"/>
  <c r="AC45" i="25" s="1"/>
  <c r="M45" i="25"/>
  <c r="T45" i="24"/>
  <c r="O45" i="24"/>
  <c r="AA45" i="24" s="1"/>
  <c r="N46" i="24"/>
  <c r="Z46" i="24" s="1"/>
  <c r="U44" i="8"/>
  <c r="C47" i="25" s="1"/>
  <c r="Q45" i="8"/>
  <c r="N45" i="25"/>
  <c r="Z45" i="25" s="1"/>
  <c r="W38" i="8"/>
  <c r="M45" i="24"/>
  <c r="V38" i="8"/>
  <c r="R45" i="8"/>
  <c r="S45" i="8"/>
  <c r="U46" i="24"/>
  <c r="AG46" i="24" s="1"/>
  <c r="L46" i="25"/>
  <c r="H46" i="25"/>
  <c r="E46" i="25"/>
  <c r="I46" i="25"/>
  <c r="D46" i="25"/>
  <c r="J46" i="25"/>
  <c r="G46" i="25"/>
  <c r="K46" i="25"/>
  <c r="F46" i="25"/>
  <c r="U45" i="25"/>
  <c r="AG45" i="25" s="1"/>
  <c r="N45" i="24"/>
  <c r="Z45" i="24" s="1"/>
  <c r="N45" i="8"/>
  <c r="C48" i="24" s="1"/>
  <c r="J46" i="8"/>
  <c r="R46" i="24"/>
  <c r="AD46" i="24" s="1"/>
  <c r="T45" i="25"/>
  <c r="S45" i="25"/>
  <c r="AE45" i="25" s="1"/>
  <c r="R45" i="24"/>
  <c r="AD45" i="24" s="1"/>
  <c r="AF44" i="25"/>
  <c r="K47" i="24"/>
  <c r="J47" i="24"/>
  <c r="G47" i="24"/>
  <c r="I47" i="24"/>
  <c r="H47" i="24"/>
  <c r="D47" i="24"/>
  <c r="F47" i="24"/>
  <c r="L47" i="24"/>
  <c r="E47" i="24"/>
  <c r="S46" i="24"/>
  <c r="AE46" i="24" s="1"/>
  <c r="R45" i="25"/>
  <c r="AD45" i="25" s="1"/>
  <c r="S45" i="24"/>
  <c r="AE45" i="24" s="1"/>
  <c r="T46" i="24"/>
  <c r="U45" i="24"/>
  <c r="AG45" i="24" s="1"/>
  <c r="P46" i="24"/>
  <c r="AB46" i="24" s="1"/>
  <c r="M46" i="24"/>
  <c r="P45" i="25"/>
  <c r="AB45" i="25" s="1"/>
  <c r="V46" i="24" l="1"/>
  <c r="V45" i="24"/>
  <c r="W57" i="24" s="1"/>
  <c r="AJ44" i="24"/>
  <c r="AJ43" i="25"/>
  <c r="AJ44" i="22"/>
  <c r="I41" i="8" s="1"/>
  <c r="I40" i="8"/>
  <c r="AH44" i="25"/>
  <c r="AI56" i="25" s="1"/>
  <c r="V45" i="25"/>
  <c r="W57" i="25" s="1"/>
  <c r="X44" i="25"/>
  <c r="P39" i="8"/>
  <c r="AH45" i="22"/>
  <c r="AI57" i="22" s="1"/>
  <c r="X45" i="22"/>
  <c r="V46" i="22"/>
  <c r="W58" i="22" s="1"/>
  <c r="K49" i="22"/>
  <c r="L49" i="22"/>
  <c r="U49" i="22" s="1"/>
  <c r="AG49" i="22" s="1"/>
  <c r="H41" i="8"/>
  <c r="R47" i="22"/>
  <c r="AD47" i="22" s="1"/>
  <c r="E49" i="22"/>
  <c r="T47" i="22"/>
  <c r="AF46" i="22"/>
  <c r="Q47" i="22"/>
  <c r="AC47" i="22" s="1"/>
  <c r="G49" i="22"/>
  <c r="E47" i="8"/>
  <c r="D47" i="8"/>
  <c r="F46" i="8"/>
  <c r="L48" i="22"/>
  <c r="K48" i="22"/>
  <c r="H48" i="22"/>
  <c r="F48" i="22"/>
  <c r="E48" i="22"/>
  <c r="G48" i="22"/>
  <c r="D48" i="22"/>
  <c r="J48" i="22"/>
  <c r="I48" i="22"/>
  <c r="N47" i="22"/>
  <c r="Z47" i="22" s="1"/>
  <c r="M47" i="22"/>
  <c r="O47" i="22"/>
  <c r="AA47" i="22" s="1"/>
  <c r="S47" i="22"/>
  <c r="AE47" i="22" s="1"/>
  <c r="U47" i="22"/>
  <c r="AG47" i="22" s="1"/>
  <c r="Y46" i="22"/>
  <c r="F49" i="22"/>
  <c r="O49" i="22" s="1"/>
  <c r="AA49" i="22" s="1"/>
  <c r="C47" i="8"/>
  <c r="D49" i="22"/>
  <c r="J49" i="22"/>
  <c r="S49" i="22" s="1"/>
  <c r="AE49" i="22" s="1"/>
  <c r="H49" i="22"/>
  <c r="I49" i="22"/>
  <c r="P47" i="22"/>
  <c r="AB47" i="22" s="1"/>
  <c r="M46" i="8"/>
  <c r="T45" i="8"/>
  <c r="P47" i="24"/>
  <c r="AB47" i="24" s="1"/>
  <c r="M46" i="25"/>
  <c r="S46" i="8"/>
  <c r="R46" i="8"/>
  <c r="AF46" i="24"/>
  <c r="N47" i="24"/>
  <c r="Z47" i="24" s="1"/>
  <c r="T47" i="24"/>
  <c r="AF45" i="25"/>
  <c r="N46" i="25"/>
  <c r="Z46" i="25" s="1"/>
  <c r="V39" i="8"/>
  <c r="U45" i="8"/>
  <c r="Q46" i="8"/>
  <c r="Y45" i="25"/>
  <c r="R46" i="25"/>
  <c r="AD46" i="25" s="1"/>
  <c r="P40" i="8"/>
  <c r="U47" i="24"/>
  <c r="AG47" i="24" s="1"/>
  <c r="Q46" i="25"/>
  <c r="AC46" i="25" s="1"/>
  <c r="D47" i="25"/>
  <c r="L47" i="25"/>
  <c r="E47" i="25"/>
  <c r="F47" i="25"/>
  <c r="G47" i="25"/>
  <c r="H47" i="25"/>
  <c r="K47" i="25"/>
  <c r="I47" i="25"/>
  <c r="J47" i="25"/>
  <c r="O40" i="8"/>
  <c r="AF45" i="24"/>
  <c r="W58" i="24"/>
  <c r="Y46" i="24"/>
  <c r="O47" i="24"/>
  <c r="AA47" i="24" s="1"/>
  <c r="O46" i="25"/>
  <c r="AA46" i="25" s="1"/>
  <c r="U46" i="25"/>
  <c r="AG46" i="25" s="1"/>
  <c r="Y45" i="24"/>
  <c r="M47" i="24"/>
  <c r="T46" i="25"/>
  <c r="Q47" i="24"/>
  <c r="AC47" i="24" s="1"/>
  <c r="N46" i="8"/>
  <c r="J47" i="8"/>
  <c r="P46" i="25"/>
  <c r="AB46" i="25" s="1"/>
  <c r="S47" i="24"/>
  <c r="AE47" i="24" s="1"/>
  <c r="R47" i="24"/>
  <c r="AD47" i="24" s="1"/>
  <c r="G48" i="24"/>
  <c r="F48" i="24"/>
  <c r="D48" i="24"/>
  <c r="K48" i="24"/>
  <c r="L48" i="24"/>
  <c r="I48" i="24"/>
  <c r="J48" i="24"/>
  <c r="E48" i="24"/>
  <c r="H48" i="24"/>
  <c r="S46" i="25"/>
  <c r="AE46" i="25" s="1"/>
  <c r="W39" i="8"/>
  <c r="L47" i="8"/>
  <c r="K47" i="8"/>
  <c r="V47" i="24" l="1"/>
  <c r="AH46" i="22"/>
  <c r="AI58" i="22" s="1"/>
  <c r="X45" i="24"/>
  <c r="X46" i="24" s="1"/>
  <c r="V46" i="25"/>
  <c r="W58" i="25" s="1"/>
  <c r="AJ44" i="25"/>
  <c r="AH45" i="25"/>
  <c r="AI57" i="25" s="1"/>
  <c r="X45" i="25"/>
  <c r="AH46" i="24"/>
  <c r="AI58" i="24" s="1"/>
  <c r="AJ45" i="22"/>
  <c r="AH45" i="24"/>
  <c r="X46" i="22"/>
  <c r="V47" i="22"/>
  <c r="W59" i="22" s="1"/>
  <c r="Q49" i="22"/>
  <c r="AC49" i="22" s="1"/>
  <c r="N49" i="22"/>
  <c r="Z49" i="22" s="1"/>
  <c r="P49" i="22"/>
  <c r="AB49" i="22" s="1"/>
  <c r="T49" i="22"/>
  <c r="AF49" i="22" s="1"/>
  <c r="R49" i="22"/>
  <c r="AD49" i="22" s="1"/>
  <c r="T48" i="22"/>
  <c r="C48" i="8"/>
  <c r="G48" i="8" s="1"/>
  <c r="C51" i="22" s="1"/>
  <c r="G47" i="8"/>
  <c r="C50" i="22" s="1"/>
  <c r="R48" i="22"/>
  <c r="AD48" i="22" s="1"/>
  <c r="U48" i="22"/>
  <c r="AG48" i="22" s="1"/>
  <c r="M49" i="22"/>
  <c r="S48" i="22"/>
  <c r="AE48" i="22" s="1"/>
  <c r="F47" i="8"/>
  <c r="D48" i="8"/>
  <c r="E48" i="8"/>
  <c r="P48" i="22"/>
  <c r="AB48" i="22" s="1"/>
  <c r="Y47" i="22"/>
  <c r="N48" i="22"/>
  <c r="Z48" i="22" s="1"/>
  <c r="M48" i="22"/>
  <c r="O48" i="22"/>
  <c r="AA48" i="22" s="1"/>
  <c r="AF47" i="22"/>
  <c r="Q48" i="22"/>
  <c r="AC48" i="22" s="1"/>
  <c r="H42" i="8"/>
  <c r="M47" i="8"/>
  <c r="T46" i="8"/>
  <c r="Q48" i="24"/>
  <c r="AC48" i="24" s="1"/>
  <c r="P48" i="24"/>
  <c r="AB48" i="24" s="1"/>
  <c r="C49" i="24"/>
  <c r="S47" i="25"/>
  <c r="AE47" i="25" s="1"/>
  <c r="M47" i="25"/>
  <c r="K48" i="8"/>
  <c r="L48" i="8"/>
  <c r="S48" i="24"/>
  <c r="AE48" i="24" s="1"/>
  <c r="T47" i="25"/>
  <c r="S47" i="8"/>
  <c r="R47" i="8"/>
  <c r="R48" i="24"/>
  <c r="AD48" i="24" s="1"/>
  <c r="Q47" i="25"/>
  <c r="AC47" i="25" s="1"/>
  <c r="U48" i="24"/>
  <c r="AG48" i="24" s="1"/>
  <c r="P47" i="25"/>
  <c r="AB47" i="25" s="1"/>
  <c r="U46" i="8"/>
  <c r="C49" i="25" s="1"/>
  <c r="Q47" i="8"/>
  <c r="AF47" i="24"/>
  <c r="Y46" i="25"/>
  <c r="W40" i="8"/>
  <c r="T48" i="24"/>
  <c r="AF46" i="25"/>
  <c r="O41" i="8"/>
  <c r="O47" i="25"/>
  <c r="AA47" i="25" s="1"/>
  <c r="C48" i="25"/>
  <c r="R47" i="25"/>
  <c r="AD47" i="25" s="1"/>
  <c r="M48" i="24"/>
  <c r="N47" i="25"/>
  <c r="Z47" i="25" s="1"/>
  <c r="P41" i="8"/>
  <c r="N48" i="24"/>
  <c r="Z48" i="24" s="1"/>
  <c r="O48" i="24"/>
  <c r="AA48" i="24" s="1"/>
  <c r="N47" i="8"/>
  <c r="C50" i="24" s="1"/>
  <c r="J48" i="8"/>
  <c r="Y47" i="24"/>
  <c r="W59" i="24"/>
  <c r="U47" i="25"/>
  <c r="AG47" i="25" s="1"/>
  <c r="V40" i="8"/>
  <c r="V48" i="24" l="1"/>
  <c r="W60" i="24" s="1"/>
  <c r="AJ46" i="22"/>
  <c r="I43" i="8" s="1"/>
  <c r="V47" i="25"/>
  <c r="X47" i="24"/>
  <c r="AH46" i="25"/>
  <c r="AI58" i="25" s="1"/>
  <c r="AJ45" i="25"/>
  <c r="X46" i="25"/>
  <c r="I42" i="8"/>
  <c r="AH47" i="22"/>
  <c r="AI59" i="22" s="1"/>
  <c r="AH47" i="24"/>
  <c r="AI59" i="24" s="1"/>
  <c r="V48" i="22"/>
  <c r="W60" i="22" s="1"/>
  <c r="AI57" i="24"/>
  <c r="AJ45" i="24"/>
  <c r="AJ46" i="24" s="1"/>
  <c r="Y49" i="22"/>
  <c r="AH49" i="22" s="1"/>
  <c r="AI61" i="22" s="1"/>
  <c r="V49" i="22"/>
  <c r="W61" i="22" s="1"/>
  <c r="X47" i="22"/>
  <c r="G51" i="22"/>
  <c r="P51" i="22" s="1"/>
  <c r="AB51" i="22" s="1"/>
  <c r="K51" i="22"/>
  <c r="T51" i="22" s="1"/>
  <c r="Y48" i="22"/>
  <c r="I51" i="22"/>
  <c r="R51" i="22" s="1"/>
  <c r="AD51" i="22" s="1"/>
  <c r="D49" i="8"/>
  <c r="F48" i="8"/>
  <c r="E49" i="8"/>
  <c r="L51" i="22"/>
  <c r="E51" i="22"/>
  <c r="N51" i="22" s="1"/>
  <c r="Z51" i="22" s="1"/>
  <c r="K50" i="22"/>
  <c r="G50" i="22"/>
  <c r="L50" i="22"/>
  <c r="D50" i="22"/>
  <c r="J50" i="22"/>
  <c r="H50" i="22"/>
  <c r="F50" i="22"/>
  <c r="E50" i="22"/>
  <c r="I50" i="22"/>
  <c r="D51" i="22"/>
  <c r="M51" i="22" s="1"/>
  <c r="C49" i="8"/>
  <c r="F51" i="22"/>
  <c r="O51" i="22" s="1"/>
  <c r="AA51" i="22" s="1"/>
  <c r="H51" i="22"/>
  <c r="AF48" i="22"/>
  <c r="J51" i="22"/>
  <c r="H43" i="8"/>
  <c r="M48" i="8"/>
  <c r="T47" i="8"/>
  <c r="AF47" i="25"/>
  <c r="K49" i="24"/>
  <c r="H49" i="24"/>
  <c r="D49" i="24"/>
  <c r="J49" i="24"/>
  <c r="G49" i="24"/>
  <c r="L49" i="24"/>
  <c r="I49" i="24"/>
  <c r="E49" i="24"/>
  <c r="F49" i="24"/>
  <c r="AF48" i="24"/>
  <c r="U47" i="8"/>
  <c r="C50" i="25" s="1"/>
  <c r="Q48" i="8"/>
  <c r="N48" i="8"/>
  <c r="C51" i="24" s="1"/>
  <c r="J49" i="8"/>
  <c r="E48" i="25"/>
  <c r="I48" i="25"/>
  <c r="D48" i="25"/>
  <c r="F48" i="25"/>
  <c r="K48" i="25"/>
  <c r="G48" i="25"/>
  <c r="L48" i="25"/>
  <c r="H48" i="25"/>
  <c r="J48" i="25"/>
  <c r="D49" i="25"/>
  <c r="G49" i="25"/>
  <c r="E49" i="25"/>
  <c r="I49" i="25"/>
  <c r="K49" i="25"/>
  <c r="J49" i="25"/>
  <c r="F49" i="25"/>
  <c r="H49" i="25"/>
  <c r="L49" i="25"/>
  <c r="L49" i="8"/>
  <c r="K49" i="8"/>
  <c r="J50" i="24"/>
  <c r="I50" i="24"/>
  <c r="L50" i="24"/>
  <c r="F50" i="24"/>
  <c r="K50" i="24"/>
  <c r="D50" i="24"/>
  <c r="H50" i="24"/>
  <c r="E50" i="24"/>
  <c r="G50" i="24"/>
  <c r="W41" i="8"/>
  <c r="R48" i="8"/>
  <c r="S48" i="8"/>
  <c r="W59" i="25"/>
  <c r="Y47" i="25"/>
  <c r="V41" i="8"/>
  <c r="Y48" i="24"/>
  <c r="O42" i="8"/>
  <c r="AH47" i="25" l="1"/>
  <c r="AI59" i="25" s="1"/>
  <c r="AJ46" i="25"/>
  <c r="X48" i="24"/>
  <c r="X47" i="25"/>
  <c r="P42" i="8"/>
  <c r="AH48" i="22"/>
  <c r="AI60" i="22" s="1"/>
  <c r="AJ47" i="24"/>
  <c r="AJ47" i="22"/>
  <c r="AH48" i="24"/>
  <c r="AI60" i="24" s="1"/>
  <c r="X48" i="22"/>
  <c r="X49" i="22" s="1"/>
  <c r="S51" i="22"/>
  <c r="AE51" i="22" s="1"/>
  <c r="Q51" i="22"/>
  <c r="AC51" i="22" s="1"/>
  <c r="Q50" i="22"/>
  <c r="AC50" i="22" s="1"/>
  <c r="O50" i="22"/>
  <c r="AA50" i="22" s="1"/>
  <c r="U51" i="22"/>
  <c r="AG51" i="22" s="1"/>
  <c r="S50" i="22"/>
  <c r="AE50" i="22" s="1"/>
  <c r="M50" i="22"/>
  <c r="D50" i="8"/>
  <c r="E50" i="8"/>
  <c r="F49" i="8"/>
  <c r="H44" i="8"/>
  <c r="G49" i="8"/>
  <c r="C52" i="22" s="1"/>
  <c r="C50" i="8"/>
  <c r="U50" i="22"/>
  <c r="AG50" i="22" s="1"/>
  <c r="P50" i="22"/>
  <c r="AB50" i="22" s="1"/>
  <c r="R50" i="22"/>
  <c r="AD50" i="22" s="1"/>
  <c r="T50" i="22"/>
  <c r="N50" i="22"/>
  <c r="Z50" i="22" s="1"/>
  <c r="M49" i="8"/>
  <c r="T48" i="8"/>
  <c r="M50" i="24"/>
  <c r="O43" i="8"/>
  <c r="Q50" i="24"/>
  <c r="AC50" i="24" s="1"/>
  <c r="P49" i="25"/>
  <c r="AB49" i="25" s="1"/>
  <c r="M48" i="25"/>
  <c r="U49" i="24"/>
  <c r="AG49" i="24" s="1"/>
  <c r="R48" i="25"/>
  <c r="AD48" i="25" s="1"/>
  <c r="T50" i="24"/>
  <c r="Q49" i="25"/>
  <c r="AC49" i="25" s="1"/>
  <c r="S48" i="25"/>
  <c r="AE48" i="25" s="1"/>
  <c r="N48" i="25"/>
  <c r="Z48" i="25" s="1"/>
  <c r="S49" i="24"/>
  <c r="AE49" i="24" s="1"/>
  <c r="P49" i="24"/>
  <c r="AB49" i="24" s="1"/>
  <c r="S49" i="8"/>
  <c r="R49" i="8"/>
  <c r="O50" i="24"/>
  <c r="AA50" i="24" s="1"/>
  <c r="O49" i="25"/>
  <c r="AA49" i="25" s="1"/>
  <c r="Q48" i="25"/>
  <c r="AC48" i="25" s="1"/>
  <c r="N49" i="8"/>
  <c r="J50" i="8"/>
  <c r="M49" i="24"/>
  <c r="U50" i="24"/>
  <c r="AG50" i="24" s="1"/>
  <c r="S49" i="25"/>
  <c r="AE49" i="25" s="1"/>
  <c r="U48" i="25"/>
  <c r="AG48" i="25" s="1"/>
  <c r="L51" i="24"/>
  <c r="F51" i="24"/>
  <c r="J51" i="24"/>
  <c r="G51" i="24"/>
  <c r="E51" i="24"/>
  <c r="K51" i="24"/>
  <c r="D51" i="24"/>
  <c r="H51" i="24"/>
  <c r="I51" i="24"/>
  <c r="P43" i="8"/>
  <c r="Q49" i="24"/>
  <c r="AC49" i="24" s="1"/>
  <c r="M49" i="25"/>
  <c r="W42" i="8"/>
  <c r="R50" i="24"/>
  <c r="AD50" i="24" s="1"/>
  <c r="T49" i="25"/>
  <c r="P48" i="25"/>
  <c r="AB48" i="25" s="1"/>
  <c r="O49" i="24"/>
  <c r="AA49" i="24" s="1"/>
  <c r="T49" i="24"/>
  <c r="P50" i="24"/>
  <c r="AB50" i="24" s="1"/>
  <c r="S50" i="24"/>
  <c r="AE50" i="24" s="1"/>
  <c r="R49" i="25"/>
  <c r="AD49" i="25" s="1"/>
  <c r="T48" i="25"/>
  <c r="Q49" i="8"/>
  <c r="U48" i="8"/>
  <c r="N49" i="24"/>
  <c r="Z49" i="24" s="1"/>
  <c r="U49" i="25"/>
  <c r="AG49" i="25" s="1"/>
  <c r="V42" i="8"/>
  <c r="N50" i="24"/>
  <c r="Z50" i="24" s="1"/>
  <c r="L50" i="8"/>
  <c r="K50" i="8"/>
  <c r="N49" i="25"/>
  <c r="Z49" i="25" s="1"/>
  <c r="O48" i="25"/>
  <c r="AA48" i="25" s="1"/>
  <c r="H50" i="25"/>
  <c r="D50" i="25"/>
  <c r="E50" i="25"/>
  <c r="G50" i="25"/>
  <c r="J50" i="25"/>
  <c r="F50" i="25"/>
  <c r="L50" i="25"/>
  <c r="I50" i="25"/>
  <c r="K50" i="25"/>
  <c r="R49" i="24"/>
  <c r="AD49" i="24" s="1"/>
  <c r="Y51" i="22"/>
  <c r="AF51" i="22"/>
  <c r="V50" i="24" l="1"/>
  <c r="W62" i="24" s="1"/>
  <c r="V49" i="24"/>
  <c r="W61" i="24" s="1"/>
  <c r="AJ47" i="25"/>
  <c r="AJ48" i="22"/>
  <c r="AJ49" i="22" s="1"/>
  <c r="V49" i="25"/>
  <c r="W61" i="25" s="1"/>
  <c r="V48" i="25"/>
  <c r="W60" i="25" s="1"/>
  <c r="I44" i="8"/>
  <c r="AH51" i="22"/>
  <c r="AI63" i="22" s="1"/>
  <c r="AJ48" i="24"/>
  <c r="V50" i="22"/>
  <c r="W62" i="22" s="1"/>
  <c r="V51" i="22"/>
  <c r="W63" i="22" s="1"/>
  <c r="H45" i="8"/>
  <c r="F50" i="8"/>
  <c r="E51" i="8"/>
  <c r="D51" i="8"/>
  <c r="Y50" i="22"/>
  <c r="G50" i="8"/>
  <c r="C53" i="22" s="1"/>
  <c r="C51" i="8"/>
  <c r="AF50" i="22"/>
  <c r="D52" i="22"/>
  <c r="L52" i="22"/>
  <c r="E52" i="22"/>
  <c r="K52" i="22"/>
  <c r="G52" i="22"/>
  <c r="H52" i="22"/>
  <c r="J52" i="22"/>
  <c r="F52" i="22"/>
  <c r="I52" i="22"/>
  <c r="M50" i="8"/>
  <c r="T49" i="8"/>
  <c r="T50" i="25"/>
  <c r="Q50" i="25"/>
  <c r="AC50" i="25" s="1"/>
  <c r="U49" i="8"/>
  <c r="C52" i="25" s="1"/>
  <c r="Q50" i="8"/>
  <c r="P51" i="24"/>
  <c r="AB51" i="24" s="1"/>
  <c r="R50" i="25"/>
  <c r="AD50" i="25" s="1"/>
  <c r="S51" i="24"/>
  <c r="AE51" i="24" s="1"/>
  <c r="AF50" i="24"/>
  <c r="U50" i="25"/>
  <c r="AG50" i="25" s="1"/>
  <c r="V43" i="8"/>
  <c r="AF49" i="24"/>
  <c r="P44" i="8"/>
  <c r="O51" i="24"/>
  <c r="AA51" i="24" s="1"/>
  <c r="AF48" i="25"/>
  <c r="O50" i="25"/>
  <c r="AA50" i="25" s="1"/>
  <c r="R51" i="24"/>
  <c r="AD51" i="24" s="1"/>
  <c r="U51" i="24"/>
  <c r="AG51" i="24" s="1"/>
  <c r="Y49" i="24"/>
  <c r="S50" i="25"/>
  <c r="AE50" i="25" s="1"/>
  <c r="W43" i="8"/>
  <c r="Q51" i="24"/>
  <c r="AC51" i="24" s="1"/>
  <c r="N50" i="8"/>
  <c r="C53" i="24" s="1"/>
  <c r="J51" i="8"/>
  <c r="R50" i="8"/>
  <c r="S50" i="8"/>
  <c r="P50" i="25"/>
  <c r="AB50" i="25" s="1"/>
  <c r="L51" i="8"/>
  <c r="K51" i="8"/>
  <c r="Y49" i="25"/>
  <c r="M51" i="24"/>
  <c r="C52" i="24"/>
  <c r="O44" i="8"/>
  <c r="N50" i="25"/>
  <c r="Z50" i="25" s="1"/>
  <c r="T51" i="24"/>
  <c r="M50" i="25"/>
  <c r="C51" i="25"/>
  <c r="AF49" i="25"/>
  <c r="N51" i="24"/>
  <c r="Z51" i="24" s="1"/>
  <c r="Y48" i="25"/>
  <c r="Y50" i="24"/>
  <c r="V51" i="24" l="1"/>
  <c r="I45" i="8"/>
  <c r="AH49" i="25"/>
  <c r="AI61" i="25" s="1"/>
  <c r="X49" i="24"/>
  <c r="X50" i="24" s="1"/>
  <c r="V50" i="25"/>
  <c r="AH48" i="25"/>
  <c r="X48" i="25"/>
  <c r="X49" i="25" s="1"/>
  <c r="AH49" i="24"/>
  <c r="AI61" i="24" s="1"/>
  <c r="AH50" i="24"/>
  <c r="AI62" i="24" s="1"/>
  <c r="AH50" i="22"/>
  <c r="AI62" i="22" s="1"/>
  <c r="X50" i="22"/>
  <c r="X51" i="22" s="1"/>
  <c r="U52" i="22"/>
  <c r="AG52" i="22" s="1"/>
  <c r="R52" i="22"/>
  <c r="AD52" i="22" s="1"/>
  <c r="M52" i="22"/>
  <c r="I53" i="22"/>
  <c r="L53" i="22"/>
  <c r="H53" i="22"/>
  <c r="K53" i="22"/>
  <c r="E53" i="22"/>
  <c r="D53" i="22"/>
  <c r="G53" i="22"/>
  <c r="J53" i="22"/>
  <c r="F53" i="22"/>
  <c r="O52" i="22"/>
  <c r="AA52" i="22" s="1"/>
  <c r="S52" i="22"/>
  <c r="AE52" i="22" s="1"/>
  <c r="D52" i="8"/>
  <c r="F51" i="8"/>
  <c r="E52" i="8"/>
  <c r="Q52" i="22"/>
  <c r="AC52" i="22" s="1"/>
  <c r="P52" i="22"/>
  <c r="AB52" i="22" s="1"/>
  <c r="I46" i="8"/>
  <c r="T52" i="22"/>
  <c r="H46" i="8"/>
  <c r="N52" i="22"/>
  <c r="Z52" i="22" s="1"/>
  <c r="C52" i="8"/>
  <c r="G51" i="8"/>
  <c r="C54" i="22" s="1"/>
  <c r="M51" i="8"/>
  <c r="T50" i="8"/>
  <c r="AF51" i="24"/>
  <c r="H52" i="24"/>
  <c r="E52" i="24"/>
  <c r="J52" i="24"/>
  <c r="L52" i="24"/>
  <c r="F52" i="24"/>
  <c r="K52" i="24"/>
  <c r="I52" i="24"/>
  <c r="G52" i="24"/>
  <c r="D52" i="24"/>
  <c r="W44" i="8"/>
  <c r="P45" i="8"/>
  <c r="U50" i="8"/>
  <c r="C53" i="25" s="1"/>
  <c r="Q51" i="8"/>
  <c r="H52" i="25"/>
  <c r="J52" i="25"/>
  <c r="E52" i="25"/>
  <c r="G52" i="25"/>
  <c r="I52" i="25"/>
  <c r="L52" i="25"/>
  <c r="K52" i="25"/>
  <c r="F52" i="25"/>
  <c r="D52" i="25"/>
  <c r="W63" i="24"/>
  <c r="Y51" i="24"/>
  <c r="R51" i="8"/>
  <c r="S51" i="8"/>
  <c r="H51" i="25"/>
  <c r="E51" i="25"/>
  <c r="L51" i="25"/>
  <c r="D51" i="25"/>
  <c r="J51" i="25"/>
  <c r="I51" i="25"/>
  <c r="G51" i="25"/>
  <c r="F51" i="25"/>
  <c r="K51" i="25"/>
  <c r="N51" i="8"/>
  <c r="C54" i="24" s="1"/>
  <c r="J52" i="8"/>
  <c r="K53" i="24"/>
  <c r="H53" i="24"/>
  <c r="L53" i="24"/>
  <c r="J53" i="24"/>
  <c r="E53" i="24"/>
  <c r="D53" i="24"/>
  <c r="G53" i="24"/>
  <c r="F53" i="24"/>
  <c r="I53" i="24"/>
  <c r="AF50" i="25"/>
  <c r="Y50" i="25"/>
  <c r="W62" i="25"/>
  <c r="O45" i="8"/>
  <c r="L52" i="8"/>
  <c r="K52" i="8"/>
  <c r="V44" i="8"/>
  <c r="AH50" i="25" l="1"/>
  <c r="AI62" i="25" s="1"/>
  <c r="X51" i="24"/>
  <c r="AJ49" i="24"/>
  <c r="AJ50" i="24" s="1"/>
  <c r="AI60" i="25"/>
  <c r="AJ48" i="25"/>
  <c r="AJ49" i="25" s="1"/>
  <c r="X50" i="25"/>
  <c r="AH51" i="24"/>
  <c r="AI63" i="24" s="1"/>
  <c r="AJ50" i="22"/>
  <c r="AJ51" i="22" s="1"/>
  <c r="V52" i="22"/>
  <c r="W64" i="22" s="1"/>
  <c r="U53" i="22"/>
  <c r="AG53" i="22" s="1"/>
  <c r="H47" i="8"/>
  <c r="O53" i="22"/>
  <c r="AA53" i="22" s="1"/>
  <c r="R53" i="22"/>
  <c r="AD53" i="22" s="1"/>
  <c r="S53" i="22"/>
  <c r="AE53" i="22" s="1"/>
  <c r="AF52" i="22"/>
  <c r="P53" i="22"/>
  <c r="AB53" i="22" s="1"/>
  <c r="Y52" i="22"/>
  <c r="I54" i="22"/>
  <c r="F54" i="22"/>
  <c r="H54" i="22"/>
  <c r="G54" i="22"/>
  <c r="E54" i="22"/>
  <c r="J54" i="22"/>
  <c r="D54" i="22"/>
  <c r="L54" i="22"/>
  <c r="K54" i="22"/>
  <c r="D53" i="8"/>
  <c r="E53" i="8"/>
  <c r="F52" i="8"/>
  <c r="M53" i="22"/>
  <c r="G52" i="8"/>
  <c r="C55" i="22" s="1"/>
  <c r="C53" i="8"/>
  <c r="N53" i="22"/>
  <c r="Z53" i="22" s="1"/>
  <c r="T53" i="22"/>
  <c r="Q53" i="22"/>
  <c r="AC53" i="22" s="1"/>
  <c r="M52" i="8"/>
  <c r="T51" i="8"/>
  <c r="U53" i="24"/>
  <c r="AG53" i="24" s="1"/>
  <c r="P51" i="25"/>
  <c r="AB51" i="25" s="1"/>
  <c r="R52" i="8"/>
  <c r="S52" i="8"/>
  <c r="R52" i="25"/>
  <c r="AD52" i="25" s="1"/>
  <c r="G53" i="25"/>
  <c r="J53" i="25"/>
  <c r="I53" i="25"/>
  <c r="D53" i="25"/>
  <c r="E53" i="25"/>
  <c r="L53" i="25"/>
  <c r="K53" i="25"/>
  <c r="H53" i="25"/>
  <c r="F53" i="25"/>
  <c r="T52" i="24"/>
  <c r="O52" i="24"/>
  <c r="AA52" i="24" s="1"/>
  <c r="K53" i="8"/>
  <c r="L53" i="8"/>
  <c r="R53" i="24"/>
  <c r="AD53" i="24" s="1"/>
  <c r="T53" i="24"/>
  <c r="S51" i="25"/>
  <c r="AE51" i="25" s="1"/>
  <c r="N52" i="25"/>
  <c r="Z52" i="25" s="1"/>
  <c r="U52" i="24"/>
  <c r="AG52" i="24" s="1"/>
  <c r="V45" i="8"/>
  <c r="P52" i="25"/>
  <c r="AB52" i="25" s="1"/>
  <c r="O53" i="24"/>
  <c r="AA53" i="24" s="1"/>
  <c r="M51" i="25"/>
  <c r="S52" i="25"/>
  <c r="AE52" i="25" s="1"/>
  <c r="S52" i="24"/>
  <c r="AE52" i="24" s="1"/>
  <c r="R51" i="25"/>
  <c r="AD51" i="25" s="1"/>
  <c r="O46" i="8"/>
  <c r="P53" i="24"/>
  <c r="AB53" i="24" s="1"/>
  <c r="N52" i="8"/>
  <c r="C55" i="24" s="1"/>
  <c r="J53" i="8"/>
  <c r="U51" i="25"/>
  <c r="AG51" i="25" s="1"/>
  <c r="M52" i="25"/>
  <c r="Q52" i="25"/>
  <c r="AC52" i="25" s="1"/>
  <c r="N52" i="24"/>
  <c r="Z52" i="24" s="1"/>
  <c r="M53" i="24"/>
  <c r="J54" i="24"/>
  <c r="G54" i="24"/>
  <c r="D54" i="24"/>
  <c r="I54" i="24"/>
  <c r="K54" i="24"/>
  <c r="H54" i="24"/>
  <c r="E54" i="24"/>
  <c r="F54" i="24"/>
  <c r="L54" i="24"/>
  <c r="N51" i="25"/>
  <c r="Z51" i="25" s="1"/>
  <c r="O52" i="25"/>
  <c r="AA52" i="25" s="1"/>
  <c r="M52" i="24"/>
  <c r="Q52" i="24"/>
  <c r="AC52" i="24" s="1"/>
  <c r="Q53" i="24"/>
  <c r="AC53" i="24" s="1"/>
  <c r="N53" i="24"/>
  <c r="Z53" i="24" s="1"/>
  <c r="T51" i="25"/>
  <c r="Q51" i="25"/>
  <c r="AC51" i="25" s="1"/>
  <c r="T52" i="25"/>
  <c r="P52" i="24"/>
  <c r="AB52" i="24" s="1"/>
  <c r="P46" i="8"/>
  <c r="S53" i="24"/>
  <c r="AE53" i="24" s="1"/>
  <c r="O51" i="25"/>
  <c r="AA51" i="25" s="1"/>
  <c r="U52" i="25"/>
  <c r="AG52" i="25" s="1"/>
  <c r="U51" i="8"/>
  <c r="C54" i="25" s="1"/>
  <c r="I54" i="25" s="1"/>
  <c r="Q52" i="8"/>
  <c r="R52" i="24"/>
  <c r="AD52" i="24" s="1"/>
  <c r="V52" i="24" l="1"/>
  <c r="W64" i="24" s="1"/>
  <c r="V53" i="24"/>
  <c r="W65" i="24" s="1"/>
  <c r="W45" i="8"/>
  <c r="AJ50" i="25"/>
  <c r="AJ51" i="24"/>
  <c r="V51" i="25"/>
  <c r="W63" i="25" s="1"/>
  <c r="V52" i="25"/>
  <c r="W64" i="25" s="1"/>
  <c r="I47" i="8"/>
  <c r="AH52" i="22"/>
  <c r="AI64" i="22" s="1"/>
  <c r="V53" i="22"/>
  <c r="W65" i="22" s="1"/>
  <c r="X52" i="22"/>
  <c r="AF53" i="22"/>
  <c r="S54" i="22"/>
  <c r="AE54" i="22" s="1"/>
  <c r="M54" i="22"/>
  <c r="N54" i="22"/>
  <c r="Z54" i="22" s="1"/>
  <c r="F53" i="8"/>
  <c r="D54" i="8"/>
  <c r="E54" i="8"/>
  <c r="P54" i="22"/>
  <c r="AB54" i="22" s="1"/>
  <c r="Q54" i="22"/>
  <c r="AC54" i="22" s="1"/>
  <c r="G53" i="8"/>
  <c r="C56" i="22" s="1"/>
  <c r="C54" i="8"/>
  <c r="I48" i="8"/>
  <c r="O54" i="22"/>
  <c r="AA54" i="22" s="1"/>
  <c r="H48" i="8"/>
  <c r="F55" i="22"/>
  <c r="I55" i="22"/>
  <c r="K55" i="22"/>
  <c r="H55" i="22"/>
  <c r="J55" i="22"/>
  <c r="D55" i="22"/>
  <c r="G55" i="22"/>
  <c r="L55" i="22"/>
  <c r="E55" i="22"/>
  <c r="T54" i="22"/>
  <c r="R54" i="22"/>
  <c r="AD54" i="22" s="1"/>
  <c r="Y53" i="22"/>
  <c r="U54" i="22"/>
  <c r="AG54" i="22" s="1"/>
  <c r="M53" i="8"/>
  <c r="D54" i="25"/>
  <c r="M54" i="25" s="1"/>
  <c r="T52" i="8"/>
  <c r="H54" i="25"/>
  <c r="Q54" i="25" s="1"/>
  <c r="AC54" i="25" s="1"/>
  <c r="E54" i="25"/>
  <c r="L54" i="25"/>
  <c r="U54" i="25" s="1"/>
  <c r="AG54" i="25" s="1"/>
  <c r="K54" i="25"/>
  <c r="T54" i="25" s="1"/>
  <c r="J54" i="25"/>
  <c r="S54" i="25" s="1"/>
  <c r="AE54" i="25" s="1"/>
  <c r="G54" i="25"/>
  <c r="F54" i="25"/>
  <c r="AF51" i="25"/>
  <c r="Q54" i="24"/>
  <c r="AC54" i="24" s="1"/>
  <c r="Q53" i="25"/>
  <c r="AC53" i="25" s="1"/>
  <c r="T53" i="25"/>
  <c r="R54" i="24"/>
  <c r="AD54" i="24" s="1"/>
  <c r="N53" i="8"/>
  <c r="C56" i="24" s="1"/>
  <c r="J54" i="8"/>
  <c r="L54" i="8"/>
  <c r="K54" i="8"/>
  <c r="U53" i="25"/>
  <c r="AG53" i="25" s="1"/>
  <c r="T54" i="24"/>
  <c r="M54" i="24"/>
  <c r="W46" i="8"/>
  <c r="G55" i="24"/>
  <c r="F55" i="24"/>
  <c r="J55" i="24"/>
  <c r="L55" i="24"/>
  <c r="D55" i="24"/>
  <c r="K55" i="24"/>
  <c r="I55" i="24"/>
  <c r="H55" i="24"/>
  <c r="E55" i="24"/>
  <c r="N53" i="25"/>
  <c r="Z53" i="25" s="1"/>
  <c r="R53" i="8"/>
  <c r="S53" i="8"/>
  <c r="AF52" i="25"/>
  <c r="P54" i="24"/>
  <c r="AB54" i="24" s="1"/>
  <c r="M53" i="25"/>
  <c r="U54" i="24"/>
  <c r="AG54" i="24" s="1"/>
  <c r="S54" i="24"/>
  <c r="AE54" i="24" s="1"/>
  <c r="AF52" i="24"/>
  <c r="R53" i="25"/>
  <c r="AD53" i="25" s="1"/>
  <c r="U52" i="8"/>
  <c r="C55" i="25" s="1"/>
  <c r="Q53" i="8"/>
  <c r="O54" i="24"/>
  <c r="AA54" i="24" s="1"/>
  <c r="Y53" i="24"/>
  <c r="O47" i="8"/>
  <c r="V46" i="8"/>
  <c r="AF53" i="24"/>
  <c r="S53" i="25"/>
  <c r="AE53" i="25" s="1"/>
  <c r="P47" i="8"/>
  <c r="Y52" i="24"/>
  <c r="N54" i="24"/>
  <c r="Z54" i="24" s="1"/>
  <c r="Y52" i="25"/>
  <c r="Y51" i="25"/>
  <c r="O53" i="25"/>
  <c r="AA53" i="25" s="1"/>
  <c r="P53" i="25"/>
  <c r="AB53" i="25" s="1"/>
  <c r="R54" i="25"/>
  <c r="AD54" i="25" s="1"/>
  <c r="V54" i="24" l="1"/>
  <c r="W66" i="24" s="1"/>
  <c r="V53" i="25"/>
  <c r="W65" i="25" s="1"/>
  <c r="AH51" i="25"/>
  <c r="AI63" i="25" s="1"/>
  <c r="X52" i="24"/>
  <c r="X53" i="24" s="1"/>
  <c r="AH52" i="25"/>
  <c r="AI64" i="25" s="1"/>
  <c r="X51" i="25"/>
  <c r="X52" i="25" s="1"/>
  <c r="X53" i="22"/>
  <c r="AH53" i="24"/>
  <c r="AI65" i="24" s="1"/>
  <c r="AH52" i="24"/>
  <c r="AH53" i="22"/>
  <c r="AI65" i="22" s="1"/>
  <c r="AJ52" i="22"/>
  <c r="I49" i="8" s="1"/>
  <c r="V54" i="22"/>
  <c r="W66" i="22" s="1"/>
  <c r="U55" i="22"/>
  <c r="AG55" i="22" s="1"/>
  <c r="P55" i="22"/>
  <c r="AB55" i="22" s="1"/>
  <c r="H49" i="8"/>
  <c r="M55" i="22"/>
  <c r="Y54" i="22"/>
  <c r="S55" i="22"/>
  <c r="AE55" i="22" s="1"/>
  <c r="Q55" i="22"/>
  <c r="AC55" i="22" s="1"/>
  <c r="AF54" i="22"/>
  <c r="T55" i="22"/>
  <c r="E55" i="8"/>
  <c r="F54" i="8"/>
  <c r="D55" i="8"/>
  <c r="R55" i="22"/>
  <c r="AD55" i="22" s="1"/>
  <c r="C55" i="8"/>
  <c r="G54" i="8"/>
  <c r="C57" i="22" s="1"/>
  <c r="N55" i="22"/>
  <c r="Z55" i="22" s="1"/>
  <c r="O55" i="22"/>
  <c r="AA55" i="22" s="1"/>
  <c r="H56" i="22"/>
  <c r="D56" i="22"/>
  <c r="K56" i="22"/>
  <c r="E56" i="22"/>
  <c r="L56" i="22"/>
  <c r="F56" i="22"/>
  <c r="I56" i="22"/>
  <c r="J56" i="22"/>
  <c r="G56" i="22"/>
  <c r="N54" i="25"/>
  <c r="Z54" i="25" s="1"/>
  <c r="M54" i="8"/>
  <c r="P54" i="25"/>
  <c r="AB54" i="25" s="1"/>
  <c r="T53" i="8"/>
  <c r="O54" i="25"/>
  <c r="AA54" i="25" s="1"/>
  <c r="V47" i="8"/>
  <c r="R55" i="24"/>
  <c r="AD55" i="24" s="1"/>
  <c r="W47" i="8"/>
  <c r="P48" i="8"/>
  <c r="U53" i="8"/>
  <c r="Q54" i="8"/>
  <c r="M55" i="24"/>
  <c r="K56" i="24"/>
  <c r="J56" i="24"/>
  <c r="G56" i="24"/>
  <c r="I56" i="24"/>
  <c r="E56" i="24"/>
  <c r="D56" i="24"/>
  <c r="L56" i="24"/>
  <c r="F56" i="24"/>
  <c r="H56" i="24"/>
  <c r="N54" i="8"/>
  <c r="C57" i="24" s="1"/>
  <c r="J55" i="8"/>
  <c r="H55" i="25"/>
  <c r="G55" i="25"/>
  <c r="E55" i="25"/>
  <c r="D55" i="25"/>
  <c r="L55" i="25"/>
  <c r="J55" i="25"/>
  <c r="I55" i="25"/>
  <c r="K55" i="25"/>
  <c r="F55" i="25"/>
  <c r="S54" i="8"/>
  <c r="R54" i="8"/>
  <c r="U55" i="24"/>
  <c r="AG55" i="24" s="1"/>
  <c r="Y54" i="24"/>
  <c r="O48" i="8"/>
  <c r="Y53" i="25"/>
  <c r="S55" i="24"/>
  <c r="AE55" i="24" s="1"/>
  <c r="AF54" i="24"/>
  <c r="O55" i="24"/>
  <c r="AA55" i="24" s="1"/>
  <c r="N55" i="24"/>
  <c r="Z55" i="24" s="1"/>
  <c r="P55" i="24"/>
  <c r="AB55" i="24" s="1"/>
  <c r="AF53" i="25"/>
  <c r="T55" i="24"/>
  <c r="Q55" i="24"/>
  <c r="AC55" i="24" s="1"/>
  <c r="L55" i="8"/>
  <c r="K55" i="8"/>
  <c r="AF54" i="25"/>
  <c r="Y54" i="25"/>
  <c r="V55" i="24" l="1"/>
  <c r="W67" i="24" s="1"/>
  <c r="AJ51" i="25"/>
  <c r="AJ52" i="25" s="1"/>
  <c r="AH53" i="25"/>
  <c r="AI65" i="25" s="1"/>
  <c r="X54" i="24"/>
  <c r="AH54" i="25"/>
  <c r="AI66" i="25" s="1"/>
  <c r="V54" i="25"/>
  <c r="W66" i="25" s="1"/>
  <c r="X53" i="25"/>
  <c r="AJ53" i="22"/>
  <c r="I50" i="8" s="1"/>
  <c r="AH54" i="22"/>
  <c r="AI66" i="22" s="1"/>
  <c r="X54" i="22"/>
  <c r="AH54" i="24"/>
  <c r="AI66" i="24" s="1"/>
  <c r="AI64" i="24"/>
  <c r="AJ52" i="24"/>
  <c r="AJ53" i="24" s="1"/>
  <c r="V55" i="22"/>
  <c r="W67" i="22" s="1"/>
  <c r="R56" i="22"/>
  <c r="AD56" i="22" s="1"/>
  <c r="O56" i="22"/>
  <c r="AA56" i="22" s="1"/>
  <c r="S56" i="22"/>
  <c r="AE56" i="22" s="1"/>
  <c r="U56" i="22"/>
  <c r="AG56" i="22" s="1"/>
  <c r="H50" i="8"/>
  <c r="D56" i="8"/>
  <c r="F55" i="8"/>
  <c r="E56" i="8"/>
  <c r="N56" i="22"/>
  <c r="Z56" i="22" s="1"/>
  <c r="D57" i="22"/>
  <c r="H57" i="22"/>
  <c r="G57" i="22"/>
  <c r="J57" i="22"/>
  <c r="K57" i="22"/>
  <c r="F57" i="22"/>
  <c r="L57" i="22"/>
  <c r="E57" i="22"/>
  <c r="I57" i="22"/>
  <c r="T56" i="22"/>
  <c r="G55" i="8"/>
  <c r="C58" i="22" s="1"/>
  <c r="C56" i="8"/>
  <c r="AF55" i="22"/>
  <c r="Y55" i="22"/>
  <c r="M56" i="22"/>
  <c r="P56" i="22"/>
  <c r="AB56" i="22" s="1"/>
  <c r="Q56" i="22"/>
  <c r="AC56" i="22" s="1"/>
  <c r="M55" i="8"/>
  <c r="T54" i="8"/>
  <c r="K56" i="8"/>
  <c r="L56" i="8"/>
  <c r="R55" i="25"/>
  <c r="AD55" i="25" s="1"/>
  <c r="J56" i="8"/>
  <c r="P56" i="24"/>
  <c r="AB56" i="24" s="1"/>
  <c r="U55" i="25"/>
  <c r="AG55" i="25" s="1"/>
  <c r="Q56" i="24"/>
  <c r="AC56" i="24" s="1"/>
  <c r="T56" i="24"/>
  <c r="K57" i="24"/>
  <c r="I57" i="24"/>
  <c r="G57" i="24"/>
  <c r="H57" i="24"/>
  <c r="J57" i="24"/>
  <c r="D57" i="24"/>
  <c r="F57" i="24"/>
  <c r="L57" i="24"/>
  <c r="E57" i="24"/>
  <c r="M55" i="25"/>
  <c r="O56" i="24"/>
  <c r="AA56" i="24" s="1"/>
  <c r="S55" i="25"/>
  <c r="AE55" i="25" s="1"/>
  <c r="R55" i="8"/>
  <c r="S55" i="8"/>
  <c r="N55" i="25"/>
  <c r="Z55" i="25" s="1"/>
  <c r="U56" i="24"/>
  <c r="AG56" i="24" s="1"/>
  <c r="AF55" i="24"/>
  <c r="P55" i="25"/>
  <c r="AB55" i="25" s="1"/>
  <c r="M56" i="24"/>
  <c r="Y55" i="24"/>
  <c r="S56" i="24"/>
  <c r="AE56" i="24" s="1"/>
  <c r="O55" i="25"/>
  <c r="AA55" i="25" s="1"/>
  <c r="Q55" i="25"/>
  <c r="AC55" i="25" s="1"/>
  <c r="N56" i="24"/>
  <c r="Z56" i="24" s="1"/>
  <c r="U54" i="8"/>
  <c r="C57" i="25" s="1"/>
  <c r="Q55" i="8"/>
  <c r="O49" i="8"/>
  <c r="T55" i="25"/>
  <c r="N55" i="8"/>
  <c r="C58" i="24" s="1"/>
  <c r="R56" i="24"/>
  <c r="AD56" i="24" s="1"/>
  <c r="C56" i="25"/>
  <c r="V48" i="8"/>
  <c r="V56" i="24" l="1"/>
  <c r="W68" i="24" s="1"/>
  <c r="AJ53" i="25"/>
  <c r="AJ54" i="25" s="1"/>
  <c r="W48" i="8"/>
  <c r="AJ54" i="24"/>
  <c r="X55" i="24"/>
  <c r="V55" i="25"/>
  <c r="W67" i="25" s="1"/>
  <c r="X54" i="25"/>
  <c r="AJ54" i="22"/>
  <c r="I51" i="8" s="1"/>
  <c r="P49" i="8"/>
  <c r="AH55" i="24"/>
  <c r="AI67" i="24" s="1"/>
  <c r="AH55" i="22"/>
  <c r="AI67" i="22" s="1"/>
  <c r="X55" i="22"/>
  <c r="V56" i="22"/>
  <c r="W68" i="22" s="1"/>
  <c r="N57" i="22"/>
  <c r="Z57" i="22" s="1"/>
  <c r="M57" i="22"/>
  <c r="G56" i="8"/>
  <c r="C59" i="22" s="1"/>
  <c r="C57" i="8"/>
  <c r="U57" i="22"/>
  <c r="AG57" i="22" s="1"/>
  <c r="R57" i="22"/>
  <c r="AD57" i="22" s="1"/>
  <c r="E58" i="22"/>
  <c r="L58" i="22"/>
  <c r="F58" i="22"/>
  <c r="J58" i="22"/>
  <c r="K58" i="22"/>
  <c r="D58" i="22"/>
  <c r="H58" i="22"/>
  <c r="G58" i="22"/>
  <c r="I58" i="22"/>
  <c r="O57" i="22"/>
  <c r="AA57" i="22" s="1"/>
  <c r="Y56" i="22"/>
  <c r="T57" i="22"/>
  <c r="AF56" i="22"/>
  <c r="S57" i="22"/>
  <c r="AE57" i="22" s="1"/>
  <c r="D57" i="8"/>
  <c r="F56" i="8"/>
  <c r="E57" i="8"/>
  <c r="P57" i="22"/>
  <c r="AB57" i="22" s="1"/>
  <c r="Q57" i="22"/>
  <c r="AC57" i="22" s="1"/>
  <c r="H51" i="8"/>
  <c r="M56" i="8"/>
  <c r="T55" i="8"/>
  <c r="D58" i="24"/>
  <c r="E58" i="24"/>
  <c r="J58" i="24"/>
  <c r="G58" i="24"/>
  <c r="H58" i="24"/>
  <c r="I58" i="24"/>
  <c r="F58" i="24"/>
  <c r="K58" i="24"/>
  <c r="L58" i="24"/>
  <c r="M57" i="24"/>
  <c r="AF56" i="24"/>
  <c r="V49" i="8"/>
  <c r="AF55" i="25"/>
  <c r="Y56" i="24"/>
  <c r="Q57" i="24"/>
  <c r="AC57" i="24" s="1"/>
  <c r="N56" i="8"/>
  <c r="C59" i="24" s="1"/>
  <c r="J57" i="8"/>
  <c r="P57" i="24"/>
  <c r="AB57" i="24" s="1"/>
  <c r="O50" i="8"/>
  <c r="Y55" i="25"/>
  <c r="R57" i="24"/>
  <c r="AD57" i="24" s="1"/>
  <c r="D56" i="25"/>
  <c r="L56" i="25"/>
  <c r="I56" i="25"/>
  <c r="E56" i="25"/>
  <c r="H56" i="25"/>
  <c r="K56" i="25"/>
  <c r="J56" i="25"/>
  <c r="F56" i="25"/>
  <c r="G56" i="25"/>
  <c r="U55" i="8"/>
  <c r="C58" i="25" s="1"/>
  <c r="Q56" i="8"/>
  <c r="R56" i="8"/>
  <c r="S56" i="8"/>
  <c r="N57" i="24"/>
  <c r="Z57" i="24" s="1"/>
  <c r="T57" i="24"/>
  <c r="L57" i="25"/>
  <c r="K57" i="25"/>
  <c r="E57" i="25"/>
  <c r="H57" i="25"/>
  <c r="I57" i="25"/>
  <c r="J57" i="25"/>
  <c r="F57" i="25"/>
  <c r="G57" i="25"/>
  <c r="D57" i="25"/>
  <c r="U57" i="24"/>
  <c r="AG57" i="24" s="1"/>
  <c r="W49" i="8"/>
  <c r="S57" i="24"/>
  <c r="AE57" i="24" s="1"/>
  <c r="O57" i="24"/>
  <c r="AA57" i="24" s="1"/>
  <c r="P50" i="8"/>
  <c r="L57" i="8"/>
  <c r="K57" i="8"/>
  <c r="V57" i="24" l="1"/>
  <c r="W69" i="24" s="1"/>
  <c r="AH55" i="25"/>
  <c r="AI67" i="25" s="1"/>
  <c r="X56" i="24"/>
  <c r="X55" i="25"/>
  <c r="AH56" i="24"/>
  <c r="AI68" i="24" s="1"/>
  <c r="X56" i="22"/>
  <c r="AJ55" i="24"/>
  <c r="AH56" i="22"/>
  <c r="AI68" i="22" s="1"/>
  <c r="AJ55" i="22"/>
  <c r="V57" i="22"/>
  <c r="W69" i="22" s="1"/>
  <c r="M58" i="22"/>
  <c r="S58" i="22"/>
  <c r="AE58" i="22" s="1"/>
  <c r="G57" i="8"/>
  <c r="C60" i="22" s="1"/>
  <c r="C58" i="8"/>
  <c r="O58" i="22"/>
  <c r="AA58" i="22" s="1"/>
  <c r="H59" i="22"/>
  <c r="G59" i="22"/>
  <c r="K59" i="22"/>
  <c r="F59" i="22"/>
  <c r="I59" i="22"/>
  <c r="J59" i="22"/>
  <c r="D59" i="22"/>
  <c r="L59" i="22"/>
  <c r="E59" i="22"/>
  <c r="H52" i="8"/>
  <c r="T58" i="22"/>
  <c r="U58" i="22"/>
  <c r="AG58" i="22" s="1"/>
  <c r="R58" i="22"/>
  <c r="AD58" i="22" s="1"/>
  <c r="N58" i="22"/>
  <c r="Z58" i="22" s="1"/>
  <c r="Y57" i="22"/>
  <c r="P58" i="22"/>
  <c r="AB58" i="22" s="1"/>
  <c r="D58" i="8"/>
  <c r="E58" i="8"/>
  <c r="F57" i="8"/>
  <c r="AF57" i="22"/>
  <c r="Q58" i="22"/>
  <c r="AC58" i="22" s="1"/>
  <c r="M57" i="8"/>
  <c r="T56" i="8"/>
  <c r="W50" i="8"/>
  <c r="R57" i="25"/>
  <c r="AD57" i="25" s="1"/>
  <c r="T56" i="25"/>
  <c r="T58" i="24"/>
  <c r="Q56" i="25"/>
  <c r="AC56" i="25" s="1"/>
  <c r="N57" i="8"/>
  <c r="C60" i="24" s="1"/>
  <c r="J58" i="8"/>
  <c r="N58" i="8" s="1"/>
  <c r="C61" i="24" s="1"/>
  <c r="O58" i="24"/>
  <c r="AA58" i="24" s="1"/>
  <c r="N57" i="25"/>
  <c r="Z57" i="25" s="1"/>
  <c r="R57" i="8"/>
  <c r="S57" i="8"/>
  <c r="N56" i="25"/>
  <c r="Z56" i="25" s="1"/>
  <c r="D59" i="24"/>
  <c r="E59" i="24"/>
  <c r="K59" i="24"/>
  <c r="I59" i="24"/>
  <c r="F59" i="24"/>
  <c r="G59" i="24"/>
  <c r="J59" i="24"/>
  <c r="H59" i="24"/>
  <c r="L59" i="24"/>
  <c r="R58" i="24"/>
  <c r="AD58" i="24" s="1"/>
  <c r="V50" i="8"/>
  <c r="T57" i="25"/>
  <c r="U56" i="8"/>
  <c r="C59" i="25" s="1"/>
  <c r="Q57" i="8"/>
  <c r="R56" i="25"/>
  <c r="AD56" i="25" s="1"/>
  <c r="O51" i="8"/>
  <c r="Q58" i="24"/>
  <c r="AC58" i="24" s="1"/>
  <c r="Q57" i="25"/>
  <c r="AC57" i="25" s="1"/>
  <c r="M57" i="25"/>
  <c r="U57" i="25"/>
  <c r="AG57" i="25" s="1"/>
  <c r="H58" i="25"/>
  <c r="J58" i="25"/>
  <c r="I58" i="25"/>
  <c r="E58" i="25"/>
  <c r="G58" i="25"/>
  <c r="K58" i="25"/>
  <c r="L58" i="25"/>
  <c r="F58" i="25"/>
  <c r="D58" i="25"/>
  <c r="U56" i="25"/>
  <c r="AG56" i="25" s="1"/>
  <c r="P58" i="24"/>
  <c r="AB58" i="24" s="1"/>
  <c r="P57" i="25"/>
  <c r="AB57" i="25" s="1"/>
  <c r="AF57" i="24"/>
  <c r="P56" i="25"/>
  <c r="AB56" i="25" s="1"/>
  <c r="M56" i="25"/>
  <c r="S58" i="24"/>
  <c r="AE58" i="24" s="1"/>
  <c r="P51" i="8"/>
  <c r="O57" i="25"/>
  <c r="AA57" i="25" s="1"/>
  <c r="O56" i="25"/>
  <c r="AA56" i="25" s="1"/>
  <c r="Y57" i="24"/>
  <c r="N58" i="24"/>
  <c r="Z58" i="24" s="1"/>
  <c r="L58" i="8"/>
  <c r="K58" i="8"/>
  <c r="S57" i="25"/>
  <c r="AE57" i="25" s="1"/>
  <c r="S56" i="25"/>
  <c r="AE56" i="25" s="1"/>
  <c r="U58" i="24"/>
  <c r="AG58" i="24" s="1"/>
  <c r="M58" i="24"/>
  <c r="V58" i="24" l="1"/>
  <c r="W70" i="24" s="1"/>
  <c r="AJ56" i="24"/>
  <c r="AJ55" i="25"/>
  <c r="AJ56" i="22"/>
  <c r="I53" i="8" s="1"/>
  <c r="X57" i="24"/>
  <c r="V57" i="25"/>
  <c r="W69" i="25" s="1"/>
  <c r="V56" i="25"/>
  <c r="W68" i="25" s="1"/>
  <c r="I52" i="8"/>
  <c r="AH57" i="22"/>
  <c r="AI69" i="22" s="1"/>
  <c r="V58" i="22"/>
  <c r="W70" i="22" s="1"/>
  <c r="AH57" i="24"/>
  <c r="AI69" i="24" s="1"/>
  <c r="X57" i="22"/>
  <c r="M59" i="22"/>
  <c r="S59" i="22"/>
  <c r="AE59" i="22" s="1"/>
  <c r="G58" i="8"/>
  <c r="C61" i="22" s="1"/>
  <c r="C59" i="8"/>
  <c r="R59" i="22"/>
  <c r="AD59" i="22" s="1"/>
  <c r="H60" i="22"/>
  <c r="I60" i="22"/>
  <c r="L60" i="22"/>
  <c r="J60" i="22"/>
  <c r="K60" i="22"/>
  <c r="D60" i="22"/>
  <c r="E60" i="22"/>
  <c r="G60" i="22"/>
  <c r="F60" i="22"/>
  <c r="U59" i="22"/>
  <c r="AG59" i="22" s="1"/>
  <c r="AF58" i="22"/>
  <c r="O59" i="22"/>
  <c r="AA59" i="22" s="1"/>
  <c r="D59" i="8"/>
  <c r="E59" i="8"/>
  <c r="F58" i="8"/>
  <c r="H53" i="8"/>
  <c r="T59" i="22"/>
  <c r="P59" i="22"/>
  <c r="AB59" i="22" s="1"/>
  <c r="N59" i="22"/>
  <c r="Z59" i="22" s="1"/>
  <c r="Q59" i="22"/>
  <c r="AC59" i="22" s="1"/>
  <c r="Y58" i="22"/>
  <c r="M58" i="8"/>
  <c r="T57" i="8"/>
  <c r="J61" i="24"/>
  <c r="S61" i="24" s="1"/>
  <c r="AE61" i="24" s="1"/>
  <c r="K61" i="24"/>
  <c r="G61" i="24"/>
  <c r="P61" i="24" s="1"/>
  <c r="AB61" i="24" s="1"/>
  <c r="I61" i="24"/>
  <c r="E61" i="24"/>
  <c r="H61" i="24"/>
  <c r="Q61" i="24" s="1"/>
  <c r="AC61" i="24" s="1"/>
  <c r="D61" i="24"/>
  <c r="F61" i="24"/>
  <c r="O61" i="24" s="1"/>
  <c r="AA61" i="24" s="1"/>
  <c r="K59" i="8"/>
  <c r="L59" i="8"/>
  <c r="T58" i="25"/>
  <c r="Y57" i="25"/>
  <c r="R59" i="24"/>
  <c r="AD59" i="24" s="1"/>
  <c r="Y58" i="24"/>
  <c r="P58" i="25"/>
  <c r="AB58" i="25" s="1"/>
  <c r="AF58" i="24"/>
  <c r="N58" i="25"/>
  <c r="Z58" i="25" s="1"/>
  <c r="Q58" i="8"/>
  <c r="U57" i="8"/>
  <c r="N59" i="24"/>
  <c r="Z59" i="24" s="1"/>
  <c r="L61" i="24"/>
  <c r="U61" i="24" s="1"/>
  <c r="AG61" i="24" s="1"/>
  <c r="R58" i="25"/>
  <c r="AD58" i="25" s="1"/>
  <c r="F59" i="25"/>
  <c r="D59" i="25"/>
  <c r="E59" i="25"/>
  <c r="K59" i="25"/>
  <c r="H59" i="25"/>
  <c r="J59" i="25"/>
  <c r="L59" i="25"/>
  <c r="I59" i="25"/>
  <c r="G59" i="25"/>
  <c r="U59" i="24"/>
  <c r="AG59" i="24" s="1"/>
  <c r="M59" i="24"/>
  <c r="AF56" i="25"/>
  <c r="P52" i="8"/>
  <c r="S58" i="25"/>
  <c r="AE58" i="25" s="1"/>
  <c r="Q59" i="24"/>
  <c r="AC59" i="24" s="1"/>
  <c r="J59" i="8"/>
  <c r="M58" i="25"/>
  <c r="Q58" i="25"/>
  <c r="AC58" i="25" s="1"/>
  <c r="AF57" i="25"/>
  <c r="S59" i="24"/>
  <c r="AE59" i="24" s="1"/>
  <c r="G60" i="24"/>
  <c r="K60" i="24"/>
  <c r="L60" i="24"/>
  <c r="H60" i="24"/>
  <c r="J60" i="24"/>
  <c r="D60" i="24"/>
  <c r="I60" i="24"/>
  <c r="E60" i="24"/>
  <c r="F60" i="24"/>
  <c r="Y56" i="25"/>
  <c r="O58" i="25"/>
  <c r="AA58" i="25" s="1"/>
  <c r="P59" i="24"/>
  <c r="AB59" i="24" s="1"/>
  <c r="W51" i="8"/>
  <c r="T59" i="24"/>
  <c r="U58" i="25"/>
  <c r="AG58" i="25" s="1"/>
  <c r="O52" i="8"/>
  <c r="V51" i="8"/>
  <c r="O59" i="24"/>
  <c r="AA59" i="24" s="1"/>
  <c r="S58" i="8"/>
  <c r="R58" i="8"/>
  <c r="AH56" i="25" l="1"/>
  <c r="AI68" i="25" s="1"/>
  <c r="V59" i="24"/>
  <c r="W71" i="24" s="1"/>
  <c r="X58" i="22"/>
  <c r="X58" i="24"/>
  <c r="AJ57" i="24"/>
  <c r="V58" i="25"/>
  <c r="W70" i="25" s="1"/>
  <c r="AH57" i="25"/>
  <c r="AI69" i="25" s="1"/>
  <c r="AJ56" i="25"/>
  <c r="X56" i="25"/>
  <c r="X57" i="25" s="1"/>
  <c r="AJ57" i="22"/>
  <c r="I54" i="8" s="1"/>
  <c r="AH58" i="24"/>
  <c r="AI70" i="24" s="1"/>
  <c r="AH58" i="22"/>
  <c r="AI70" i="22" s="1"/>
  <c r="V59" i="22"/>
  <c r="W71" i="22" s="1"/>
  <c r="N60" i="22"/>
  <c r="Z60" i="22" s="1"/>
  <c r="M60" i="22"/>
  <c r="G59" i="8"/>
  <c r="C62" i="22" s="1"/>
  <c r="C60" i="8"/>
  <c r="AF59" i="22"/>
  <c r="T60" i="22"/>
  <c r="F61" i="22"/>
  <c r="I61" i="22"/>
  <c r="H61" i="22"/>
  <c r="K61" i="22"/>
  <c r="E61" i="22"/>
  <c r="G61" i="22"/>
  <c r="D61" i="22"/>
  <c r="L61" i="22"/>
  <c r="J61" i="22"/>
  <c r="E60" i="8"/>
  <c r="D60" i="8"/>
  <c r="F59" i="8"/>
  <c r="H54" i="8"/>
  <c r="S60" i="22"/>
  <c r="AE60" i="22" s="1"/>
  <c r="P60" i="22"/>
  <c r="AB60" i="22" s="1"/>
  <c r="U60" i="22"/>
  <c r="AG60" i="22" s="1"/>
  <c r="R60" i="22"/>
  <c r="AD60" i="22" s="1"/>
  <c r="O60" i="22"/>
  <c r="AA60" i="22" s="1"/>
  <c r="Q60" i="22"/>
  <c r="AC60" i="22" s="1"/>
  <c r="Y59" i="22"/>
  <c r="M59" i="8"/>
  <c r="R61" i="24"/>
  <c r="AD61" i="24" s="1"/>
  <c r="T61" i="24"/>
  <c r="T58" i="8"/>
  <c r="M61" i="24"/>
  <c r="N61" i="24"/>
  <c r="Z61" i="24" s="1"/>
  <c r="O60" i="24"/>
  <c r="AA60" i="24" s="1"/>
  <c r="P60" i="24"/>
  <c r="AB60" i="24" s="1"/>
  <c r="R59" i="25"/>
  <c r="AD59" i="25" s="1"/>
  <c r="U59" i="25"/>
  <c r="AG59" i="25" s="1"/>
  <c r="O53" i="8"/>
  <c r="R60" i="24"/>
  <c r="AD60" i="24" s="1"/>
  <c r="J60" i="8"/>
  <c r="N59" i="8"/>
  <c r="S59" i="25"/>
  <c r="AE59" i="25" s="1"/>
  <c r="R59" i="8"/>
  <c r="S59" i="8"/>
  <c r="M60" i="24"/>
  <c r="Q59" i="25"/>
  <c r="AC59" i="25" s="1"/>
  <c r="AF58" i="25"/>
  <c r="S60" i="24"/>
  <c r="AE60" i="24" s="1"/>
  <c r="Y59" i="24"/>
  <c r="T59" i="25"/>
  <c r="N60" i="24"/>
  <c r="Z60" i="24" s="1"/>
  <c r="Q60" i="24"/>
  <c r="AC60" i="24" s="1"/>
  <c r="N59" i="25"/>
  <c r="Z59" i="25" s="1"/>
  <c r="C60" i="25"/>
  <c r="AF59" i="24"/>
  <c r="U60" i="24"/>
  <c r="AG60" i="24" s="1"/>
  <c r="M59" i="25"/>
  <c r="U58" i="8"/>
  <c r="C61" i="25" s="1"/>
  <c r="Q59" i="8"/>
  <c r="V52" i="8"/>
  <c r="W52" i="8"/>
  <c r="T60" i="24"/>
  <c r="Y58" i="25"/>
  <c r="P53" i="8"/>
  <c r="P59" i="25"/>
  <c r="AB59" i="25" s="1"/>
  <c r="O59" i="25"/>
  <c r="AA59" i="25" s="1"/>
  <c r="K60" i="8"/>
  <c r="L60" i="8"/>
  <c r="V60" i="24" l="1"/>
  <c r="W72" i="24" s="1"/>
  <c r="Y61" i="24"/>
  <c r="V61" i="24"/>
  <c r="W73" i="24" s="1"/>
  <c r="AJ57" i="25"/>
  <c r="AH58" i="25"/>
  <c r="AI70" i="25" s="1"/>
  <c r="X59" i="24"/>
  <c r="V59" i="25"/>
  <c r="W71" i="25" s="1"/>
  <c r="X58" i="25"/>
  <c r="AJ58" i="24"/>
  <c r="AH59" i="24"/>
  <c r="AI71" i="24" s="1"/>
  <c r="AJ58" i="22"/>
  <c r="I55" i="8" s="1"/>
  <c r="AH59" i="22"/>
  <c r="AI71" i="22" s="1"/>
  <c r="V60" i="22"/>
  <c r="W72" i="22" s="1"/>
  <c r="X59" i="22"/>
  <c r="T61" i="22"/>
  <c r="E61" i="8"/>
  <c r="F60" i="8"/>
  <c r="D61" i="8"/>
  <c r="Q61" i="22"/>
  <c r="AC61" i="22" s="1"/>
  <c r="L62" i="22"/>
  <c r="F62" i="22"/>
  <c r="J62" i="22"/>
  <c r="E62" i="22"/>
  <c r="I62" i="22"/>
  <c r="G62" i="22"/>
  <c r="H62" i="22"/>
  <c r="D62" i="22"/>
  <c r="K62" i="22"/>
  <c r="C61" i="8"/>
  <c r="G61" i="8" s="1"/>
  <c r="C64" i="22" s="1"/>
  <c r="F64" i="22" s="1"/>
  <c r="G60" i="8"/>
  <c r="C63" i="22" s="1"/>
  <c r="R61" i="22"/>
  <c r="AD61" i="22" s="1"/>
  <c r="Y60" i="22"/>
  <c r="S61" i="22"/>
  <c r="AE61" i="22" s="1"/>
  <c r="O61" i="22"/>
  <c r="AA61" i="22" s="1"/>
  <c r="U61" i="22"/>
  <c r="AG61" i="22" s="1"/>
  <c r="M61" i="22"/>
  <c r="AF60" i="22"/>
  <c r="P61" i="22"/>
  <c r="AB61" i="22" s="1"/>
  <c r="H55" i="8"/>
  <c r="N61" i="22"/>
  <c r="Z61" i="22" s="1"/>
  <c r="AF61" i="24"/>
  <c r="M60" i="8"/>
  <c r="T59" i="8"/>
  <c r="U59" i="8"/>
  <c r="C62" i="25" s="1"/>
  <c r="Q60" i="8"/>
  <c r="K61" i="8"/>
  <c r="L61" i="8"/>
  <c r="AF59" i="25"/>
  <c r="C62" i="24"/>
  <c r="AF60" i="24"/>
  <c r="Y59" i="25"/>
  <c r="N60" i="8"/>
  <c r="C63" i="24" s="1"/>
  <c r="J61" i="8"/>
  <c r="F60" i="25"/>
  <c r="K60" i="25"/>
  <c r="I60" i="25"/>
  <c r="J60" i="25"/>
  <c r="D60" i="25"/>
  <c r="E60" i="25"/>
  <c r="L60" i="25"/>
  <c r="H60" i="25"/>
  <c r="G60" i="25"/>
  <c r="Y60" i="24"/>
  <c r="W53" i="8"/>
  <c r="O54" i="8"/>
  <c r="E61" i="25"/>
  <c r="G61" i="25"/>
  <c r="H61" i="25"/>
  <c r="D61" i="25"/>
  <c r="L61" i="25"/>
  <c r="I61" i="25"/>
  <c r="K61" i="25"/>
  <c r="J61" i="25"/>
  <c r="F61" i="25"/>
  <c r="P54" i="8"/>
  <c r="V53" i="8"/>
  <c r="R60" i="8"/>
  <c r="S60" i="8"/>
  <c r="AH61" i="24" l="1"/>
  <c r="AI73" i="24" s="1"/>
  <c r="X60" i="22"/>
  <c r="AJ58" i="25"/>
  <c r="AJ59" i="24"/>
  <c r="AH60" i="24"/>
  <c r="AI72" i="24" s="1"/>
  <c r="X60" i="24"/>
  <c r="X61" i="24" s="1"/>
  <c r="AH59" i="25"/>
  <c r="AI71" i="25" s="1"/>
  <c r="X59" i="25"/>
  <c r="AH60" i="22"/>
  <c r="AI72" i="22" s="1"/>
  <c r="AJ59" i="22"/>
  <c r="V61" i="22"/>
  <c r="W73" i="22" s="1"/>
  <c r="K64" i="22"/>
  <c r="T64" i="22" s="1"/>
  <c r="J64" i="22"/>
  <c r="S64" i="22" s="1"/>
  <c r="AE64" i="22" s="1"/>
  <c r="H64" i="22"/>
  <c r="Q64" i="22" s="1"/>
  <c r="AC64" i="22" s="1"/>
  <c r="D64" i="22"/>
  <c r="E64" i="22"/>
  <c r="L64" i="22"/>
  <c r="G64" i="22"/>
  <c r="P64" i="22" s="1"/>
  <c r="AB64" i="22" s="1"/>
  <c r="I64" i="22"/>
  <c r="R64" i="22" s="1"/>
  <c r="AD64" i="22" s="1"/>
  <c r="M62" i="22"/>
  <c r="T62" i="22"/>
  <c r="H56" i="8"/>
  <c r="Q62" i="22"/>
  <c r="AC62" i="22" s="1"/>
  <c r="P62" i="22"/>
  <c r="AB62" i="22" s="1"/>
  <c r="F61" i="8"/>
  <c r="D62" i="8"/>
  <c r="E62" i="8"/>
  <c r="U62" i="22"/>
  <c r="AG62" i="22" s="1"/>
  <c r="R62" i="22"/>
  <c r="AD62" i="22" s="1"/>
  <c r="N62" i="22"/>
  <c r="Z62" i="22" s="1"/>
  <c r="Y61" i="22"/>
  <c r="L63" i="22"/>
  <c r="I63" i="22"/>
  <c r="G63" i="22"/>
  <c r="E63" i="22"/>
  <c r="D63" i="22"/>
  <c r="J63" i="22"/>
  <c r="K63" i="22"/>
  <c r="F63" i="22"/>
  <c r="H63" i="22"/>
  <c r="S62" i="22"/>
  <c r="AE62" i="22" s="1"/>
  <c r="AF61" i="22"/>
  <c r="C62" i="8"/>
  <c r="O62" i="22"/>
  <c r="AA62" i="22" s="1"/>
  <c r="M61" i="8"/>
  <c r="T60" i="8"/>
  <c r="S61" i="25"/>
  <c r="AE61" i="25" s="1"/>
  <c r="P60" i="25"/>
  <c r="AB60" i="25" s="1"/>
  <c r="O60" i="25"/>
  <c r="AA60" i="25" s="1"/>
  <c r="J62" i="24"/>
  <c r="E62" i="24"/>
  <c r="H62" i="24"/>
  <c r="L62" i="24"/>
  <c r="F62" i="24"/>
  <c r="G62" i="24"/>
  <c r="I62" i="24"/>
  <c r="K62" i="24"/>
  <c r="D62" i="24"/>
  <c r="T61" i="25"/>
  <c r="Q60" i="25"/>
  <c r="AC60" i="25" s="1"/>
  <c r="N61" i="8"/>
  <c r="C64" i="24" s="1"/>
  <c r="J62" i="8"/>
  <c r="O55" i="8"/>
  <c r="R61" i="8"/>
  <c r="S61" i="8"/>
  <c r="R61" i="25"/>
  <c r="AD61" i="25" s="1"/>
  <c r="U60" i="25"/>
  <c r="AG60" i="25" s="1"/>
  <c r="D63" i="24"/>
  <c r="L63" i="24"/>
  <c r="G63" i="24"/>
  <c r="F63" i="24"/>
  <c r="H63" i="24"/>
  <c r="E63" i="24"/>
  <c r="I63" i="24"/>
  <c r="K63" i="24"/>
  <c r="J63" i="24"/>
  <c r="U61" i="25"/>
  <c r="AG61" i="25" s="1"/>
  <c r="W54" i="8"/>
  <c r="N60" i="25"/>
  <c r="Z60" i="25" s="1"/>
  <c r="M60" i="25"/>
  <c r="L62" i="8"/>
  <c r="K62" i="8"/>
  <c r="M61" i="25"/>
  <c r="Q61" i="25"/>
  <c r="AC61" i="25" s="1"/>
  <c r="S60" i="25"/>
  <c r="AE60" i="25" s="1"/>
  <c r="P55" i="8"/>
  <c r="P61" i="25"/>
  <c r="AB61" i="25" s="1"/>
  <c r="R60" i="25"/>
  <c r="AD60" i="25" s="1"/>
  <c r="U60" i="8"/>
  <c r="C63" i="25" s="1"/>
  <c r="Q61" i="8"/>
  <c r="V54" i="8"/>
  <c r="O61" i="25"/>
  <c r="AA61" i="25" s="1"/>
  <c r="N61" i="25"/>
  <c r="Z61" i="25" s="1"/>
  <c r="T60" i="25"/>
  <c r="F62" i="25"/>
  <c r="J62" i="25"/>
  <c r="G62" i="25"/>
  <c r="I62" i="25"/>
  <c r="H62" i="25"/>
  <c r="E62" i="25"/>
  <c r="L62" i="25"/>
  <c r="K62" i="25"/>
  <c r="D62" i="25"/>
  <c r="O64" i="22"/>
  <c r="AA64" i="22" s="1"/>
  <c r="AJ60" i="24" l="1"/>
  <c r="AJ61" i="24" s="1"/>
  <c r="V61" i="25"/>
  <c r="W73" i="25" s="1"/>
  <c r="V60" i="25"/>
  <c r="W72" i="25" s="1"/>
  <c r="AJ59" i="25"/>
  <c r="M64" i="22"/>
  <c r="Y64" i="22" s="1"/>
  <c r="AH61" i="22"/>
  <c r="AI73" i="22" s="1"/>
  <c r="AJ60" i="22"/>
  <c r="I56" i="8"/>
  <c r="V62" i="22"/>
  <c r="W74" i="22" s="1"/>
  <c r="X61" i="22"/>
  <c r="N64" i="22"/>
  <c r="Z64" i="22" s="1"/>
  <c r="U64" i="22"/>
  <c r="AG64" i="22" s="1"/>
  <c r="S63" i="22"/>
  <c r="AE63" i="22" s="1"/>
  <c r="M63" i="22"/>
  <c r="O63" i="22"/>
  <c r="AA63" i="22" s="1"/>
  <c r="T63" i="22"/>
  <c r="H57" i="8"/>
  <c r="G62" i="8"/>
  <c r="C65" i="22" s="1"/>
  <c r="C63" i="8"/>
  <c r="N63" i="22"/>
  <c r="Z63" i="22" s="1"/>
  <c r="AF62" i="22"/>
  <c r="F62" i="8"/>
  <c r="E63" i="8"/>
  <c r="D63" i="8"/>
  <c r="P63" i="22"/>
  <c r="AB63" i="22" s="1"/>
  <c r="Y62" i="22"/>
  <c r="R63" i="22"/>
  <c r="AD63" i="22" s="1"/>
  <c r="Q63" i="22"/>
  <c r="AC63" i="22" s="1"/>
  <c r="U63" i="22"/>
  <c r="AG63" i="22" s="1"/>
  <c r="M62" i="8"/>
  <c r="T61" i="8"/>
  <c r="T62" i="25"/>
  <c r="L63" i="8"/>
  <c r="K63" i="8"/>
  <c r="P63" i="24"/>
  <c r="AB63" i="24" s="1"/>
  <c r="R62" i="8"/>
  <c r="S62" i="8"/>
  <c r="AF61" i="25"/>
  <c r="N62" i="24"/>
  <c r="Z62" i="24" s="1"/>
  <c r="AF60" i="25"/>
  <c r="U63" i="24"/>
  <c r="AG63" i="24" s="1"/>
  <c r="O56" i="8"/>
  <c r="S62" i="24"/>
  <c r="AE62" i="24" s="1"/>
  <c r="N62" i="25"/>
  <c r="Z62" i="25" s="1"/>
  <c r="L63" i="25"/>
  <c r="J63" i="25"/>
  <c r="E63" i="25"/>
  <c r="I63" i="25"/>
  <c r="D63" i="25"/>
  <c r="F63" i="25"/>
  <c r="H63" i="25"/>
  <c r="K63" i="25"/>
  <c r="G63" i="25"/>
  <c r="Y60" i="25"/>
  <c r="S63" i="24"/>
  <c r="AE63" i="24" s="1"/>
  <c r="M63" i="24"/>
  <c r="T62" i="24"/>
  <c r="U62" i="25"/>
  <c r="AG62" i="25" s="1"/>
  <c r="U61" i="8"/>
  <c r="C64" i="25" s="1"/>
  <c r="Q62" i="8"/>
  <c r="M62" i="24"/>
  <c r="Q62" i="25"/>
  <c r="AC62" i="25" s="1"/>
  <c r="T63" i="24"/>
  <c r="N62" i="8"/>
  <c r="C65" i="24" s="1"/>
  <c r="J63" i="8"/>
  <c r="R62" i="24"/>
  <c r="AD62" i="24" s="1"/>
  <c r="K64" i="24"/>
  <c r="D64" i="24"/>
  <c r="G64" i="24"/>
  <c r="E64" i="24"/>
  <c r="L64" i="24"/>
  <c r="H64" i="24"/>
  <c r="F64" i="24"/>
  <c r="J64" i="24"/>
  <c r="I64" i="24"/>
  <c r="P62" i="24"/>
  <c r="AB62" i="24" s="1"/>
  <c r="P62" i="25"/>
  <c r="AB62" i="25" s="1"/>
  <c r="N63" i="24"/>
  <c r="Z63" i="24" s="1"/>
  <c r="O62" i="24"/>
  <c r="AA62" i="24" s="1"/>
  <c r="S62" i="25"/>
  <c r="AE62" i="25" s="1"/>
  <c r="Q63" i="24"/>
  <c r="AC63" i="24" s="1"/>
  <c r="U62" i="24"/>
  <c r="AG62" i="24" s="1"/>
  <c r="R62" i="25"/>
  <c r="AD62" i="25" s="1"/>
  <c r="R63" i="24"/>
  <c r="AD63" i="24" s="1"/>
  <c r="M62" i="25"/>
  <c r="O62" i="25"/>
  <c r="AA62" i="25" s="1"/>
  <c r="V55" i="8"/>
  <c r="P56" i="8"/>
  <c r="Y61" i="25"/>
  <c r="W55" i="8"/>
  <c r="O63" i="24"/>
  <c r="AA63" i="24" s="1"/>
  <c r="Q62" i="24"/>
  <c r="AC62" i="24" s="1"/>
  <c r="AF64" i="22"/>
  <c r="V63" i="24" l="1"/>
  <c r="W75" i="24" s="1"/>
  <c r="V62" i="24"/>
  <c r="AJ61" i="22"/>
  <c r="I58" i="8" s="1"/>
  <c r="I57" i="8"/>
  <c r="AH60" i="25"/>
  <c r="AI72" i="25" s="1"/>
  <c r="V62" i="25"/>
  <c r="W74" i="25" s="1"/>
  <c r="AH61" i="25"/>
  <c r="AI73" i="25" s="1"/>
  <c r="X60" i="25"/>
  <c r="X61" i="25" s="1"/>
  <c r="AH62" i="22"/>
  <c r="AI74" i="22" s="1"/>
  <c r="V64" i="22"/>
  <c r="W76" i="22" s="1"/>
  <c r="AH64" i="22"/>
  <c r="AI76" i="22" s="1"/>
  <c r="X62" i="22"/>
  <c r="V63" i="22"/>
  <c r="W75" i="22" s="1"/>
  <c r="C64" i="8"/>
  <c r="G64" i="8" s="1"/>
  <c r="C67" i="22" s="1"/>
  <c r="G67" i="22" s="1"/>
  <c r="G63" i="8"/>
  <c r="C66" i="22" s="1"/>
  <c r="AF63" i="22"/>
  <c r="D64" i="8"/>
  <c r="F63" i="8"/>
  <c r="E64" i="8"/>
  <c r="I65" i="22"/>
  <c r="D65" i="22"/>
  <c r="G65" i="22"/>
  <c r="L65" i="22"/>
  <c r="F65" i="22"/>
  <c r="E65" i="22"/>
  <c r="K65" i="22"/>
  <c r="H65" i="22"/>
  <c r="J65" i="22"/>
  <c r="Y63" i="22"/>
  <c r="H58" i="8"/>
  <c r="M63" i="8"/>
  <c r="T62" i="8"/>
  <c r="Y62" i="25"/>
  <c r="O64" i="24"/>
  <c r="AA64" i="24" s="1"/>
  <c r="Y63" i="24"/>
  <c r="Q63" i="25"/>
  <c r="AC63" i="25" s="1"/>
  <c r="Q64" i="24"/>
  <c r="AC64" i="24" s="1"/>
  <c r="N63" i="8"/>
  <c r="C66" i="24" s="1"/>
  <c r="J64" i="8"/>
  <c r="Y62" i="24"/>
  <c r="O63" i="25"/>
  <c r="AA63" i="25" s="1"/>
  <c r="W56" i="8"/>
  <c r="P57" i="8"/>
  <c r="U64" i="24"/>
  <c r="AG64" i="24" s="1"/>
  <c r="F65" i="24"/>
  <c r="I65" i="24"/>
  <c r="L65" i="24"/>
  <c r="D65" i="24"/>
  <c r="E65" i="24"/>
  <c r="J65" i="24"/>
  <c r="K65" i="24"/>
  <c r="H65" i="24"/>
  <c r="G65" i="24"/>
  <c r="Q63" i="8"/>
  <c r="M63" i="25"/>
  <c r="K64" i="8"/>
  <c r="L64" i="8"/>
  <c r="S64" i="24"/>
  <c r="AE64" i="24" s="1"/>
  <c r="N64" i="24"/>
  <c r="Z64" i="24" s="1"/>
  <c r="K64" i="25"/>
  <c r="I64" i="25"/>
  <c r="G64" i="25"/>
  <c r="J64" i="25"/>
  <c r="E64" i="25"/>
  <c r="D64" i="25"/>
  <c r="F64" i="25"/>
  <c r="H64" i="25"/>
  <c r="L64" i="25"/>
  <c r="R63" i="25"/>
  <c r="AD63" i="25" s="1"/>
  <c r="S63" i="8"/>
  <c r="R63" i="8"/>
  <c r="V56" i="8"/>
  <c r="P64" i="24"/>
  <c r="AB64" i="24" s="1"/>
  <c r="AF63" i="24"/>
  <c r="N63" i="25"/>
  <c r="Z63" i="25" s="1"/>
  <c r="O57" i="8"/>
  <c r="T63" i="25"/>
  <c r="U62" i="8"/>
  <c r="C65" i="25" s="1"/>
  <c r="M64" i="24"/>
  <c r="S63" i="25"/>
  <c r="AE63" i="25" s="1"/>
  <c r="AF62" i="25"/>
  <c r="R64" i="24"/>
  <c r="AD64" i="24" s="1"/>
  <c r="T64" i="24"/>
  <c r="AF62" i="24"/>
  <c r="P63" i="25"/>
  <c r="AB63" i="25" s="1"/>
  <c r="U63" i="25"/>
  <c r="AG63" i="25" s="1"/>
  <c r="V64" i="24" l="1"/>
  <c r="W76" i="24" s="1"/>
  <c r="AJ60" i="25"/>
  <c r="AJ61" i="25" s="1"/>
  <c r="V63" i="25"/>
  <c r="W75" i="25" s="1"/>
  <c r="W74" i="24"/>
  <c r="X62" i="24"/>
  <c r="X63" i="24" s="1"/>
  <c r="AH62" i="25"/>
  <c r="AI74" i="25" s="1"/>
  <c r="X62" i="25"/>
  <c r="AH63" i="22"/>
  <c r="AI75" i="22" s="1"/>
  <c r="AJ62" i="22"/>
  <c r="I59" i="8" s="1"/>
  <c r="AH62" i="24"/>
  <c r="AH63" i="24"/>
  <c r="AI75" i="24" s="1"/>
  <c r="X63" i="22"/>
  <c r="X64" i="22" s="1"/>
  <c r="H67" i="22"/>
  <c r="L67" i="22"/>
  <c r="K67" i="22"/>
  <c r="T67" i="22" s="1"/>
  <c r="AF67" i="22" s="1"/>
  <c r="I67" i="22"/>
  <c r="P67" i="22"/>
  <c r="AB67" i="22" s="1"/>
  <c r="E67" i="22"/>
  <c r="F67" i="22"/>
  <c r="J67" i="22"/>
  <c r="D67" i="22"/>
  <c r="G66" i="22"/>
  <c r="E66" i="22"/>
  <c r="I66" i="22"/>
  <c r="D66" i="22"/>
  <c r="L66" i="22"/>
  <c r="H66" i="22"/>
  <c r="F66" i="22"/>
  <c r="K66" i="22"/>
  <c r="J66" i="22"/>
  <c r="S66" i="22" s="1"/>
  <c r="AE66" i="22" s="1"/>
  <c r="Q65" i="22"/>
  <c r="AC65" i="22" s="1"/>
  <c r="H59" i="8"/>
  <c r="T65" i="22"/>
  <c r="N65" i="22"/>
  <c r="Z65" i="22" s="1"/>
  <c r="D65" i="8"/>
  <c r="E65" i="8"/>
  <c r="F64" i="8"/>
  <c r="C65" i="8"/>
  <c r="O65" i="22"/>
  <c r="AA65" i="22" s="1"/>
  <c r="U65" i="22"/>
  <c r="AG65" i="22" s="1"/>
  <c r="P65" i="22"/>
  <c r="AB65" i="22" s="1"/>
  <c r="M65" i="22"/>
  <c r="S65" i="22"/>
  <c r="AE65" i="22" s="1"/>
  <c r="R65" i="22"/>
  <c r="AD65" i="22" s="1"/>
  <c r="M64" i="8"/>
  <c r="T63" i="8"/>
  <c r="S64" i="25"/>
  <c r="AE64" i="25" s="1"/>
  <c r="S65" i="24"/>
  <c r="AE65" i="24" s="1"/>
  <c r="K65" i="25"/>
  <c r="I65" i="25"/>
  <c r="G65" i="25"/>
  <c r="L65" i="25"/>
  <c r="E65" i="25"/>
  <c r="J65" i="25"/>
  <c r="H65" i="25"/>
  <c r="F65" i="25"/>
  <c r="D65" i="25"/>
  <c r="P64" i="25"/>
  <c r="AB64" i="25" s="1"/>
  <c r="L65" i="8"/>
  <c r="K65" i="8"/>
  <c r="N65" i="24"/>
  <c r="Z65" i="24" s="1"/>
  <c r="P58" i="8"/>
  <c r="AF63" i="25"/>
  <c r="R64" i="25"/>
  <c r="AD64" i="25" s="1"/>
  <c r="Y63" i="25"/>
  <c r="M65" i="24"/>
  <c r="N64" i="8"/>
  <c r="C67" i="24" s="1"/>
  <c r="J65" i="8"/>
  <c r="U64" i="25"/>
  <c r="AG64" i="25" s="1"/>
  <c r="T64" i="25"/>
  <c r="U65" i="24"/>
  <c r="AG65" i="24" s="1"/>
  <c r="E66" i="24"/>
  <c r="K66" i="24"/>
  <c r="G66" i="24"/>
  <c r="D66" i="24"/>
  <c r="L66" i="24"/>
  <c r="I66" i="24"/>
  <c r="H66" i="24"/>
  <c r="F66" i="24"/>
  <c r="J66" i="24"/>
  <c r="U63" i="8"/>
  <c r="C66" i="25" s="1"/>
  <c r="Q64" i="8"/>
  <c r="R65" i="24"/>
  <c r="AD65" i="24" s="1"/>
  <c r="Q64" i="25"/>
  <c r="AC64" i="25" s="1"/>
  <c r="O64" i="25"/>
  <c r="AA64" i="25" s="1"/>
  <c r="P65" i="24"/>
  <c r="AB65" i="24" s="1"/>
  <c r="O65" i="24"/>
  <c r="AA65" i="24" s="1"/>
  <c r="O58" i="8"/>
  <c r="V57" i="8"/>
  <c r="M64" i="25"/>
  <c r="Q65" i="24"/>
  <c r="AC65" i="24" s="1"/>
  <c r="AF64" i="24"/>
  <c r="Y64" i="24"/>
  <c r="S64" i="8"/>
  <c r="R64" i="8"/>
  <c r="N64" i="25"/>
  <c r="Z64" i="25" s="1"/>
  <c r="T65" i="24"/>
  <c r="V65" i="24" l="1"/>
  <c r="W77" i="24" s="1"/>
  <c r="W57" i="8"/>
  <c r="AH63" i="25"/>
  <c r="AI75" i="25" s="1"/>
  <c r="AJ63" i="22"/>
  <c r="AJ64" i="22" s="1"/>
  <c r="X64" i="24"/>
  <c r="AJ62" i="25"/>
  <c r="V64" i="25"/>
  <c r="W76" i="25" s="1"/>
  <c r="X63" i="25"/>
  <c r="AH64" i="24"/>
  <c r="AI76" i="24" s="1"/>
  <c r="AI74" i="24"/>
  <c r="AJ62" i="24"/>
  <c r="AJ63" i="24" s="1"/>
  <c r="V65" i="22"/>
  <c r="W77" i="22" s="1"/>
  <c r="Q67" i="22"/>
  <c r="AC67" i="22" s="1"/>
  <c r="U67" i="22"/>
  <c r="R67" i="22"/>
  <c r="AD67" i="22" s="1"/>
  <c r="M67" i="22"/>
  <c r="O67" i="22"/>
  <c r="AA67" i="22" s="1"/>
  <c r="S67" i="22"/>
  <c r="AE67" i="22" s="1"/>
  <c r="N67" i="22"/>
  <c r="Z67" i="22" s="1"/>
  <c r="Q66" i="22"/>
  <c r="AC66" i="22" s="1"/>
  <c r="T66" i="22"/>
  <c r="O66" i="22"/>
  <c r="AA66" i="22" s="1"/>
  <c r="U66" i="22"/>
  <c r="AG66" i="22" s="1"/>
  <c r="M66" i="22"/>
  <c r="R66" i="22"/>
  <c r="AD66" i="22" s="1"/>
  <c r="N66" i="22"/>
  <c r="Z66" i="22" s="1"/>
  <c r="P66" i="22"/>
  <c r="AB66" i="22" s="1"/>
  <c r="I60" i="8"/>
  <c r="AF65" i="22"/>
  <c r="C66" i="8"/>
  <c r="G65" i="8"/>
  <c r="C68" i="22" s="1"/>
  <c r="H60" i="8"/>
  <c r="Y65" i="22"/>
  <c r="E66" i="8"/>
  <c r="F65" i="8"/>
  <c r="D66" i="8"/>
  <c r="M65" i="8"/>
  <c r="T64" i="8"/>
  <c r="U65" i="25"/>
  <c r="AG65" i="25" s="1"/>
  <c r="AF65" i="24"/>
  <c r="N65" i="8"/>
  <c r="C68" i="24" s="1"/>
  <c r="J66" i="8"/>
  <c r="R65" i="25"/>
  <c r="AD65" i="25" s="1"/>
  <c r="Q66" i="24"/>
  <c r="AC66" i="24" s="1"/>
  <c r="U66" i="24"/>
  <c r="AG66" i="24" s="1"/>
  <c r="M65" i="25"/>
  <c r="T65" i="25"/>
  <c r="S65" i="8"/>
  <c r="R65" i="8"/>
  <c r="M66" i="24"/>
  <c r="Y65" i="24"/>
  <c r="O65" i="25"/>
  <c r="AA65" i="25" s="1"/>
  <c r="Y64" i="25"/>
  <c r="Q65" i="8"/>
  <c r="U64" i="8"/>
  <c r="C67" i="25" s="1"/>
  <c r="L67" i="25" s="1"/>
  <c r="P66" i="24"/>
  <c r="AB66" i="24" s="1"/>
  <c r="AF64" i="25"/>
  <c r="Q65" i="25"/>
  <c r="AC65" i="25" s="1"/>
  <c r="O59" i="8"/>
  <c r="W58" i="8"/>
  <c r="P65" i="25"/>
  <c r="AB65" i="25" s="1"/>
  <c r="G67" i="24"/>
  <c r="E67" i="24"/>
  <c r="I67" i="24"/>
  <c r="J67" i="24"/>
  <c r="K67" i="24"/>
  <c r="H67" i="24"/>
  <c r="D67" i="24"/>
  <c r="L67" i="24"/>
  <c r="F67" i="24"/>
  <c r="V58" i="8"/>
  <c r="L66" i="25"/>
  <c r="D66" i="25"/>
  <c r="H66" i="25"/>
  <c r="I66" i="25"/>
  <c r="K66" i="25"/>
  <c r="G66" i="25"/>
  <c r="J66" i="25"/>
  <c r="F66" i="25"/>
  <c r="E66" i="25"/>
  <c r="T66" i="24"/>
  <c r="S65" i="25"/>
  <c r="AE65" i="25" s="1"/>
  <c r="O66" i="24"/>
  <c r="AA66" i="24" s="1"/>
  <c r="R66" i="24"/>
  <c r="AD66" i="24" s="1"/>
  <c r="S66" i="24"/>
  <c r="AE66" i="24" s="1"/>
  <c r="N66" i="24"/>
  <c r="Z66" i="24" s="1"/>
  <c r="K66" i="8"/>
  <c r="L66" i="8"/>
  <c r="N65" i="25"/>
  <c r="Z65" i="25" s="1"/>
  <c r="V66" i="24" l="1"/>
  <c r="W78" i="24" s="1"/>
  <c r="AJ63" i="25"/>
  <c r="P59" i="8"/>
  <c r="X65" i="24"/>
  <c r="AH64" i="25"/>
  <c r="AI76" i="25" s="1"/>
  <c r="V65" i="25"/>
  <c r="W77" i="25" s="1"/>
  <c r="X64" i="25"/>
  <c r="AJ64" i="24"/>
  <c r="AH65" i="22"/>
  <c r="AI77" i="22" s="1"/>
  <c r="AH65" i="24"/>
  <c r="AI77" i="24" s="1"/>
  <c r="X65" i="22"/>
  <c r="V66" i="22"/>
  <c r="W78" i="22" s="1"/>
  <c r="V67" i="22"/>
  <c r="W79" i="22" s="1"/>
  <c r="AG67" i="22"/>
  <c r="Y67" i="22"/>
  <c r="AF66" i="22"/>
  <c r="Y66" i="22"/>
  <c r="H61" i="8"/>
  <c r="K68" i="22"/>
  <c r="J68" i="22"/>
  <c r="G68" i="22"/>
  <c r="L68" i="22"/>
  <c r="I68" i="22"/>
  <c r="H68" i="22"/>
  <c r="F68" i="22"/>
  <c r="E68" i="22"/>
  <c r="D68" i="22"/>
  <c r="F66" i="8"/>
  <c r="D67" i="8"/>
  <c r="E67" i="8"/>
  <c r="G66" i="8"/>
  <c r="C69" i="22" s="1"/>
  <c r="C67" i="8"/>
  <c r="I61" i="8"/>
  <c r="M66" i="8"/>
  <c r="T65" i="8"/>
  <c r="K67" i="25"/>
  <c r="T67" i="25" s="1"/>
  <c r="J67" i="25"/>
  <c r="S67" i="25" s="1"/>
  <c r="AE67" i="25" s="1"/>
  <c r="D67" i="25"/>
  <c r="M67" i="25" s="1"/>
  <c r="I67" i="25"/>
  <c r="R67" i="25" s="1"/>
  <c r="AD67" i="25" s="1"/>
  <c r="G67" i="25"/>
  <c r="P67" i="25" s="1"/>
  <c r="AB67" i="25" s="1"/>
  <c r="F67" i="25"/>
  <c r="O67" i="25" s="1"/>
  <c r="AA67" i="25" s="1"/>
  <c r="E67" i="25"/>
  <c r="N67" i="25" s="1"/>
  <c r="Z67" i="25" s="1"/>
  <c r="H67" i="25"/>
  <c r="E68" i="24"/>
  <c r="K68" i="24"/>
  <c r="H68" i="24"/>
  <c r="J68" i="24"/>
  <c r="L68" i="24"/>
  <c r="F68" i="24"/>
  <c r="D68" i="24"/>
  <c r="G68" i="24"/>
  <c r="I68" i="24"/>
  <c r="AF66" i="24"/>
  <c r="K67" i="8"/>
  <c r="L67" i="8"/>
  <c r="S66" i="25"/>
  <c r="AE66" i="25" s="1"/>
  <c r="N67" i="24"/>
  <c r="Z67" i="24" s="1"/>
  <c r="P66" i="25"/>
  <c r="AB66" i="25" s="1"/>
  <c r="O67" i="24"/>
  <c r="AA67" i="24" s="1"/>
  <c r="P67" i="24"/>
  <c r="AB67" i="24" s="1"/>
  <c r="S66" i="8"/>
  <c r="R66" i="8"/>
  <c r="R66" i="25"/>
  <c r="AD66" i="25" s="1"/>
  <c r="P60" i="8"/>
  <c r="T66" i="25"/>
  <c r="U67" i="24"/>
  <c r="AG67" i="24" s="1"/>
  <c r="J67" i="8"/>
  <c r="Q66" i="25"/>
  <c r="AC66" i="25" s="1"/>
  <c r="Q67" i="24"/>
  <c r="AC67" i="24" s="1"/>
  <c r="W59" i="8"/>
  <c r="AF65" i="25"/>
  <c r="N66" i="8"/>
  <c r="C69" i="24" s="1"/>
  <c r="M67" i="24"/>
  <c r="N66" i="25"/>
  <c r="Z66" i="25" s="1"/>
  <c r="U66" i="25"/>
  <c r="AG66" i="25" s="1"/>
  <c r="S67" i="24"/>
  <c r="AE67" i="24" s="1"/>
  <c r="O60" i="8"/>
  <c r="Y66" i="24"/>
  <c r="Y65" i="25"/>
  <c r="M66" i="25"/>
  <c r="T67" i="24"/>
  <c r="O66" i="25"/>
  <c r="AA66" i="25" s="1"/>
  <c r="V59" i="8"/>
  <c r="R67" i="24"/>
  <c r="AD67" i="24" s="1"/>
  <c r="U65" i="8"/>
  <c r="C68" i="25" s="1"/>
  <c r="Q66" i="8"/>
  <c r="U67" i="25"/>
  <c r="AG67" i="25" s="1"/>
  <c r="V67" i="24" l="1"/>
  <c r="AH66" i="22"/>
  <c r="AI78" i="22" s="1"/>
  <c r="AH65" i="25"/>
  <c r="AI77" i="25" s="1"/>
  <c r="AJ64" i="25"/>
  <c r="X66" i="24"/>
  <c r="V66" i="25"/>
  <c r="W78" i="25" s="1"/>
  <c r="X65" i="25"/>
  <c r="AJ65" i="22"/>
  <c r="AH66" i="24"/>
  <c r="AI78" i="24" s="1"/>
  <c r="AH67" i="22"/>
  <c r="AI79" i="22" s="1"/>
  <c r="AJ65" i="24"/>
  <c r="X66" i="22"/>
  <c r="X67" i="22" s="1"/>
  <c r="G69" i="22"/>
  <c r="J69" i="22"/>
  <c r="F69" i="22"/>
  <c r="K69" i="22"/>
  <c r="E69" i="22"/>
  <c r="D69" i="22"/>
  <c r="L69" i="22"/>
  <c r="H69" i="22"/>
  <c r="I69" i="22"/>
  <c r="R68" i="22"/>
  <c r="AD68" i="22" s="1"/>
  <c r="U68" i="22"/>
  <c r="AG68" i="22" s="1"/>
  <c r="D68" i="8"/>
  <c r="E68" i="8"/>
  <c r="F67" i="8"/>
  <c r="P68" i="22"/>
  <c r="AB68" i="22" s="1"/>
  <c r="G67" i="8"/>
  <c r="C70" i="22" s="1"/>
  <c r="C68" i="8"/>
  <c r="S68" i="22"/>
  <c r="AE68" i="22" s="1"/>
  <c r="M68" i="22"/>
  <c r="T68" i="22"/>
  <c r="N68" i="22"/>
  <c r="Z68" i="22" s="1"/>
  <c r="Q68" i="22"/>
  <c r="AC68" i="22" s="1"/>
  <c r="O68" i="22"/>
  <c r="AA68" i="22" s="1"/>
  <c r="H62" i="8"/>
  <c r="M67" i="8"/>
  <c r="T66" i="8"/>
  <c r="Q67" i="25"/>
  <c r="AC67" i="25" s="1"/>
  <c r="U66" i="8"/>
  <c r="C69" i="25" s="1"/>
  <c r="Q67" i="8"/>
  <c r="O61" i="8"/>
  <c r="P68" i="24"/>
  <c r="AB68" i="24" s="1"/>
  <c r="L68" i="25"/>
  <c r="E68" i="25"/>
  <c r="K68" i="25"/>
  <c r="I68" i="25"/>
  <c r="D68" i="25"/>
  <c r="G68" i="25"/>
  <c r="F68" i="25"/>
  <c r="H68" i="25"/>
  <c r="J68" i="25"/>
  <c r="AF67" i="24"/>
  <c r="W60" i="8"/>
  <c r="M68" i="24"/>
  <c r="Y67" i="24"/>
  <c r="W79" i="24"/>
  <c r="AF66" i="25"/>
  <c r="O68" i="24"/>
  <c r="AA68" i="24" s="1"/>
  <c r="U68" i="24"/>
  <c r="AG68" i="24" s="1"/>
  <c r="P61" i="8"/>
  <c r="K68" i="8"/>
  <c r="L68" i="8"/>
  <c r="S68" i="24"/>
  <c r="AE68" i="24" s="1"/>
  <c r="V60" i="8"/>
  <c r="F69" i="24"/>
  <c r="E69" i="24"/>
  <c r="J69" i="24"/>
  <c r="L69" i="24"/>
  <c r="I69" i="24"/>
  <c r="H69" i="24"/>
  <c r="G69" i="24"/>
  <c r="D69" i="24"/>
  <c r="K69" i="24"/>
  <c r="Q68" i="24"/>
  <c r="AC68" i="24" s="1"/>
  <c r="N67" i="8"/>
  <c r="C70" i="24" s="1"/>
  <c r="J68" i="8"/>
  <c r="T68" i="24"/>
  <c r="Y66" i="25"/>
  <c r="S67" i="8"/>
  <c r="R67" i="8"/>
  <c r="R68" i="24"/>
  <c r="AD68" i="24" s="1"/>
  <c r="N68" i="24"/>
  <c r="Z68" i="24" s="1"/>
  <c r="Y67" i="25"/>
  <c r="AF67" i="25"/>
  <c r="AJ66" i="22" l="1"/>
  <c r="AJ67" i="22" s="1"/>
  <c r="V68" i="24"/>
  <c r="W80" i="24" s="1"/>
  <c r="AJ65" i="25"/>
  <c r="AJ66" i="24"/>
  <c r="AH66" i="25"/>
  <c r="AI78" i="25" s="1"/>
  <c r="AH67" i="25"/>
  <c r="AI79" i="25" s="1"/>
  <c r="X67" i="24"/>
  <c r="V67" i="25"/>
  <c r="W79" i="25" s="1"/>
  <c r="X66" i="25"/>
  <c r="I62" i="8"/>
  <c r="AH67" i="24"/>
  <c r="AI79" i="24" s="1"/>
  <c r="V68" i="22"/>
  <c r="W80" i="22" s="1"/>
  <c r="Y68" i="22"/>
  <c r="U69" i="22"/>
  <c r="AG69" i="22" s="1"/>
  <c r="F68" i="8"/>
  <c r="E69" i="8"/>
  <c r="D69" i="8"/>
  <c r="M69" i="22"/>
  <c r="Q69" i="22"/>
  <c r="AC69" i="22" s="1"/>
  <c r="N69" i="22"/>
  <c r="Z69" i="22" s="1"/>
  <c r="C69" i="8"/>
  <c r="G68" i="8"/>
  <c r="C71" i="22" s="1"/>
  <c r="T69" i="22"/>
  <c r="H63" i="8"/>
  <c r="G70" i="22"/>
  <c r="D70" i="22"/>
  <c r="H70" i="22"/>
  <c r="K70" i="22"/>
  <c r="E70" i="22"/>
  <c r="L70" i="22"/>
  <c r="J70" i="22"/>
  <c r="I70" i="22"/>
  <c r="F70" i="22"/>
  <c r="O69" i="22"/>
  <c r="AA69" i="22" s="1"/>
  <c r="AF68" i="22"/>
  <c r="S69" i="22"/>
  <c r="AE69" i="22" s="1"/>
  <c r="R69" i="22"/>
  <c r="AD69" i="22" s="1"/>
  <c r="P69" i="22"/>
  <c r="AB69" i="22" s="1"/>
  <c r="M68" i="8"/>
  <c r="T67" i="8"/>
  <c r="T69" i="24"/>
  <c r="O69" i="24"/>
  <c r="AA69" i="24" s="1"/>
  <c r="S68" i="25"/>
  <c r="AE68" i="25" s="1"/>
  <c r="U68" i="25"/>
  <c r="AG68" i="25" s="1"/>
  <c r="AF68" i="24"/>
  <c r="M69" i="24"/>
  <c r="Y68" i="24"/>
  <c r="Q68" i="25"/>
  <c r="AC68" i="25" s="1"/>
  <c r="P69" i="24"/>
  <c r="AB69" i="24" s="1"/>
  <c r="V61" i="8"/>
  <c r="O68" i="25"/>
  <c r="AA68" i="25" s="1"/>
  <c r="N68" i="8"/>
  <c r="C71" i="24" s="1"/>
  <c r="J69" i="8"/>
  <c r="Q69" i="24"/>
  <c r="AC69" i="24" s="1"/>
  <c r="W61" i="8"/>
  <c r="P68" i="25"/>
  <c r="AB68" i="25" s="1"/>
  <c r="J70" i="24"/>
  <c r="K70" i="24"/>
  <c r="F70" i="24"/>
  <c r="H70" i="24"/>
  <c r="I70" i="24"/>
  <c r="D70" i="24"/>
  <c r="G70" i="24"/>
  <c r="L70" i="24"/>
  <c r="E70" i="24"/>
  <c r="R69" i="24"/>
  <c r="AD69" i="24" s="1"/>
  <c r="M68" i="25"/>
  <c r="O62" i="8"/>
  <c r="S68" i="8"/>
  <c r="R68" i="8"/>
  <c r="U69" i="24"/>
  <c r="AG69" i="24" s="1"/>
  <c r="R68" i="25"/>
  <c r="AD68" i="25" s="1"/>
  <c r="S69" i="24"/>
  <c r="AE69" i="24" s="1"/>
  <c r="L69" i="8"/>
  <c r="K69" i="8"/>
  <c r="T68" i="25"/>
  <c r="U67" i="8"/>
  <c r="Q68" i="8"/>
  <c r="N69" i="24"/>
  <c r="Z69" i="24" s="1"/>
  <c r="P62" i="8"/>
  <c r="N68" i="25"/>
  <c r="Z68" i="25" s="1"/>
  <c r="L69" i="25"/>
  <c r="H69" i="25"/>
  <c r="I69" i="25"/>
  <c r="G69" i="25"/>
  <c r="F69" i="25"/>
  <c r="D69" i="25"/>
  <c r="E69" i="25"/>
  <c r="K69" i="25"/>
  <c r="J69" i="25"/>
  <c r="I63" i="8" l="1"/>
  <c r="V69" i="24"/>
  <c r="W81" i="24" s="1"/>
  <c r="AJ66" i="25"/>
  <c r="AJ67" i="25" s="1"/>
  <c r="X68" i="24"/>
  <c r="V68" i="25"/>
  <c r="W80" i="25" s="1"/>
  <c r="X67" i="25"/>
  <c r="AH68" i="22"/>
  <c r="AI80" i="22" s="1"/>
  <c r="AJ67" i="24"/>
  <c r="AH68" i="24"/>
  <c r="AI80" i="24" s="1"/>
  <c r="V69" i="22"/>
  <c r="W81" i="22" s="1"/>
  <c r="X68" i="22"/>
  <c r="Q70" i="22"/>
  <c r="AC70" i="22" s="1"/>
  <c r="G69" i="8"/>
  <c r="C72" i="22" s="1"/>
  <c r="C70" i="8"/>
  <c r="Y69" i="22"/>
  <c r="M70" i="22"/>
  <c r="E70" i="8"/>
  <c r="D70" i="8"/>
  <c r="F69" i="8"/>
  <c r="O70" i="22"/>
  <c r="AA70" i="22" s="1"/>
  <c r="R70" i="22"/>
  <c r="AD70" i="22" s="1"/>
  <c r="I64" i="8"/>
  <c r="S70" i="22"/>
  <c r="AE70" i="22" s="1"/>
  <c r="H64" i="8"/>
  <c r="U70" i="22"/>
  <c r="AG70" i="22" s="1"/>
  <c r="AF69" i="22"/>
  <c r="N70" i="22"/>
  <c r="Z70" i="22" s="1"/>
  <c r="P70" i="22"/>
  <c r="AB70" i="22" s="1"/>
  <c r="T70" i="22"/>
  <c r="D71" i="22"/>
  <c r="L71" i="22"/>
  <c r="H71" i="22"/>
  <c r="I71" i="22"/>
  <c r="F71" i="22"/>
  <c r="K71" i="22"/>
  <c r="G71" i="22"/>
  <c r="E71" i="22"/>
  <c r="J71" i="22"/>
  <c r="M69" i="8"/>
  <c r="T68" i="8"/>
  <c r="O69" i="25"/>
  <c r="AA69" i="25" s="1"/>
  <c r="P63" i="8"/>
  <c r="R69" i="8"/>
  <c r="S69" i="8"/>
  <c r="N70" i="24"/>
  <c r="Z70" i="24" s="1"/>
  <c r="S70" i="24"/>
  <c r="AE70" i="24" s="1"/>
  <c r="K71" i="24"/>
  <c r="F71" i="24"/>
  <c r="E71" i="24"/>
  <c r="I71" i="24"/>
  <c r="J71" i="24"/>
  <c r="L71" i="24"/>
  <c r="H71" i="24"/>
  <c r="G71" i="24"/>
  <c r="D71" i="24"/>
  <c r="P69" i="25"/>
  <c r="AB69" i="25" s="1"/>
  <c r="U70" i="24"/>
  <c r="AG70" i="24" s="1"/>
  <c r="R69" i="25"/>
  <c r="AD69" i="25" s="1"/>
  <c r="P70" i="24"/>
  <c r="AB70" i="24" s="1"/>
  <c r="Q69" i="25"/>
  <c r="AC69" i="25" s="1"/>
  <c r="U68" i="8"/>
  <c r="C71" i="25" s="1"/>
  <c r="Q69" i="8"/>
  <c r="O63" i="8"/>
  <c r="M70" i="24"/>
  <c r="S69" i="25"/>
  <c r="AE69" i="25" s="1"/>
  <c r="U69" i="25"/>
  <c r="AG69" i="25" s="1"/>
  <c r="C70" i="25"/>
  <c r="Y68" i="25"/>
  <c r="R70" i="24"/>
  <c r="AD70" i="24" s="1"/>
  <c r="W62" i="8"/>
  <c r="V62" i="8"/>
  <c r="Y69" i="24"/>
  <c r="T69" i="25"/>
  <c r="Q70" i="24"/>
  <c r="AC70" i="24" s="1"/>
  <c r="N69" i="25"/>
  <c r="Z69" i="25" s="1"/>
  <c r="AF68" i="25"/>
  <c r="O70" i="24"/>
  <c r="AA70" i="24" s="1"/>
  <c r="M69" i="25"/>
  <c r="L70" i="8"/>
  <c r="K70" i="8"/>
  <c r="T70" i="24"/>
  <c r="N69" i="8"/>
  <c r="C72" i="24" s="1"/>
  <c r="J70" i="8"/>
  <c r="AF69" i="24"/>
  <c r="V70" i="24" l="1"/>
  <c r="W82" i="24" s="1"/>
  <c r="AJ68" i="22"/>
  <c r="I65" i="8" s="1"/>
  <c r="X69" i="24"/>
  <c r="V69" i="25"/>
  <c r="AH68" i="25"/>
  <c r="X68" i="25"/>
  <c r="AJ68" i="24"/>
  <c r="AH69" i="24"/>
  <c r="AI81" i="24" s="1"/>
  <c r="AH69" i="22"/>
  <c r="AI81" i="22" s="1"/>
  <c r="X69" i="22"/>
  <c r="V70" i="22"/>
  <c r="W82" i="22" s="1"/>
  <c r="N71" i="22"/>
  <c r="Z71" i="22" s="1"/>
  <c r="T71" i="22"/>
  <c r="H65" i="8"/>
  <c r="O71" i="22"/>
  <c r="AA71" i="22" s="1"/>
  <c r="G70" i="8"/>
  <c r="C73" i="22" s="1"/>
  <c r="C71" i="8"/>
  <c r="Y70" i="22"/>
  <c r="P71" i="22"/>
  <c r="AB71" i="22" s="1"/>
  <c r="R71" i="22"/>
  <c r="AD71" i="22" s="1"/>
  <c r="F72" i="22"/>
  <c r="H72" i="22"/>
  <c r="J72" i="22"/>
  <c r="L72" i="22"/>
  <c r="E72" i="22"/>
  <c r="D72" i="22"/>
  <c r="K72" i="22"/>
  <c r="G72" i="22"/>
  <c r="I72" i="22"/>
  <c r="S71" i="22"/>
  <c r="AE71" i="22" s="1"/>
  <c r="M71" i="22"/>
  <c r="Q71" i="22"/>
  <c r="AC71" i="22" s="1"/>
  <c r="F70" i="8"/>
  <c r="D71" i="8"/>
  <c r="E71" i="8"/>
  <c r="AF70" i="22"/>
  <c r="U71" i="22"/>
  <c r="AG71" i="22" s="1"/>
  <c r="M70" i="8"/>
  <c r="T69" i="8"/>
  <c r="N70" i="8"/>
  <c r="C73" i="24" s="1"/>
  <c r="J71" i="8"/>
  <c r="V63" i="8"/>
  <c r="E70" i="25"/>
  <c r="L70" i="25"/>
  <c r="I70" i="25"/>
  <c r="G70" i="25"/>
  <c r="H70" i="25"/>
  <c r="K70" i="25"/>
  <c r="D70" i="25"/>
  <c r="F70" i="25"/>
  <c r="J70" i="25"/>
  <c r="U71" i="24"/>
  <c r="AG71" i="24" s="1"/>
  <c r="I72" i="24"/>
  <c r="L72" i="24"/>
  <c r="G72" i="24"/>
  <c r="E72" i="24"/>
  <c r="H72" i="24"/>
  <c r="F72" i="24"/>
  <c r="J72" i="24"/>
  <c r="K72" i="24"/>
  <c r="D72" i="24"/>
  <c r="W63" i="8"/>
  <c r="Q70" i="8"/>
  <c r="U69" i="8"/>
  <c r="C72" i="25" s="1"/>
  <c r="S71" i="24"/>
  <c r="AE71" i="24" s="1"/>
  <c r="AF70" i="24"/>
  <c r="J71" i="25"/>
  <c r="H71" i="25"/>
  <c r="I71" i="25"/>
  <c r="F71" i="25"/>
  <c r="D71" i="25"/>
  <c r="G71" i="25"/>
  <c r="K71" i="25"/>
  <c r="L71" i="25"/>
  <c r="E71" i="25"/>
  <c r="R71" i="24"/>
  <c r="AD71" i="24" s="1"/>
  <c r="N71" i="24"/>
  <c r="Z71" i="24" s="1"/>
  <c r="S70" i="8"/>
  <c r="R70" i="8"/>
  <c r="AF69" i="25"/>
  <c r="O71" i="24"/>
  <c r="AA71" i="24" s="1"/>
  <c r="P64" i="8"/>
  <c r="K71" i="8"/>
  <c r="L71" i="8"/>
  <c r="Y70" i="24"/>
  <c r="M71" i="24"/>
  <c r="T71" i="24"/>
  <c r="P71" i="24"/>
  <c r="AB71" i="24" s="1"/>
  <c r="Y69" i="25"/>
  <c r="W81" i="25"/>
  <c r="O64" i="8"/>
  <c r="Q71" i="24"/>
  <c r="AC71" i="24" s="1"/>
  <c r="V71" i="24" l="1"/>
  <c r="W83" i="24" s="1"/>
  <c r="AH69" i="25"/>
  <c r="AI81" i="25" s="1"/>
  <c r="X70" i="24"/>
  <c r="AI80" i="25"/>
  <c r="AJ68" i="25"/>
  <c r="X69" i="25"/>
  <c r="AH70" i="24"/>
  <c r="AI82" i="24" s="1"/>
  <c r="AJ69" i="22"/>
  <c r="I66" i="8" s="1"/>
  <c r="AH70" i="22"/>
  <c r="AI82" i="22" s="1"/>
  <c r="AJ69" i="24"/>
  <c r="X70" i="22"/>
  <c r="V71" i="22"/>
  <c r="W83" i="22" s="1"/>
  <c r="M72" i="22"/>
  <c r="H66" i="8"/>
  <c r="Y71" i="22"/>
  <c r="N72" i="22"/>
  <c r="Z72" i="22" s="1"/>
  <c r="AF71" i="22"/>
  <c r="Q72" i="22"/>
  <c r="AC72" i="22" s="1"/>
  <c r="C72" i="8"/>
  <c r="G71" i="8"/>
  <c r="C74" i="22" s="1"/>
  <c r="S72" i="22"/>
  <c r="AE72" i="22" s="1"/>
  <c r="D72" i="8"/>
  <c r="F71" i="8"/>
  <c r="E72" i="8"/>
  <c r="R72" i="22"/>
  <c r="AD72" i="22" s="1"/>
  <c r="O72" i="22"/>
  <c r="AA72" i="22" s="1"/>
  <c r="L73" i="22"/>
  <c r="H73" i="22"/>
  <c r="G73" i="22"/>
  <c r="K73" i="22"/>
  <c r="F73" i="22"/>
  <c r="E73" i="22"/>
  <c r="J73" i="22"/>
  <c r="D73" i="22"/>
  <c r="I73" i="22"/>
  <c r="U72" i="22"/>
  <c r="AG72" i="22" s="1"/>
  <c r="P72" i="22"/>
  <c r="AB72" i="22" s="1"/>
  <c r="T72" i="22"/>
  <c r="M71" i="8"/>
  <c r="T70" i="8"/>
  <c r="U71" i="25"/>
  <c r="AG71" i="25" s="1"/>
  <c r="M72" i="24"/>
  <c r="R72" i="24"/>
  <c r="AD72" i="24" s="1"/>
  <c r="P70" i="25"/>
  <c r="AB70" i="25" s="1"/>
  <c r="L72" i="8"/>
  <c r="K72" i="8"/>
  <c r="S71" i="8"/>
  <c r="R71" i="8"/>
  <c r="T71" i="25"/>
  <c r="T72" i="24"/>
  <c r="R70" i="25"/>
  <c r="AD70" i="25" s="1"/>
  <c r="AF71" i="24"/>
  <c r="P71" i="25"/>
  <c r="AB71" i="25" s="1"/>
  <c r="S72" i="24"/>
  <c r="AE72" i="24" s="1"/>
  <c r="U70" i="25"/>
  <c r="AG70" i="25" s="1"/>
  <c r="O65" i="8"/>
  <c r="P65" i="8"/>
  <c r="M71" i="25"/>
  <c r="O72" i="24"/>
  <c r="AA72" i="24" s="1"/>
  <c r="S70" i="25"/>
  <c r="AE70" i="25" s="1"/>
  <c r="N70" i="25"/>
  <c r="Z70" i="25" s="1"/>
  <c r="Y71" i="24"/>
  <c r="O71" i="25"/>
  <c r="AA71" i="25" s="1"/>
  <c r="D72" i="25"/>
  <c r="J72" i="25"/>
  <c r="K72" i="25"/>
  <c r="I72" i="25"/>
  <c r="G72" i="25"/>
  <c r="L72" i="25"/>
  <c r="H72" i="25"/>
  <c r="F72" i="25"/>
  <c r="E72" i="25"/>
  <c r="Q72" i="24"/>
  <c r="AC72" i="24" s="1"/>
  <c r="O70" i="25"/>
  <c r="AA70" i="25" s="1"/>
  <c r="R71" i="25"/>
  <c r="AD71" i="25" s="1"/>
  <c r="U70" i="8"/>
  <c r="C73" i="25" s="1"/>
  <c r="Q71" i="8"/>
  <c r="N72" i="24"/>
  <c r="Z72" i="24" s="1"/>
  <c r="M70" i="25"/>
  <c r="V64" i="8"/>
  <c r="Q71" i="25"/>
  <c r="AC71" i="25" s="1"/>
  <c r="P72" i="24"/>
  <c r="AB72" i="24" s="1"/>
  <c r="T70" i="25"/>
  <c r="N71" i="8"/>
  <c r="J72" i="8"/>
  <c r="N71" i="25"/>
  <c r="Z71" i="25" s="1"/>
  <c r="S71" i="25"/>
  <c r="AE71" i="25" s="1"/>
  <c r="W64" i="8"/>
  <c r="U72" i="24"/>
  <c r="AG72" i="24" s="1"/>
  <c r="Q70" i="25"/>
  <c r="AC70" i="25" s="1"/>
  <c r="H73" i="24"/>
  <c r="J73" i="24"/>
  <c r="L73" i="24"/>
  <c r="K73" i="24"/>
  <c r="E73" i="24"/>
  <c r="G73" i="24"/>
  <c r="D73" i="24"/>
  <c r="F73" i="24"/>
  <c r="I73" i="24"/>
  <c r="V72" i="24" l="1"/>
  <c r="W84" i="24" s="1"/>
  <c r="AJ69" i="25"/>
  <c r="X71" i="24"/>
  <c r="V71" i="25"/>
  <c r="V70" i="25"/>
  <c r="W82" i="25" s="1"/>
  <c r="AJ70" i="24"/>
  <c r="X71" i="22"/>
  <c r="AH71" i="24"/>
  <c r="AI83" i="24" s="1"/>
  <c r="AH71" i="22"/>
  <c r="AI83" i="22" s="1"/>
  <c r="AJ70" i="22"/>
  <c r="I67" i="8" s="1"/>
  <c r="V72" i="22"/>
  <c r="W84" i="22" s="1"/>
  <c r="S73" i="22"/>
  <c r="AE73" i="22" s="1"/>
  <c r="AF72" i="22"/>
  <c r="R73" i="22"/>
  <c r="AD73" i="22" s="1"/>
  <c r="U73" i="22"/>
  <c r="AG73" i="22" s="1"/>
  <c r="M73" i="22"/>
  <c r="N73" i="22"/>
  <c r="Z73" i="22" s="1"/>
  <c r="G72" i="8"/>
  <c r="C75" i="22" s="1"/>
  <c r="C73" i="8"/>
  <c r="O73" i="22"/>
  <c r="AA73" i="22" s="1"/>
  <c r="T73" i="22"/>
  <c r="H67" i="8"/>
  <c r="P73" i="22"/>
  <c r="AB73" i="22" s="1"/>
  <c r="Y72" i="22"/>
  <c r="D74" i="22"/>
  <c r="L74" i="22"/>
  <c r="J74" i="22"/>
  <c r="K74" i="22"/>
  <c r="H74" i="22"/>
  <c r="G74" i="22"/>
  <c r="F74" i="22"/>
  <c r="E74" i="22"/>
  <c r="I74" i="22"/>
  <c r="Q73" i="22"/>
  <c r="AC73" i="22" s="1"/>
  <c r="E73" i="8"/>
  <c r="F72" i="8"/>
  <c r="D73" i="8"/>
  <c r="M72" i="8"/>
  <c r="T71" i="8"/>
  <c r="S73" i="24"/>
  <c r="AE73" i="24" s="1"/>
  <c r="P72" i="25"/>
  <c r="AB72" i="25" s="1"/>
  <c r="R73" i="24"/>
  <c r="AD73" i="24" s="1"/>
  <c r="Q73" i="24"/>
  <c r="AC73" i="24" s="1"/>
  <c r="R72" i="25"/>
  <c r="AD72" i="25" s="1"/>
  <c r="W83" i="25"/>
  <c r="Y71" i="25"/>
  <c r="AF72" i="24"/>
  <c r="O73" i="24"/>
  <c r="AA73" i="24" s="1"/>
  <c r="T72" i="25"/>
  <c r="P66" i="8"/>
  <c r="M73" i="24"/>
  <c r="U71" i="8"/>
  <c r="C74" i="25" s="1"/>
  <c r="Q72" i="8"/>
  <c r="S72" i="25"/>
  <c r="AE72" i="25" s="1"/>
  <c r="AF71" i="25"/>
  <c r="P73" i="24"/>
  <c r="AB73" i="24" s="1"/>
  <c r="N72" i="8"/>
  <c r="C75" i="24" s="1"/>
  <c r="J73" i="8"/>
  <c r="E73" i="25"/>
  <c r="F73" i="25"/>
  <c r="G73" i="25"/>
  <c r="L73" i="25"/>
  <c r="D73" i="25"/>
  <c r="K73" i="25"/>
  <c r="J73" i="25"/>
  <c r="I73" i="25"/>
  <c r="H73" i="25"/>
  <c r="N72" i="25"/>
  <c r="Z72" i="25" s="1"/>
  <c r="M72" i="25"/>
  <c r="S72" i="8"/>
  <c r="R72" i="8"/>
  <c r="N73" i="24"/>
  <c r="Z73" i="24" s="1"/>
  <c r="C74" i="24"/>
  <c r="V65" i="8"/>
  <c r="O72" i="25"/>
  <c r="AA72" i="25" s="1"/>
  <c r="O66" i="8"/>
  <c r="Y72" i="24"/>
  <c r="T73" i="24"/>
  <c r="W65" i="8"/>
  <c r="Q72" i="25"/>
  <c r="AC72" i="25" s="1"/>
  <c r="L73" i="8"/>
  <c r="K73" i="8"/>
  <c r="U73" i="24"/>
  <c r="AG73" i="24" s="1"/>
  <c r="AF70" i="25"/>
  <c r="Y70" i="25"/>
  <c r="U72" i="25"/>
  <c r="AG72" i="25" s="1"/>
  <c r="V73" i="24" l="1"/>
  <c r="W85" i="24" s="1"/>
  <c r="AH70" i="25"/>
  <c r="AI82" i="25" s="1"/>
  <c r="X72" i="24"/>
  <c r="AH71" i="25"/>
  <c r="AI83" i="25" s="1"/>
  <c r="V72" i="25"/>
  <c r="W84" i="25" s="1"/>
  <c r="X70" i="25"/>
  <c r="X71" i="25" s="1"/>
  <c r="AH72" i="22"/>
  <c r="AI84" i="22" s="1"/>
  <c r="AJ71" i="24"/>
  <c r="AJ71" i="22"/>
  <c r="AH72" i="24"/>
  <c r="AI84" i="24" s="1"/>
  <c r="X72" i="22"/>
  <c r="V73" i="22"/>
  <c r="W85" i="22" s="1"/>
  <c r="D74" i="8"/>
  <c r="F73" i="8"/>
  <c r="E74" i="8"/>
  <c r="P74" i="22"/>
  <c r="AB74" i="22" s="1"/>
  <c r="C74" i="8"/>
  <c r="G73" i="8"/>
  <c r="C76" i="22" s="1"/>
  <c r="Q74" i="22"/>
  <c r="AC74" i="22" s="1"/>
  <c r="E75" i="22"/>
  <c r="H75" i="22"/>
  <c r="F75" i="22"/>
  <c r="J75" i="22"/>
  <c r="K75" i="22"/>
  <c r="L75" i="22"/>
  <c r="D75" i="22"/>
  <c r="I75" i="22"/>
  <c r="G75" i="22"/>
  <c r="H68" i="8"/>
  <c r="S74" i="22"/>
  <c r="AE74" i="22" s="1"/>
  <c r="U74" i="22"/>
  <c r="AG74" i="22" s="1"/>
  <c r="T74" i="22"/>
  <c r="R74" i="22"/>
  <c r="AD74" i="22" s="1"/>
  <c r="M74" i="22"/>
  <c r="AF73" i="22"/>
  <c r="N74" i="22"/>
  <c r="Z74" i="22" s="1"/>
  <c r="Y73" i="22"/>
  <c r="O74" i="22"/>
  <c r="AA74" i="22" s="1"/>
  <c r="M73" i="8"/>
  <c r="T72" i="8"/>
  <c r="K74" i="8"/>
  <c r="L74" i="8"/>
  <c r="Y72" i="25"/>
  <c r="U73" i="25"/>
  <c r="AG73" i="25" s="1"/>
  <c r="P67" i="8"/>
  <c r="K74" i="24"/>
  <c r="D74" i="24"/>
  <c r="G74" i="24"/>
  <c r="F74" i="24"/>
  <c r="L74" i="24"/>
  <c r="H74" i="24"/>
  <c r="I74" i="24"/>
  <c r="E74" i="24"/>
  <c r="J74" i="24"/>
  <c r="P73" i="25"/>
  <c r="AB73" i="25" s="1"/>
  <c r="O67" i="8"/>
  <c r="O73" i="25"/>
  <c r="AA73" i="25" s="1"/>
  <c r="AF72" i="25"/>
  <c r="Q73" i="25"/>
  <c r="AC73" i="25" s="1"/>
  <c r="N73" i="25"/>
  <c r="Z73" i="25" s="1"/>
  <c r="R73" i="25"/>
  <c r="AD73" i="25" s="1"/>
  <c r="J74" i="8"/>
  <c r="N73" i="8"/>
  <c r="U72" i="8"/>
  <c r="C75" i="25" s="1"/>
  <c r="Q73" i="8"/>
  <c r="W66" i="8"/>
  <c r="S73" i="8"/>
  <c r="R73" i="8"/>
  <c r="S73" i="25"/>
  <c r="AE73" i="25" s="1"/>
  <c r="L75" i="24"/>
  <c r="D75" i="24"/>
  <c r="E75" i="24"/>
  <c r="F75" i="24"/>
  <c r="J75" i="24"/>
  <c r="K75" i="24"/>
  <c r="G75" i="24"/>
  <c r="H75" i="24"/>
  <c r="I75" i="24"/>
  <c r="E74" i="25"/>
  <c r="J74" i="25"/>
  <c r="D74" i="25"/>
  <c r="H74" i="25"/>
  <c r="F74" i="25"/>
  <c r="L74" i="25"/>
  <c r="K74" i="25"/>
  <c r="I74" i="25"/>
  <c r="G74" i="25"/>
  <c r="V66" i="8"/>
  <c r="T73" i="25"/>
  <c r="Y73" i="24"/>
  <c r="AF73" i="24"/>
  <c r="M73" i="25"/>
  <c r="AJ70" i="25" l="1"/>
  <c r="AJ71" i="25" s="1"/>
  <c r="AJ72" i="22"/>
  <c r="I69" i="8" s="1"/>
  <c r="X73" i="24"/>
  <c r="V73" i="25"/>
  <c r="W85" i="25" s="1"/>
  <c r="AH72" i="25"/>
  <c r="AI84" i="25" s="1"/>
  <c r="X72" i="25"/>
  <c r="X73" i="22"/>
  <c r="AH73" i="22"/>
  <c r="AI85" i="22" s="1"/>
  <c r="I68" i="8"/>
  <c r="AH73" i="24"/>
  <c r="AI85" i="24" s="1"/>
  <c r="AJ72" i="24"/>
  <c r="V74" i="22"/>
  <c r="W86" i="22" s="1"/>
  <c r="Y74" i="22"/>
  <c r="M75" i="22"/>
  <c r="U75" i="22"/>
  <c r="AG75" i="22" s="1"/>
  <c r="H76" i="22"/>
  <c r="E76" i="22"/>
  <c r="I76" i="22"/>
  <c r="K76" i="22"/>
  <c r="L76" i="22"/>
  <c r="J76" i="22"/>
  <c r="G76" i="22"/>
  <c r="F76" i="22"/>
  <c r="D76" i="22"/>
  <c r="H69" i="8"/>
  <c r="O75" i="22"/>
  <c r="AA75" i="22" s="1"/>
  <c r="T75" i="22"/>
  <c r="AF74" i="22"/>
  <c r="Q75" i="22"/>
  <c r="AC75" i="22" s="1"/>
  <c r="G74" i="8"/>
  <c r="C77" i="22" s="1"/>
  <c r="C75" i="8"/>
  <c r="S75" i="22"/>
  <c r="AE75" i="22" s="1"/>
  <c r="P75" i="22"/>
  <c r="AB75" i="22" s="1"/>
  <c r="N75" i="22"/>
  <c r="Z75" i="22" s="1"/>
  <c r="R75" i="22"/>
  <c r="AD75" i="22" s="1"/>
  <c r="E75" i="8"/>
  <c r="F74" i="8"/>
  <c r="D75" i="8"/>
  <c r="M74" i="8"/>
  <c r="T73" i="8"/>
  <c r="AF73" i="25"/>
  <c r="O74" i="25"/>
  <c r="AA74" i="25" s="1"/>
  <c r="T75" i="24"/>
  <c r="R74" i="8"/>
  <c r="S74" i="8"/>
  <c r="N74" i="24"/>
  <c r="Z74" i="24" s="1"/>
  <c r="P68" i="8"/>
  <c r="Y73" i="25"/>
  <c r="Q74" i="25"/>
  <c r="AC74" i="25" s="1"/>
  <c r="S75" i="24"/>
  <c r="AE75" i="24" s="1"/>
  <c r="R74" i="24"/>
  <c r="AD74" i="24" s="1"/>
  <c r="V67" i="8"/>
  <c r="M74" i="25"/>
  <c r="O75" i="24"/>
  <c r="AA75" i="24" s="1"/>
  <c r="Q74" i="24"/>
  <c r="AC74" i="24" s="1"/>
  <c r="S74" i="25"/>
  <c r="AE74" i="25" s="1"/>
  <c r="N75" i="24"/>
  <c r="Z75" i="24" s="1"/>
  <c r="O68" i="8"/>
  <c r="U74" i="24"/>
  <c r="AG74" i="24" s="1"/>
  <c r="P74" i="25"/>
  <c r="AB74" i="25" s="1"/>
  <c r="N74" i="25"/>
  <c r="Z74" i="25" s="1"/>
  <c r="M75" i="24"/>
  <c r="U73" i="8"/>
  <c r="C76" i="25" s="1"/>
  <c r="Q74" i="8"/>
  <c r="O74" i="24"/>
  <c r="AA74" i="24" s="1"/>
  <c r="R74" i="25"/>
  <c r="AD74" i="25" s="1"/>
  <c r="R75" i="24"/>
  <c r="AD75" i="24" s="1"/>
  <c r="U75" i="24"/>
  <c r="AG75" i="24" s="1"/>
  <c r="L75" i="25"/>
  <c r="J75" i="25"/>
  <c r="E75" i="25"/>
  <c r="D75" i="25"/>
  <c r="H75" i="25"/>
  <c r="G75" i="25"/>
  <c r="K75" i="25"/>
  <c r="F75" i="25"/>
  <c r="I75" i="25"/>
  <c r="P74" i="24"/>
  <c r="AB74" i="24" s="1"/>
  <c r="T74" i="25"/>
  <c r="Q75" i="24"/>
  <c r="AC75" i="24" s="1"/>
  <c r="C76" i="24"/>
  <c r="M74" i="24"/>
  <c r="U74" i="25"/>
  <c r="AG74" i="25" s="1"/>
  <c r="P75" i="24"/>
  <c r="AB75" i="24" s="1"/>
  <c r="J75" i="8"/>
  <c r="N74" i="8"/>
  <c r="C77" i="24" s="1"/>
  <c r="S74" i="24"/>
  <c r="AE74" i="24" s="1"/>
  <c r="T74" i="24"/>
  <c r="L75" i="8"/>
  <c r="K75" i="8"/>
  <c r="W67" i="8" l="1"/>
  <c r="V75" i="24"/>
  <c r="W87" i="24" s="1"/>
  <c r="V74" i="24"/>
  <c r="AH74" i="22"/>
  <c r="AI86" i="22" s="1"/>
  <c r="AJ73" i="24"/>
  <c r="AH73" i="25"/>
  <c r="AI85" i="25" s="1"/>
  <c r="V74" i="25"/>
  <c r="W86" i="25" s="1"/>
  <c r="AJ72" i="25"/>
  <c r="X73" i="25"/>
  <c r="AJ73" i="22"/>
  <c r="V75" i="22"/>
  <c r="W87" i="22" s="1"/>
  <c r="X74" i="22"/>
  <c r="P76" i="22"/>
  <c r="AB76" i="22" s="1"/>
  <c r="S76" i="22"/>
  <c r="AE76" i="22" s="1"/>
  <c r="G75" i="8"/>
  <c r="C78" i="22" s="1"/>
  <c r="C76" i="8"/>
  <c r="U76" i="22"/>
  <c r="AG76" i="22" s="1"/>
  <c r="Y75" i="22"/>
  <c r="M76" i="22"/>
  <c r="O76" i="22"/>
  <c r="AA76" i="22" s="1"/>
  <c r="AF75" i="22"/>
  <c r="D77" i="22"/>
  <c r="F77" i="22"/>
  <c r="E77" i="22"/>
  <c r="I77" i="22"/>
  <c r="G77" i="22"/>
  <c r="J77" i="22"/>
  <c r="L77" i="22"/>
  <c r="K77" i="22"/>
  <c r="H77" i="22"/>
  <c r="T76" i="22"/>
  <c r="Q76" i="22"/>
  <c r="AC76" i="22" s="1"/>
  <c r="H70" i="8"/>
  <c r="R76" i="22"/>
  <c r="AD76" i="22" s="1"/>
  <c r="D76" i="8"/>
  <c r="E76" i="8"/>
  <c r="F75" i="8"/>
  <c r="N76" i="22"/>
  <c r="Z76" i="22" s="1"/>
  <c r="M75" i="8"/>
  <c r="T74" i="8"/>
  <c r="J76" i="8"/>
  <c r="N75" i="8"/>
  <c r="C78" i="24" s="1"/>
  <c r="D76" i="24"/>
  <c r="G76" i="24"/>
  <c r="K76" i="24"/>
  <c r="F76" i="24"/>
  <c r="L76" i="24"/>
  <c r="J76" i="24"/>
  <c r="H76" i="24"/>
  <c r="E76" i="24"/>
  <c r="I76" i="24"/>
  <c r="O75" i="25"/>
  <c r="AA75" i="25" s="1"/>
  <c r="U74" i="8"/>
  <c r="C77" i="25" s="1"/>
  <c r="Q75" i="8"/>
  <c r="Y74" i="25"/>
  <c r="K76" i="8"/>
  <c r="L76" i="8"/>
  <c r="T75" i="25"/>
  <c r="K76" i="25"/>
  <c r="L76" i="25"/>
  <c r="G76" i="25"/>
  <c r="H76" i="25"/>
  <c r="F76" i="25"/>
  <c r="D76" i="25"/>
  <c r="E76" i="25"/>
  <c r="I76" i="25"/>
  <c r="J76" i="25"/>
  <c r="R75" i="8"/>
  <c r="S75" i="8"/>
  <c r="P75" i="25"/>
  <c r="AB75" i="25" s="1"/>
  <c r="V68" i="8"/>
  <c r="AF75" i="24"/>
  <c r="AF74" i="24"/>
  <c r="Q75" i="25"/>
  <c r="AC75" i="25" s="1"/>
  <c r="Y75" i="24"/>
  <c r="O69" i="8"/>
  <c r="AF74" i="25"/>
  <c r="M75" i="25"/>
  <c r="W86" i="24"/>
  <c r="Y74" i="24"/>
  <c r="N75" i="25"/>
  <c r="Z75" i="25" s="1"/>
  <c r="W68" i="8"/>
  <c r="P69" i="8"/>
  <c r="S75" i="25"/>
  <c r="AE75" i="25" s="1"/>
  <c r="K77" i="24"/>
  <c r="L77" i="24"/>
  <c r="G77" i="24"/>
  <c r="E77" i="24"/>
  <c r="J77" i="24"/>
  <c r="I77" i="24"/>
  <c r="D77" i="24"/>
  <c r="F77" i="24"/>
  <c r="H77" i="24"/>
  <c r="R75" i="25"/>
  <c r="AD75" i="25" s="1"/>
  <c r="U75" i="25"/>
  <c r="AG75" i="25" s="1"/>
  <c r="AJ73" i="25" l="1"/>
  <c r="AJ74" i="22"/>
  <c r="I71" i="8" s="1"/>
  <c r="AH74" i="25"/>
  <c r="AI86" i="25" s="1"/>
  <c r="I70" i="8"/>
  <c r="X74" i="24"/>
  <c r="X75" i="24" s="1"/>
  <c r="V75" i="25"/>
  <c r="W87" i="25" s="1"/>
  <c r="X74" i="25"/>
  <c r="AH74" i="24"/>
  <c r="AI86" i="24" s="1"/>
  <c r="AH75" i="24"/>
  <c r="AI87" i="24" s="1"/>
  <c r="AH75" i="22"/>
  <c r="AI87" i="22" s="1"/>
  <c r="X75" i="22"/>
  <c r="V76" i="22"/>
  <c r="W88" i="22" s="1"/>
  <c r="P77" i="22"/>
  <c r="AB77" i="22" s="1"/>
  <c r="S77" i="22"/>
  <c r="AE77" i="22" s="1"/>
  <c r="R77" i="22"/>
  <c r="AD77" i="22" s="1"/>
  <c r="E78" i="22"/>
  <c r="K78" i="22"/>
  <c r="L78" i="22"/>
  <c r="J78" i="22"/>
  <c r="D78" i="22"/>
  <c r="G78" i="22"/>
  <c r="I78" i="22"/>
  <c r="H78" i="22"/>
  <c r="F78" i="22"/>
  <c r="AF76" i="22"/>
  <c r="O77" i="22"/>
  <c r="AA77" i="22" s="1"/>
  <c r="Y76" i="22"/>
  <c r="D77" i="8"/>
  <c r="F76" i="8"/>
  <c r="E77" i="8"/>
  <c r="N77" i="22"/>
  <c r="Z77" i="22" s="1"/>
  <c r="Q77" i="22"/>
  <c r="AC77" i="22" s="1"/>
  <c r="M77" i="22"/>
  <c r="T77" i="22"/>
  <c r="G76" i="8"/>
  <c r="C79" i="22" s="1"/>
  <c r="C77" i="8"/>
  <c r="H71" i="8"/>
  <c r="U77" i="22"/>
  <c r="AG77" i="22" s="1"/>
  <c r="M76" i="8"/>
  <c r="T75" i="8"/>
  <c r="Q77" i="24"/>
  <c r="AC77" i="24" s="1"/>
  <c r="T77" i="24"/>
  <c r="P76" i="25"/>
  <c r="AB76" i="25" s="1"/>
  <c r="S76" i="24"/>
  <c r="AE76" i="24" s="1"/>
  <c r="O77" i="24"/>
  <c r="AA77" i="24" s="1"/>
  <c r="S76" i="8"/>
  <c r="R76" i="8"/>
  <c r="U76" i="25"/>
  <c r="AG76" i="25" s="1"/>
  <c r="U75" i="8"/>
  <c r="C78" i="25" s="1"/>
  <c r="Q76" i="8"/>
  <c r="U76" i="24"/>
  <c r="AG76" i="24" s="1"/>
  <c r="M77" i="24"/>
  <c r="O70" i="8"/>
  <c r="S76" i="25"/>
  <c r="AE76" i="25" s="1"/>
  <c r="T76" i="25"/>
  <c r="F77" i="25"/>
  <c r="E77" i="25"/>
  <c r="K77" i="25"/>
  <c r="D77" i="25"/>
  <c r="H77" i="25"/>
  <c r="J77" i="25"/>
  <c r="I77" i="25"/>
  <c r="L77" i="25"/>
  <c r="G77" i="25"/>
  <c r="O76" i="24"/>
  <c r="AA76" i="24" s="1"/>
  <c r="R77" i="24"/>
  <c r="AD77" i="24" s="1"/>
  <c r="R76" i="25"/>
  <c r="AD76" i="25" s="1"/>
  <c r="T76" i="24"/>
  <c r="S77" i="24"/>
  <c r="AE77" i="24" s="1"/>
  <c r="V69" i="8"/>
  <c r="N76" i="25"/>
  <c r="Z76" i="25" s="1"/>
  <c r="AF75" i="25"/>
  <c r="P76" i="24"/>
  <c r="AB76" i="24" s="1"/>
  <c r="N77" i="24"/>
  <c r="Z77" i="24" s="1"/>
  <c r="P70" i="8"/>
  <c r="M76" i="25"/>
  <c r="R76" i="24"/>
  <c r="AD76" i="24" s="1"/>
  <c r="M76" i="24"/>
  <c r="P77" i="24"/>
  <c r="AB77" i="24" s="1"/>
  <c r="Y75" i="25"/>
  <c r="O76" i="25"/>
  <c r="AA76" i="25" s="1"/>
  <c r="K77" i="8"/>
  <c r="L77" i="8"/>
  <c r="N76" i="24"/>
  <c r="Z76" i="24" s="1"/>
  <c r="F78" i="24"/>
  <c r="J78" i="24"/>
  <c r="E78" i="24"/>
  <c r="K78" i="24"/>
  <c r="H78" i="24"/>
  <c r="D78" i="24"/>
  <c r="L78" i="24"/>
  <c r="G78" i="24"/>
  <c r="I78" i="24"/>
  <c r="U77" i="24"/>
  <c r="AG77" i="24" s="1"/>
  <c r="W69" i="8"/>
  <c r="Q76" i="25"/>
  <c r="AC76" i="25" s="1"/>
  <c r="Q76" i="24"/>
  <c r="AC76" i="24" s="1"/>
  <c r="N76" i="8"/>
  <c r="C79" i="24" s="1"/>
  <c r="J77" i="8"/>
  <c r="V76" i="24" l="1"/>
  <c r="W88" i="24" s="1"/>
  <c r="V77" i="24"/>
  <c r="W89" i="24" s="1"/>
  <c r="AJ74" i="25"/>
  <c r="AH75" i="25"/>
  <c r="AI87" i="25" s="1"/>
  <c r="AH76" i="22"/>
  <c r="AI88" i="22" s="1"/>
  <c r="V76" i="25"/>
  <c r="W88" i="25" s="1"/>
  <c r="X75" i="25"/>
  <c r="AJ74" i="24"/>
  <c r="AJ75" i="24" s="1"/>
  <c r="AJ75" i="22"/>
  <c r="V77" i="22"/>
  <c r="W89" i="22" s="1"/>
  <c r="X76" i="22"/>
  <c r="T78" i="22"/>
  <c r="F77" i="8"/>
  <c r="E78" i="8"/>
  <c r="D78" i="8"/>
  <c r="H72" i="8"/>
  <c r="Y77" i="22"/>
  <c r="O78" i="22"/>
  <c r="AA78" i="22" s="1"/>
  <c r="N78" i="22"/>
  <c r="Z78" i="22" s="1"/>
  <c r="Q78" i="22"/>
  <c r="AC78" i="22" s="1"/>
  <c r="G77" i="8"/>
  <c r="C80" i="22" s="1"/>
  <c r="C78" i="8"/>
  <c r="R78" i="22"/>
  <c r="AD78" i="22" s="1"/>
  <c r="J79" i="22"/>
  <c r="F79" i="22"/>
  <c r="G79" i="22"/>
  <c r="K79" i="22"/>
  <c r="L79" i="22"/>
  <c r="E79" i="22"/>
  <c r="D79" i="22"/>
  <c r="I79" i="22"/>
  <c r="H79" i="22"/>
  <c r="P78" i="22"/>
  <c r="AB78" i="22" s="1"/>
  <c r="M78" i="22"/>
  <c r="AF77" i="22"/>
  <c r="S78" i="22"/>
  <c r="AE78" i="22" s="1"/>
  <c r="U78" i="22"/>
  <c r="AG78" i="22" s="1"/>
  <c r="M77" i="8"/>
  <c r="T76" i="8"/>
  <c r="W70" i="8"/>
  <c r="Q78" i="24"/>
  <c r="AC78" i="24" s="1"/>
  <c r="L78" i="8"/>
  <c r="K78" i="8"/>
  <c r="V70" i="8"/>
  <c r="S77" i="25"/>
  <c r="AE77" i="25" s="1"/>
  <c r="U76" i="8"/>
  <c r="Q77" i="8"/>
  <c r="N77" i="8"/>
  <c r="C80" i="24" s="1"/>
  <c r="J78" i="8"/>
  <c r="T78" i="24"/>
  <c r="Q77" i="25"/>
  <c r="AC77" i="25" s="1"/>
  <c r="E78" i="25"/>
  <c r="F78" i="25"/>
  <c r="J78" i="25"/>
  <c r="G78" i="25"/>
  <c r="H78" i="25"/>
  <c r="I78" i="25"/>
  <c r="K78" i="25"/>
  <c r="L78" i="25"/>
  <c r="D78" i="25"/>
  <c r="D79" i="24"/>
  <c r="F79" i="24"/>
  <c r="L79" i="24"/>
  <c r="G79" i="24"/>
  <c r="K79" i="24"/>
  <c r="I79" i="24"/>
  <c r="J79" i="24"/>
  <c r="E79" i="24"/>
  <c r="H79" i="24"/>
  <c r="N78" i="24"/>
  <c r="Z78" i="24" s="1"/>
  <c r="M77" i="25"/>
  <c r="O71" i="8"/>
  <c r="S78" i="24"/>
  <c r="AE78" i="24" s="1"/>
  <c r="T77" i="25"/>
  <c r="R78" i="24"/>
  <c r="AD78" i="24" s="1"/>
  <c r="O78" i="24"/>
  <c r="AA78" i="24" s="1"/>
  <c r="Y76" i="25"/>
  <c r="N77" i="25"/>
  <c r="Z77" i="25" s="1"/>
  <c r="Y77" i="24"/>
  <c r="R77" i="8"/>
  <c r="S77" i="8"/>
  <c r="P78" i="24"/>
  <c r="AB78" i="24" s="1"/>
  <c r="P77" i="25"/>
  <c r="AB77" i="25" s="1"/>
  <c r="O77" i="25"/>
  <c r="AA77" i="25" s="1"/>
  <c r="AF77" i="24"/>
  <c r="U78" i="24"/>
  <c r="AG78" i="24" s="1"/>
  <c r="AF76" i="24"/>
  <c r="U77" i="25"/>
  <c r="AG77" i="25" s="1"/>
  <c r="AF76" i="25"/>
  <c r="M78" i="24"/>
  <c r="Y76" i="24"/>
  <c r="R77" i="25"/>
  <c r="AD77" i="25" s="1"/>
  <c r="V78" i="24" l="1"/>
  <c r="W90" i="24" s="1"/>
  <c r="AJ76" i="22"/>
  <c r="I73" i="8" s="1"/>
  <c r="AJ75" i="25"/>
  <c r="X76" i="24"/>
  <c r="X77" i="24" s="1"/>
  <c r="V77" i="25"/>
  <c r="W89" i="25" s="1"/>
  <c r="AH76" i="25"/>
  <c r="AI88" i="25" s="1"/>
  <c r="X76" i="25"/>
  <c r="P71" i="8"/>
  <c r="I72" i="8"/>
  <c r="AH76" i="24"/>
  <c r="AI88" i="24" s="1"/>
  <c r="AH77" i="22"/>
  <c r="AI89" i="22" s="1"/>
  <c r="AH77" i="24"/>
  <c r="AI89" i="24" s="1"/>
  <c r="X77" i="22"/>
  <c r="V78" i="22"/>
  <c r="W90" i="22" s="1"/>
  <c r="H73" i="8"/>
  <c r="Q79" i="22"/>
  <c r="AC79" i="22" s="1"/>
  <c r="S79" i="22"/>
  <c r="AE79" i="22" s="1"/>
  <c r="R79" i="22"/>
  <c r="AD79" i="22" s="1"/>
  <c r="D79" i="8"/>
  <c r="E79" i="8"/>
  <c r="F78" i="8"/>
  <c r="M79" i="22"/>
  <c r="O79" i="22"/>
  <c r="AA79" i="22" s="1"/>
  <c r="N79" i="22"/>
  <c r="Z79" i="22" s="1"/>
  <c r="G78" i="8"/>
  <c r="C81" i="22" s="1"/>
  <c r="C79" i="8"/>
  <c r="U79" i="22"/>
  <c r="AG79" i="22" s="1"/>
  <c r="G80" i="22"/>
  <c r="L80" i="22"/>
  <c r="E80" i="22"/>
  <c r="D80" i="22"/>
  <c r="F80" i="22"/>
  <c r="I80" i="22"/>
  <c r="J80" i="22"/>
  <c r="K80" i="22"/>
  <c r="H80" i="22"/>
  <c r="AF78" i="22"/>
  <c r="Y78" i="22"/>
  <c r="T79" i="22"/>
  <c r="P79" i="22"/>
  <c r="AB79" i="22" s="1"/>
  <c r="M78" i="8"/>
  <c r="T77" i="8"/>
  <c r="Y78" i="24"/>
  <c r="AF77" i="25"/>
  <c r="T79" i="24"/>
  <c r="R78" i="25"/>
  <c r="AD78" i="25" s="1"/>
  <c r="V71" i="8"/>
  <c r="Y77" i="25"/>
  <c r="P79" i="24"/>
  <c r="AB79" i="24" s="1"/>
  <c r="Q78" i="25"/>
  <c r="AC78" i="25" s="1"/>
  <c r="AF78" i="24"/>
  <c r="U79" i="24"/>
  <c r="AG79" i="24" s="1"/>
  <c r="P78" i="25"/>
  <c r="AB78" i="25" s="1"/>
  <c r="N78" i="8"/>
  <c r="J79" i="8"/>
  <c r="L79" i="8"/>
  <c r="K79" i="8"/>
  <c r="O79" i="24"/>
  <c r="AA79" i="24" s="1"/>
  <c r="S78" i="25"/>
  <c r="AE78" i="25" s="1"/>
  <c r="J80" i="24"/>
  <c r="K80" i="24"/>
  <c r="D80" i="24"/>
  <c r="G80" i="24"/>
  <c r="H80" i="24"/>
  <c r="E80" i="24"/>
  <c r="F80" i="24"/>
  <c r="I80" i="24"/>
  <c r="L80" i="24"/>
  <c r="Q79" i="24"/>
  <c r="AC79" i="24" s="1"/>
  <c r="M79" i="24"/>
  <c r="O78" i="25"/>
  <c r="AA78" i="25" s="1"/>
  <c r="U77" i="8"/>
  <c r="C80" i="25" s="1"/>
  <c r="Q78" i="8"/>
  <c r="R78" i="8"/>
  <c r="S78" i="8"/>
  <c r="N79" i="24"/>
  <c r="Z79" i="24" s="1"/>
  <c r="M78" i="25"/>
  <c r="N78" i="25"/>
  <c r="Z78" i="25" s="1"/>
  <c r="C79" i="25"/>
  <c r="S79" i="24"/>
  <c r="AE79" i="24" s="1"/>
  <c r="U78" i="25"/>
  <c r="AG78" i="25" s="1"/>
  <c r="W71" i="8"/>
  <c r="P72" i="8"/>
  <c r="O72" i="8"/>
  <c r="R79" i="24"/>
  <c r="AD79" i="24" s="1"/>
  <c r="T78" i="25"/>
  <c r="V79" i="24" l="1"/>
  <c r="W91" i="24" s="1"/>
  <c r="AJ76" i="25"/>
  <c r="AJ77" i="22"/>
  <c r="I74" i="8" s="1"/>
  <c r="X78" i="24"/>
  <c r="V78" i="25"/>
  <c r="W90" i="25" s="1"/>
  <c r="AH77" i="25"/>
  <c r="AI89" i="25" s="1"/>
  <c r="X77" i="25"/>
  <c r="AJ76" i="24"/>
  <c r="AJ77" i="24" s="1"/>
  <c r="AH78" i="22"/>
  <c r="AI90" i="22" s="1"/>
  <c r="AH78" i="24"/>
  <c r="AI90" i="24" s="1"/>
  <c r="X78" i="22"/>
  <c r="V79" i="22"/>
  <c r="W91" i="22" s="1"/>
  <c r="S80" i="22"/>
  <c r="AE80" i="22" s="1"/>
  <c r="Y79" i="22"/>
  <c r="O80" i="22"/>
  <c r="AA80" i="22" s="1"/>
  <c r="G79" i="8"/>
  <c r="C82" i="22" s="1"/>
  <c r="C80" i="8"/>
  <c r="M80" i="22"/>
  <c r="F81" i="22"/>
  <c r="G81" i="22"/>
  <c r="E81" i="22"/>
  <c r="I81" i="22"/>
  <c r="H81" i="22"/>
  <c r="D81" i="22"/>
  <c r="L81" i="22"/>
  <c r="J81" i="22"/>
  <c r="K81" i="22"/>
  <c r="N80" i="22"/>
  <c r="Z80" i="22" s="1"/>
  <c r="D80" i="8"/>
  <c r="F79" i="8"/>
  <c r="E80" i="8"/>
  <c r="T80" i="22"/>
  <c r="U80" i="22"/>
  <c r="AG80" i="22" s="1"/>
  <c r="H74" i="8"/>
  <c r="AF79" i="22"/>
  <c r="R80" i="22"/>
  <c r="AD80" i="22" s="1"/>
  <c r="Q80" i="22"/>
  <c r="AC80" i="22" s="1"/>
  <c r="P80" i="22"/>
  <c r="AB80" i="22" s="1"/>
  <c r="M79" i="8"/>
  <c r="T78" i="8"/>
  <c r="AF78" i="25"/>
  <c r="W72" i="8"/>
  <c r="U78" i="8"/>
  <c r="C81" i="25" s="1"/>
  <c r="Q79" i="8"/>
  <c r="U80" i="24"/>
  <c r="AG80" i="24" s="1"/>
  <c r="S80" i="24"/>
  <c r="AE80" i="24" s="1"/>
  <c r="C81" i="24"/>
  <c r="I80" i="25"/>
  <c r="K80" i="25"/>
  <c r="G80" i="25"/>
  <c r="E80" i="25"/>
  <c r="D80" i="25"/>
  <c r="H80" i="25"/>
  <c r="F80" i="25"/>
  <c r="L80" i="25"/>
  <c r="J80" i="25"/>
  <c r="R80" i="24"/>
  <c r="AD80" i="24" s="1"/>
  <c r="O80" i="24"/>
  <c r="AA80" i="24" s="1"/>
  <c r="AF79" i="24"/>
  <c r="O73" i="8"/>
  <c r="Y78" i="25"/>
  <c r="N80" i="24"/>
  <c r="Z80" i="24" s="1"/>
  <c r="Q80" i="24"/>
  <c r="AC80" i="24" s="1"/>
  <c r="Y79" i="24"/>
  <c r="P80" i="24"/>
  <c r="AB80" i="24" s="1"/>
  <c r="L80" i="8"/>
  <c r="K80" i="8"/>
  <c r="V72" i="8"/>
  <c r="M80" i="24"/>
  <c r="G79" i="25"/>
  <c r="L79" i="25"/>
  <c r="F79" i="25"/>
  <c r="I79" i="25"/>
  <c r="K79" i="25"/>
  <c r="J79" i="25"/>
  <c r="E79" i="25"/>
  <c r="D79" i="25"/>
  <c r="H79" i="25"/>
  <c r="R79" i="8"/>
  <c r="S79" i="8"/>
  <c r="T80" i="24"/>
  <c r="N79" i="8"/>
  <c r="C82" i="24" s="1"/>
  <c r="J80" i="8"/>
  <c r="V80" i="24" l="1"/>
  <c r="W92" i="24" s="1"/>
  <c r="P73" i="8"/>
  <c r="AJ78" i="22"/>
  <c r="I75" i="8" s="1"/>
  <c r="X79" i="24"/>
  <c r="AH78" i="25"/>
  <c r="AI90" i="25" s="1"/>
  <c r="AJ77" i="25"/>
  <c r="X78" i="25"/>
  <c r="AJ78" i="24"/>
  <c r="AH79" i="24"/>
  <c r="AI91" i="24" s="1"/>
  <c r="AH79" i="22"/>
  <c r="AI91" i="22" s="1"/>
  <c r="X79" i="22"/>
  <c r="V80" i="22"/>
  <c r="W92" i="22" s="1"/>
  <c r="E81" i="8"/>
  <c r="D81" i="8"/>
  <c r="F80" i="8"/>
  <c r="R81" i="22"/>
  <c r="AD81" i="22" s="1"/>
  <c r="N81" i="22"/>
  <c r="Z81" i="22" s="1"/>
  <c r="P81" i="22"/>
  <c r="AB81" i="22" s="1"/>
  <c r="T81" i="22"/>
  <c r="O81" i="22"/>
  <c r="AA81" i="22" s="1"/>
  <c r="AF80" i="22"/>
  <c r="S81" i="22"/>
  <c r="AE81" i="22" s="1"/>
  <c r="Y80" i="22"/>
  <c r="U81" i="22"/>
  <c r="AG81" i="22" s="1"/>
  <c r="M81" i="22"/>
  <c r="G80" i="8"/>
  <c r="C83" i="22" s="1"/>
  <c r="C81" i="8"/>
  <c r="H75" i="8"/>
  <c r="Q81" i="22"/>
  <c r="AC81" i="22" s="1"/>
  <c r="D82" i="22"/>
  <c r="G82" i="22"/>
  <c r="J82" i="22"/>
  <c r="F82" i="22"/>
  <c r="I82" i="22"/>
  <c r="K82" i="22"/>
  <c r="H82" i="22"/>
  <c r="L82" i="22"/>
  <c r="E82" i="22"/>
  <c r="M80" i="8"/>
  <c r="T79" i="8"/>
  <c r="S79" i="25"/>
  <c r="AE79" i="25" s="1"/>
  <c r="N80" i="25"/>
  <c r="Z80" i="25" s="1"/>
  <c r="T79" i="25"/>
  <c r="P80" i="25"/>
  <c r="AB80" i="25" s="1"/>
  <c r="AF80" i="24"/>
  <c r="R79" i="25"/>
  <c r="AD79" i="25" s="1"/>
  <c r="P74" i="8"/>
  <c r="O74" i="8"/>
  <c r="T80" i="25"/>
  <c r="U79" i="8"/>
  <c r="C82" i="25" s="1"/>
  <c r="Q80" i="8"/>
  <c r="O79" i="25"/>
  <c r="AA79" i="25" s="1"/>
  <c r="S80" i="25"/>
  <c r="AE80" i="25" s="1"/>
  <c r="R80" i="25"/>
  <c r="AD80" i="25" s="1"/>
  <c r="E81" i="25"/>
  <c r="I81" i="25"/>
  <c r="G81" i="25"/>
  <c r="L81" i="25"/>
  <c r="D81" i="25"/>
  <c r="K81" i="25"/>
  <c r="F81" i="25"/>
  <c r="H81" i="25"/>
  <c r="J81" i="25"/>
  <c r="R80" i="8"/>
  <c r="S80" i="8"/>
  <c r="U79" i="25"/>
  <c r="AG79" i="25" s="1"/>
  <c r="V73" i="8"/>
  <c r="U80" i="25"/>
  <c r="AG80" i="25" s="1"/>
  <c r="Q79" i="25"/>
  <c r="AC79" i="25" s="1"/>
  <c r="P79" i="25"/>
  <c r="AB79" i="25" s="1"/>
  <c r="K81" i="8"/>
  <c r="L81" i="8"/>
  <c r="O80" i="25"/>
  <c r="AA80" i="25" s="1"/>
  <c r="K81" i="24"/>
  <c r="E81" i="24"/>
  <c r="I81" i="24"/>
  <c r="D81" i="24"/>
  <c r="G81" i="24"/>
  <c r="J81" i="24"/>
  <c r="F81" i="24"/>
  <c r="H81" i="24"/>
  <c r="L81" i="24"/>
  <c r="W73" i="8"/>
  <c r="N80" i="8"/>
  <c r="C83" i="24" s="1"/>
  <c r="J81" i="8"/>
  <c r="M79" i="25"/>
  <c r="Q80" i="25"/>
  <c r="AC80" i="25" s="1"/>
  <c r="K82" i="24"/>
  <c r="E82" i="24"/>
  <c r="G82" i="24"/>
  <c r="J82" i="24"/>
  <c r="F82" i="24"/>
  <c r="L82" i="24"/>
  <c r="H82" i="24"/>
  <c r="I82" i="24"/>
  <c r="D82" i="24"/>
  <c r="N79" i="25"/>
  <c r="Z79" i="25" s="1"/>
  <c r="Y80" i="24"/>
  <c r="M80" i="25"/>
  <c r="AH80" i="22" l="1"/>
  <c r="AI92" i="22" s="1"/>
  <c r="AJ78" i="25"/>
  <c r="X80" i="24"/>
  <c r="V80" i="25"/>
  <c r="W92" i="25" s="1"/>
  <c r="V79" i="25"/>
  <c r="W91" i="25" s="1"/>
  <c r="AH80" i="24"/>
  <c r="AI92" i="24" s="1"/>
  <c r="X80" i="22"/>
  <c r="AJ79" i="24"/>
  <c r="AJ79" i="22"/>
  <c r="V81" i="22"/>
  <c r="W93" i="22" s="1"/>
  <c r="Q82" i="22"/>
  <c r="AC82" i="22" s="1"/>
  <c r="T82" i="22"/>
  <c r="R82" i="22"/>
  <c r="AD82" i="22" s="1"/>
  <c r="H76" i="8"/>
  <c r="O82" i="22"/>
  <c r="AA82" i="22" s="1"/>
  <c r="G81" i="8"/>
  <c r="C84" i="22" s="1"/>
  <c r="C82" i="8"/>
  <c r="S82" i="22"/>
  <c r="AE82" i="22" s="1"/>
  <c r="E83" i="22"/>
  <c r="K83" i="22"/>
  <c r="I83" i="22"/>
  <c r="L83" i="22"/>
  <c r="G83" i="22"/>
  <c r="J83" i="22"/>
  <c r="F83" i="22"/>
  <c r="H83" i="22"/>
  <c r="D83" i="22"/>
  <c r="U82" i="22"/>
  <c r="AG82" i="22" s="1"/>
  <c r="P82" i="22"/>
  <c r="AB82" i="22" s="1"/>
  <c r="Y81" i="22"/>
  <c r="AF81" i="22"/>
  <c r="F81" i="8"/>
  <c r="E82" i="8"/>
  <c r="D82" i="8"/>
  <c r="N82" i="22"/>
  <c r="Z82" i="22" s="1"/>
  <c r="M82" i="22"/>
  <c r="M81" i="8"/>
  <c r="T80" i="8"/>
  <c r="M82" i="24"/>
  <c r="T82" i="24"/>
  <c r="R81" i="24"/>
  <c r="AD81" i="24" s="1"/>
  <c r="M81" i="25"/>
  <c r="O75" i="8"/>
  <c r="R82" i="24"/>
  <c r="AD82" i="24" s="1"/>
  <c r="W74" i="8"/>
  <c r="N81" i="24"/>
  <c r="Z81" i="24" s="1"/>
  <c r="U81" i="25"/>
  <c r="AG81" i="25" s="1"/>
  <c r="Y80" i="25"/>
  <c r="Q82" i="24"/>
  <c r="AC82" i="24" s="1"/>
  <c r="U81" i="24"/>
  <c r="AG81" i="24" s="1"/>
  <c r="T81" i="24"/>
  <c r="P81" i="25"/>
  <c r="AB81" i="25" s="1"/>
  <c r="P75" i="8"/>
  <c r="AF79" i="25"/>
  <c r="U82" i="24"/>
  <c r="AG82" i="24" s="1"/>
  <c r="Q81" i="24"/>
  <c r="AC81" i="24" s="1"/>
  <c r="S81" i="8"/>
  <c r="R81" i="8"/>
  <c r="R81" i="25"/>
  <c r="AD81" i="25" s="1"/>
  <c r="U80" i="8"/>
  <c r="C83" i="25" s="1"/>
  <c r="Q81" i="8"/>
  <c r="O82" i="24"/>
  <c r="AA82" i="24" s="1"/>
  <c r="Y79" i="25"/>
  <c r="O81" i="24"/>
  <c r="AA81" i="24" s="1"/>
  <c r="S81" i="25"/>
  <c r="AE81" i="25" s="1"/>
  <c r="N81" i="25"/>
  <c r="Z81" i="25" s="1"/>
  <c r="D82" i="25"/>
  <c r="E82" i="25"/>
  <c r="H82" i="25"/>
  <c r="I82" i="25"/>
  <c r="G82" i="25"/>
  <c r="K82" i="25"/>
  <c r="L82" i="25"/>
  <c r="F82" i="25"/>
  <c r="J82" i="25"/>
  <c r="S82" i="24"/>
  <c r="AE82" i="24" s="1"/>
  <c r="S81" i="24"/>
  <c r="AE81" i="24" s="1"/>
  <c r="Q81" i="25"/>
  <c r="AC81" i="25" s="1"/>
  <c r="P82" i="24"/>
  <c r="AB82" i="24" s="1"/>
  <c r="J82" i="8"/>
  <c r="N81" i="8"/>
  <c r="C84" i="24" s="1"/>
  <c r="P81" i="24"/>
  <c r="AB81" i="24" s="1"/>
  <c r="L82" i="8"/>
  <c r="K82" i="8"/>
  <c r="O81" i="25"/>
  <c r="AA81" i="25" s="1"/>
  <c r="AF80" i="25"/>
  <c r="N82" i="24"/>
  <c r="Z82" i="24" s="1"/>
  <c r="H83" i="24"/>
  <c r="L83" i="24"/>
  <c r="F83" i="24"/>
  <c r="I83" i="24"/>
  <c r="G83" i="24"/>
  <c r="E83" i="24"/>
  <c r="D83" i="24"/>
  <c r="J83" i="24"/>
  <c r="K83" i="24"/>
  <c r="M81" i="24"/>
  <c r="V74" i="8"/>
  <c r="T81" i="25"/>
  <c r="V82" i="24" l="1"/>
  <c r="W94" i="24" s="1"/>
  <c r="V81" i="24"/>
  <c r="AJ80" i="22"/>
  <c r="I77" i="8" s="1"/>
  <c r="AH79" i="25"/>
  <c r="AI91" i="25" s="1"/>
  <c r="V81" i="25"/>
  <c r="W93" i="25" s="1"/>
  <c r="AH80" i="25"/>
  <c r="AI92" i="25" s="1"/>
  <c r="X79" i="25"/>
  <c r="X80" i="25" s="1"/>
  <c r="AH81" i="22"/>
  <c r="AI93" i="22" s="1"/>
  <c r="AJ80" i="24"/>
  <c r="I76" i="8"/>
  <c r="V82" i="22"/>
  <c r="W94" i="22" s="1"/>
  <c r="X81" i="22"/>
  <c r="Q83" i="22"/>
  <c r="AC83" i="22" s="1"/>
  <c r="Y82" i="22"/>
  <c r="O83" i="22"/>
  <c r="AA83" i="22" s="1"/>
  <c r="S83" i="22"/>
  <c r="AE83" i="22" s="1"/>
  <c r="G82" i="8"/>
  <c r="C85" i="22" s="1"/>
  <c r="C83" i="8"/>
  <c r="AF82" i="22"/>
  <c r="E83" i="8"/>
  <c r="D83" i="8"/>
  <c r="F82" i="8"/>
  <c r="U83" i="22"/>
  <c r="AG83" i="22" s="1"/>
  <c r="E84" i="22"/>
  <c r="K84" i="22"/>
  <c r="H84" i="22"/>
  <c r="I84" i="22"/>
  <c r="G84" i="22"/>
  <c r="D84" i="22"/>
  <c r="F84" i="22"/>
  <c r="J84" i="22"/>
  <c r="L84" i="22"/>
  <c r="R83" i="22"/>
  <c r="AD83" i="22" s="1"/>
  <c r="T83" i="22"/>
  <c r="H77" i="8"/>
  <c r="P83" i="22"/>
  <c r="AB83" i="22" s="1"/>
  <c r="M83" i="22"/>
  <c r="N83" i="22"/>
  <c r="Z83" i="22" s="1"/>
  <c r="M82" i="8"/>
  <c r="T81" i="8"/>
  <c r="V75" i="8"/>
  <c r="R83" i="24"/>
  <c r="AD83" i="24" s="1"/>
  <c r="Q82" i="25"/>
  <c r="AC82" i="25" s="1"/>
  <c r="O83" i="24"/>
  <c r="AA83" i="24" s="1"/>
  <c r="N82" i="25"/>
  <c r="Z82" i="25" s="1"/>
  <c r="R82" i="8"/>
  <c r="S82" i="8"/>
  <c r="Y81" i="25"/>
  <c r="Y81" i="24"/>
  <c r="W93" i="24"/>
  <c r="U83" i="24"/>
  <c r="AG83" i="24" s="1"/>
  <c r="L83" i="8"/>
  <c r="K83" i="8"/>
  <c r="S82" i="25"/>
  <c r="AE82" i="25" s="1"/>
  <c r="M82" i="25"/>
  <c r="W75" i="8"/>
  <c r="T83" i="24"/>
  <c r="Q83" i="24"/>
  <c r="AC83" i="24" s="1"/>
  <c r="O82" i="25"/>
  <c r="AA82" i="25" s="1"/>
  <c r="P76" i="8"/>
  <c r="S83" i="24"/>
  <c r="AE83" i="24" s="1"/>
  <c r="U82" i="25"/>
  <c r="AG82" i="25" s="1"/>
  <c r="AF82" i="24"/>
  <c r="AF81" i="25"/>
  <c r="M83" i="24"/>
  <c r="T82" i="25"/>
  <c r="U81" i="8"/>
  <c r="C84" i="25" s="1"/>
  <c r="Q82" i="8"/>
  <c r="N83" i="24"/>
  <c r="Z83" i="24" s="1"/>
  <c r="G84" i="24"/>
  <c r="K84" i="24"/>
  <c r="F84" i="24"/>
  <c r="E84" i="24"/>
  <c r="I84" i="24"/>
  <c r="D84" i="24"/>
  <c r="J84" i="24"/>
  <c r="H84" i="24"/>
  <c r="L84" i="24"/>
  <c r="P82" i="25"/>
  <c r="AB82" i="25" s="1"/>
  <c r="J83" i="25"/>
  <c r="L83" i="25"/>
  <c r="E83" i="25"/>
  <c r="F83" i="25"/>
  <c r="K83" i="25"/>
  <c r="I83" i="25"/>
  <c r="H83" i="25"/>
  <c r="G83" i="25"/>
  <c r="D83" i="25"/>
  <c r="O76" i="8"/>
  <c r="Y82" i="24"/>
  <c r="P83" i="24"/>
  <c r="AB83" i="24" s="1"/>
  <c r="N82" i="8"/>
  <c r="C85" i="24" s="1"/>
  <c r="J83" i="8"/>
  <c r="R82" i="25"/>
  <c r="AD82" i="25" s="1"/>
  <c r="AF81" i="24"/>
  <c r="V83" i="24" l="1"/>
  <c r="W95" i="24" s="1"/>
  <c r="AJ79" i="25"/>
  <c r="W76" i="8" s="1"/>
  <c r="X82" i="22"/>
  <c r="AH82" i="24"/>
  <c r="AI94" i="24" s="1"/>
  <c r="X81" i="24"/>
  <c r="X82" i="24" s="1"/>
  <c r="AJ81" i="22"/>
  <c r="I78" i="8" s="1"/>
  <c r="AH81" i="25"/>
  <c r="AI93" i="25" s="1"/>
  <c r="V82" i="25"/>
  <c r="W94" i="25" s="1"/>
  <c r="X81" i="25"/>
  <c r="AH81" i="24"/>
  <c r="AH82" i="22"/>
  <c r="AI94" i="22" s="1"/>
  <c r="V83" i="22"/>
  <c r="W95" i="22" s="1"/>
  <c r="AF83" i="22"/>
  <c r="M84" i="22"/>
  <c r="Y83" i="22"/>
  <c r="P84" i="22"/>
  <c r="AB84" i="22" s="1"/>
  <c r="D84" i="8"/>
  <c r="F83" i="8"/>
  <c r="E84" i="8"/>
  <c r="R84" i="22"/>
  <c r="AD84" i="22" s="1"/>
  <c r="Q84" i="22"/>
  <c r="AC84" i="22" s="1"/>
  <c r="T84" i="22"/>
  <c r="O84" i="22"/>
  <c r="AA84" i="22" s="1"/>
  <c r="U84" i="22"/>
  <c r="AG84" i="22" s="1"/>
  <c r="N84" i="22"/>
  <c r="Z84" i="22" s="1"/>
  <c r="G83" i="8"/>
  <c r="C86" i="22" s="1"/>
  <c r="C84" i="8"/>
  <c r="H78" i="8"/>
  <c r="S84" i="22"/>
  <c r="AE84" i="22" s="1"/>
  <c r="H85" i="22"/>
  <c r="I85" i="22"/>
  <c r="E85" i="22"/>
  <c r="F85" i="22"/>
  <c r="L85" i="22"/>
  <c r="D85" i="22"/>
  <c r="K85" i="22"/>
  <c r="G85" i="22"/>
  <c r="J85" i="22"/>
  <c r="M83" i="8"/>
  <c r="T82" i="8"/>
  <c r="J85" i="24"/>
  <c r="G85" i="24"/>
  <c r="K85" i="24"/>
  <c r="I85" i="24"/>
  <c r="E85" i="24"/>
  <c r="F85" i="24"/>
  <c r="H85" i="24"/>
  <c r="D85" i="24"/>
  <c r="L85" i="24"/>
  <c r="P83" i="25"/>
  <c r="AB83" i="25" s="1"/>
  <c r="O84" i="24"/>
  <c r="AA84" i="24" s="1"/>
  <c r="AF82" i="25"/>
  <c r="Q83" i="25"/>
  <c r="AC83" i="25" s="1"/>
  <c r="T84" i="24"/>
  <c r="R83" i="25"/>
  <c r="AD83" i="25" s="1"/>
  <c r="U84" i="24"/>
  <c r="AG84" i="24" s="1"/>
  <c r="P84" i="24"/>
  <c r="AB84" i="24" s="1"/>
  <c r="Y83" i="24"/>
  <c r="AF83" i="24"/>
  <c r="T83" i="25"/>
  <c r="Q84" i="24"/>
  <c r="AC84" i="24" s="1"/>
  <c r="K84" i="8"/>
  <c r="L84" i="8"/>
  <c r="O83" i="25"/>
  <c r="AA83" i="25" s="1"/>
  <c r="S84" i="24"/>
  <c r="AE84" i="24" s="1"/>
  <c r="P77" i="8"/>
  <c r="S83" i="8"/>
  <c r="R83" i="8"/>
  <c r="O77" i="8"/>
  <c r="N83" i="25"/>
  <c r="Z83" i="25" s="1"/>
  <c r="M84" i="24"/>
  <c r="U82" i="8"/>
  <c r="C85" i="25" s="1"/>
  <c r="Q83" i="8"/>
  <c r="U83" i="25"/>
  <c r="AG83" i="25" s="1"/>
  <c r="R84" i="24"/>
  <c r="AD84" i="24" s="1"/>
  <c r="J84" i="25"/>
  <c r="E84" i="25"/>
  <c r="I84" i="25"/>
  <c r="K84" i="25"/>
  <c r="L84" i="25"/>
  <c r="G84" i="25"/>
  <c r="F84" i="25"/>
  <c r="H84" i="25"/>
  <c r="D84" i="25"/>
  <c r="N83" i="8"/>
  <c r="C86" i="24" s="1"/>
  <c r="J84" i="8"/>
  <c r="M83" i="25"/>
  <c r="S83" i="25"/>
  <c r="AE83" i="25" s="1"/>
  <c r="N84" i="24"/>
  <c r="Z84" i="24" s="1"/>
  <c r="Y82" i="25"/>
  <c r="V76" i="8"/>
  <c r="V84" i="24" l="1"/>
  <c r="W96" i="24" s="1"/>
  <c r="AJ80" i="25"/>
  <c r="AJ81" i="25" s="1"/>
  <c r="AH83" i="22"/>
  <c r="AI95" i="22" s="1"/>
  <c r="X83" i="24"/>
  <c r="V83" i="25"/>
  <c r="W95" i="25" s="1"/>
  <c r="AH82" i="25"/>
  <c r="AI94" i="25" s="1"/>
  <c r="X82" i="25"/>
  <c r="AH83" i="24"/>
  <c r="AI95" i="24" s="1"/>
  <c r="AJ82" i="22"/>
  <c r="AI93" i="24"/>
  <c r="AJ81" i="24"/>
  <c r="AJ82" i="24" s="1"/>
  <c r="V84" i="22"/>
  <c r="W96" i="22" s="1"/>
  <c r="X83" i="22"/>
  <c r="T85" i="22"/>
  <c r="M85" i="22"/>
  <c r="H79" i="8"/>
  <c r="U85" i="22"/>
  <c r="AG85" i="22" s="1"/>
  <c r="P85" i="22"/>
  <c r="AB85" i="22" s="1"/>
  <c r="O85" i="22"/>
  <c r="AA85" i="22" s="1"/>
  <c r="G84" i="8"/>
  <c r="C87" i="22" s="1"/>
  <c r="C85" i="8"/>
  <c r="AF84" i="22"/>
  <c r="Y84" i="22"/>
  <c r="N85" i="22"/>
  <c r="Z85" i="22" s="1"/>
  <c r="D86" i="22"/>
  <c r="E86" i="22"/>
  <c r="K86" i="22"/>
  <c r="J86" i="22"/>
  <c r="L86" i="22"/>
  <c r="F86" i="22"/>
  <c r="G86" i="22"/>
  <c r="H86" i="22"/>
  <c r="I86" i="22"/>
  <c r="R85" i="22"/>
  <c r="AD85" i="22" s="1"/>
  <c r="S85" i="22"/>
  <c r="AE85" i="22" s="1"/>
  <c r="Q85" i="22"/>
  <c r="AC85" i="22" s="1"/>
  <c r="E85" i="8"/>
  <c r="F84" i="8"/>
  <c r="D85" i="8"/>
  <c r="M84" i="8"/>
  <c r="T83" i="8"/>
  <c r="V77" i="8"/>
  <c r="Y83" i="25"/>
  <c r="U84" i="25"/>
  <c r="AG84" i="25" s="1"/>
  <c r="O78" i="8"/>
  <c r="AF83" i="25"/>
  <c r="M85" i="24"/>
  <c r="N84" i="8"/>
  <c r="C87" i="24" s="1"/>
  <c r="J85" i="8"/>
  <c r="T84" i="25"/>
  <c r="Q85" i="24"/>
  <c r="AC85" i="24" s="1"/>
  <c r="L86" i="24"/>
  <c r="J86" i="24"/>
  <c r="G86" i="24"/>
  <c r="K86" i="24"/>
  <c r="D86" i="24"/>
  <c r="I86" i="24"/>
  <c r="H86" i="24"/>
  <c r="F86" i="24"/>
  <c r="E86" i="24"/>
  <c r="R84" i="25"/>
  <c r="AD84" i="25" s="1"/>
  <c r="U83" i="8"/>
  <c r="C86" i="25" s="1"/>
  <c r="Q84" i="8"/>
  <c r="R84" i="8"/>
  <c r="S84" i="8"/>
  <c r="O85" i="24"/>
  <c r="AA85" i="24" s="1"/>
  <c r="N84" i="25"/>
  <c r="Z84" i="25" s="1"/>
  <c r="G85" i="25"/>
  <c r="F85" i="25"/>
  <c r="J85" i="25"/>
  <c r="H85" i="25"/>
  <c r="E85" i="25"/>
  <c r="D85" i="25"/>
  <c r="L85" i="25"/>
  <c r="I85" i="25"/>
  <c r="K85" i="25"/>
  <c r="N85" i="24"/>
  <c r="Z85" i="24" s="1"/>
  <c r="M84" i="25"/>
  <c r="S84" i="25"/>
  <c r="AE84" i="25" s="1"/>
  <c r="R85" i="24"/>
  <c r="AD85" i="24" s="1"/>
  <c r="Q84" i="25"/>
  <c r="AC84" i="25" s="1"/>
  <c r="Y84" i="24"/>
  <c r="K85" i="8"/>
  <c r="L85" i="8"/>
  <c r="T85" i="24"/>
  <c r="O84" i="25"/>
  <c r="AA84" i="25" s="1"/>
  <c r="AF84" i="24"/>
  <c r="P85" i="24"/>
  <c r="AB85" i="24" s="1"/>
  <c r="P84" i="25"/>
  <c r="AB84" i="25" s="1"/>
  <c r="U85" i="24"/>
  <c r="AG85" i="24" s="1"/>
  <c r="S85" i="24"/>
  <c r="AE85" i="24" s="1"/>
  <c r="W77" i="8" l="1"/>
  <c r="V85" i="24"/>
  <c r="W97" i="24" s="1"/>
  <c r="AJ83" i="22"/>
  <c r="I80" i="8" s="1"/>
  <c r="AH84" i="22"/>
  <c r="AI96" i="22" s="1"/>
  <c r="I79" i="8"/>
  <c r="P78" i="8"/>
  <c r="X84" i="24"/>
  <c r="V84" i="25"/>
  <c r="W96" i="25" s="1"/>
  <c r="AJ82" i="25"/>
  <c r="AH83" i="25"/>
  <c r="AI95" i="25" s="1"/>
  <c r="X83" i="25"/>
  <c r="AJ83" i="24"/>
  <c r="AH84" i="24"/>
  <c r="AI96" i="24" s="1"/>
  <c r="V85" i="22"/>
  <c r="W97" i="22" s="1"/>
  <c r="X84" i="22"/>
  <c r="N86" i="22"/>
  <c r="Z86" i="22" s="1"/>
  <c r="R86" i="22"/>
  <c r="AD86" i="22" s="1"/>
  <c r="M86" i="22"/>
  <c r="J87" i="22"/>
  <c r="F87" i="22"/>
  <c r="D87" i="22"/>
  <c r="L87" i="22"/>
  <c r="K87" i="22"/>
  <c r="H87" i="22"/>
  <c r="G87" i="22"/>
  <c r="I87" i="22"/>
  <c r="E87" i="22"/>
  <c r="G85" i="8"/>
  <c r="C88" i="22" s="1"/>
  <c r="C86" i="8"/>
  <c r="Q86" i="22"/>
  <c r="AC86" i="22" s="1"/>
  <c r="H80" i="8"/>
  <c r="P86" i="22"/>
  <c r="AB86" i="22" s="1"/>
  <c r="O86" i="22"/>
  <c r="AA86" i="22" s="1"/>
  <c r="Y85" i="22"/>
  <c r="U86" i="22"/>
  <c r="AG86" i="22" s="1"/>
  <c r="S86" i="22"/>
  <c r="AE86" i="22" s="1"/>
  <c r="D86" i="8"/>
  <c r="E86" i="8"/>
  <c r="F85" i="8"/>
  <c r="T86" i="22"/>
  <c r="AF85" i="22"/>
  <c r="M85" i="8"/>
  <c r="T84" i="8"/>
  <c r="K86" i="8"/>
  <c r="L86" i="8"/>
  <c r="W78" i="8"/>
  <c r="T85" i="25"/>
  <c r="P85" i="25"/>
  <c r="AB85" i="25" s="1"/>
  <c r="U84" i="8"/>
  <c r="C87" i="25" s="1"/>
  <c r="Q85" i="8"/>
  <c r="M86" i="24"/>
  <c r="R85" i="25"/>
  <c r="AD85" i="25" s="1"/>
  <c r="G86" i="25"/>
  <c r="K86" i="25"/>
  <c r="J86" i="25"/>
  <c r="F86" i="25"/>
  <c r="I86" i="25"/>
  <c r="E86" i="25"/>
  <c r="H86" i="25"/>
  <c r="L86" i="25"/>
  <c r="D86" i="25"/>
  <c r="T86" i="24"/>
  <c r="N85" i="8"/>
  <c r="C88" i="24" s="1"/>
  <c r="J86" i="8"/>
  <c r="U85" i="25"/>
  <c r="AG85" i="25" s="1"/>
  <c r="P86" i="24"/>
  <c r="AB86" i="24" s="1"/>
  <c r="D87" i="24"/>
  <c r="H87" i="24"/>
  <c r="J87" i="24"/>
  <c r="I87" i="24"/>
  <c r="G87" i="24"/>
  <c r="F87" i="24"/>
  <c r="L87" i="24"/>
  <c r="K87" i="24"/>
  <c r="E87" i="24"/>
  <c r="P79" i="8"/>
  <c r="M85" i="25"/>
  <c r="S86" i="24"/>
  <c r="AE86" i="24" s="1"/>
  <c r="Y85" i="24"/>
  <c r="N85" i="25"/>
  <c r="Z85" i="25" s="1"/>
  <c r="N86" i="24"/>
  <c r="Z86" i="24" s="1"/>
  <c r="U86" i="24"/>
  <c r="AG86" i="24" s="1"/>
  <c r="AF85" i="24"/>
  <c r="Y84" i="25"/>
  <c r="Q85" i="25"/>
  <c r="AC85" i="25" s="1"/>
  <c r="O86" i="24"/>
  <c r="AA86" i="24" s="1"/>
  <c r="S85" i="25"/>
  <c r="AE85" i="25" s="1"/>
  <c r="Q86" i="24"/>
  <c r="AC86" i="24" s="1"/>
  <c r="V78" i="8"/>
  <c r="O85" i="25"/>
  <c r="AA85" i="25" s="1"/>
  <c r="R85" i="8"/>
  <c r="S85" i="8"/>
  <c r="R86" i="24"/>
  <c r="AD86" i="24" s="1"/>
  <c r="AF84" i="25"/>
  <c r="O79" i="8"/>
  <c r="V86" i="24" l="1"/>
  <c r="W98" i="24" s="1"/>
  <c r="AJ84" i="22"/>
  <c r="I81" i="8" s="1"/>
  <c r="AH84" i="25"/>
  <c r="AI96" i="25" s="1"/>
  <c r="V85" i="25"/>
  <c r="W97" i="25" s="1"/>
  <c r="X85" i="24"/>
  <c r="AJ83" i="25"/>
  <c r="X84" i="25"/>
  <c r="AH85" i="22"/>
  <c r="AI97" i="22" s="1"/>
  <c r="AH85" i="24"/>
  <c r="AI97" i="24" s="1"/>
  <c r="AJ84" i="24"/>
  <c r="X85" i="22"/>
  <c r="V86" i="22"/>
  <c r="W98" i="22" s="1"/>
  <c r="R87" i="22"/>
  <c r="AD87" i="22" s="1"/>
  <c r="Y86" i="22"/>
  <c r="AF86" i="22"/>
  <c r="H81" i="8"/>
  <c r="P87" i="22"/>
  <c r="AB87" i="22" s="1"/>
  <c r="T87" i="22"/>
  <c r="U87" i="22"/>
  <c r="AG87" i="22" s="1"/>
  <c r="F86" i="8"/>
  <c r="E87" i="8"/>
  <c r="D87" i="8"/>
  <c r="G86" i="8"/>
  <c r="C89" i="22" s="1"/>
  <c r="C87" i="8"/>
  <c r="M87" i="22"/>
  <c r="Q87" i="22"/>
  <c r="AC87" i="22" s="1"/>
  <c r="K88" i="22"/>
  <c r="H88" i="22"/>
  <c r="I88" i="22"/>
  <c r="G88" i="22"/>
  <c r="F88" i="22"/>
  <c r="D88" i="22"/>
  <c r="E88" i="22"/>
  <c r="L88" i="22"/>
  <c r="J88" i="22"/>
  <c r="O87" i="22"/>
  <c r="AA87" i="22" s="1"/>
  <c r="N87" i="22"/>
  <c r="Z87" i="22" s="1"/>
  <c r="S87" i="22"/>
  <c r="AE87" i="22" s="1"/>
  <c r="M86" i="8"/>
  <c r="T85" i="8"/>
  <c r="O80" i="8"/>
  <c r="N87" i="24"/>
  <c r="Z87" i="24" s="1"/>
  <c r="M87" i="24"/>
  <c r="AF86" i="24"/>
  <c r="T86" i="25"/>
  <c r="T87" i="24"/>
  <c r="M86" i="25"/>
  <c r="P86" i="25"/>
  <c r="AB86" i="25" s="1"/>
  <c r="V79" i="8"/>
  <c r="U87" i="24"/>
  <c r="AG87" i="24" s="1"/>
  <c r="U86" i="25"/>
  <c r="AG86" i="25" s="1"/>
  <c r="AF85" i="25"/>
  <c r="O87" i="24"/>
  <c r="AA87" i="24" s="1"/>
  <c r="Q86" i="25"/>
  <c r="AC86" i="25" s="1"/>
  <c r="P87" i="24"/>
  <c r="AB87" i="24" s="1"/>
  <c r="N86" i="25"/>
  <c r="Z86" i="25" s="1"/>
  <c r="Y85" i="25"/>
  <c r="R87" i="24"/>
  <c r="AD87" i="24" s="1"/>
  <c r="N86" i="8"/>
  <c r="C89" i="24" s="1"/>
  <c r="J87" i="8"/>
  <c r="R86" i="25"/>
  <c r="AD86" i="25" s="1"/>
  <c r="Y86" i="24"/>
  <c r="W79" i="8"/>
  <c r="R86" i="8"/>
  <c r="S86" i="8"/>
  <c r="S87" i="24"/>
  <c r="AE87" i="24" s="1"/>
  <c r="K88" i="24"/>
  <c r="H88" i="24"/>
  <c r="J88" i="24"/>
  <c r="F88" i="24"/>
  <c r="D88" i="24"/>
  <c r="E88" i="24"/>
  <c r="G88" i="24"/>
  <c r="I88" i="24"/>
  <c r="L88" i="24"/>
  <c r="O86" i="25"/>
  <c r="AA86" i="25" s="1"/>
  <c r="U85" i="8"/>
  <c r="C88" i="25" s="1"/>
  <c r="Q86" i="8"/>
  <c r="P80" i="8"/>
  <c r="Q87" i="24"/>
  <c r="AC87" i="24" s="1"/>
  <c r="S86" i="25"/>
  <c r="AE86" i="25" s="1"/>
  <c r="K87" i="25"/>
  <c r="J87" i="25"/>
  <c r="G87" i="25"/>
  <c r="H87" i="25"/>
  <c r="E87" i="25"/>
  <c r="L87" i="25"/>
  <c r="D87" i="25"/>
  <c r="I87" i="25"/>
  <c r="F87" i="25"/>
  <c r="L87" i="8"/>
  <c r="K87" i="8"/>
  <c r="V87" i="24" l="1"/>
  <c r="W99" i="24" s="1"/>
  <c r="AJ84" i="25"/>
  <c r="X86" i="24"/>
  <c r="AH85" i="25"/>
  <c r="AI97" i="25" s="1"/>
  <c r="V86" i="25"/>
  <c r="W98" i="25" s="1"/>
  <c r="X85" i="25"/>
  <c r="AH86" i="24"/>
  <c r="AI98" i="24" s="1"/>
  <c r="AH86" i="22"/>
  <c r="AI98" i="22" s="1"/>
  <c r="AJ85" i="24"/>
  <c r="AJ85" i="22"/>
  <c r="I82" i="8" s="1"/>
  <c r="X86" i="22"/>
  <c r="V87" i="22"/>
  <c r="W99" i="22" s="1"/>
  <c r="M88" i="22"/>
  <c r="H82" i="8"/>
  <c r="O88" i="22"/>
  <c r="AA88" i="22" s="1"/>
  <c r="Q88" i="22"/>
  <c r="AC88" i="22" s="1"/>
  <c r="G87" i="8"/>
  <c r="C90" i="22" s="1"/>
  <c r="C88" i="8"/>
  <c r="AF87" i="22"/>
  <c r="R88" i="22"/>
  <c r="AD88" i="22" s="1"/>
  <c r="S88" i="22"/>
  <c r="AE88" i="22" s="1"/>
  <c r="T88" i="22"/>
  <c r="J89" i="22"/>
  <c r="H89" i="22"/>
  <c r="L89" i="22"/>
  <c r="F89" i="22"/>
  <c r="K89" i="22"/>
  <c r="G89" i="22"/>
  <c r="E89" i="22"/>
  <c r="D89" i="22"/>
  <c r="I89" i="22"/>
  <c r="P88" i="22"/>
  <c r="AB88" i="22" s="1"/>
  <c r="U88" i="22"/>
  <c r="AG88" i="22" s="1"/>
  <c r="F87" i="8"/>
  <c r="D88" i="8"/>
  <c r="E88" i="8"/>
  <c r="Y87" i="22"/>
  <c r="N88" i="22"/>
  <c r="Z88" i="22" s="1"/>
  <c r="M87" i="8"/>
  <c r="T86" i="8"/>
  <c r="O87" i="25"/>
  <c r="AA87" i="25" s="1"/>
  <c r="T87" i="25"/>
  <c r="L88" i="25"/>
  <c r="E88" i="25"/>
  <c r="H88" i="25"/>
  <c r="D88" i="25"/>
  <c r="J88" i="25"/>
  <c r="G88" i="25"/>
  <c r="I88" i="25"/>
  <c r="F88" i="25"/>
  <c r="K88" i="25"/>
  <c r="O88" i="24"/>
  <c r="AA88" i="24" s="1"/>
  <c r="L89" i="24"/>
  <c r="F89" i="24"/>
  <c r="J89" i="24"/>
  <c r="D89" i="24"/>
  <c r="G89" i="24"/>
  <c r="K89" i="24"/>
  <c r="I89" i="24"/>
  <c r="E89" i="24"/>
  <c r="H89" i="24"/>
  <c r="R87" i="25"/>
  <c r="AD87" i="25" s="1"/>
  <c r="S88" i="24"/>
  <c r="AE88" i="24" s="1"/>
  <c r="W80" i="8"/>
  <c r="Y86" i="25"/>
  <c r="M87" i="25"/>
  <c r="Q88" i="24"/>
  <c r="AC88" i="24" s="1"/>
  <c r="Y87" i="24"/>
  <c r="U87" i="25"/>
  <c r="AG87" i="25" s="1"/>
  <c r="U88" i="24"/>
  <c r="AG88" i="24" s="1"/>
  <c r="T88" i="24"/>
  <c r="N87" i="25"/>
  <c r="Z87" i="25" s="1"/>
  <c r="R88" i="24"/>
  <c r="AD88" i="24" s="1"/>
  <c r="AF87" i="24"/>
  <c r="Q87" i="25"/>
  <c r="AC87" i="25" s="1"/>
  <c r="P81" i="8"/>
  <c r="P88" i="24"/>
  <c r="AB88" i="24" s="1"/>
  <c r="K88" i="8"/>
  <c r="L88" i="8"/>
  <c r="P87" i="25"/>
  <c r="AB87" i="25" s="1"/>
  <c r="N88" i="24"/>
  <c r="Z88" i="24" s="1"/>
  <c r="V80" i="8"/>
  <c r="AF86" i="25"/>
  <c r="O81" i="8"/>
  <c r="S87" i="25"/>
  <c r="AE87" i="25" s="1"/>
  <c r="U86" i="8"/>
  <c r="C89" i="25" s="1"/>
  <c r="Q87" i="8"/>
  <c r="M88" i="24"/>
  <c r="S87" i="8"/>
  <c r="R87" i="8"/>
  <c r="N87" i="8"/>
  <c r="C90" i="24" s="1"/>
  <c r="J88" i="8"/>
  <c r="V88" i="24" l="1"/>
  <c r="W100" i="24" s="1"/>
  <c r="AH86" i="25"/>
  <c r="AI98" i="25" s="1"/>
  <c r="V87" i="25"/>
  <c r="X87" i="24"/>
  <c r="AJ85" i="25"/>
  <c r="X86" i="25"/>
  <c r="AJ86" i="24"/>
  <c r="AJ86" i="22"/>
  <c r="I83" i="8" s="1"/>
  <c r="AH87" i="22"/>
  <c r="AI99" i="22" s="1"/>
  <c r="X87" i="22"/>
  <c r="AH87" i="24"/>
  <c r="AI99" i="24" s="1"/>
  <c r="V88" i="22"/>
  <c r="W100" i="22" s="1"/>
  <c r="U89" i="22"/>
  <c r="AG89" i="22" s="1"/>
  <c r="Q89" i="22"/>
  <c r="AC89" i="22" s="1"/>
  <c r="S89" i="22"/>
  <c r="AE89" i="22" s="1"/>
  <c r="E89" i="8"/>
  <c r="D89" i="8"/>
  <c r="F88" i="8"/>
  <c r="N89" i="22"/>
  <c r="Z89" i="22" s="1"/>
  <c r="J90" i="22"/>
  <c r="F90" i="22"/>
  <c r="D90" i="22"/>
  <c r="K90" i="22"/>
  <c r="E90" i="22"/>
  <c r="L90" i="22"/>
  <c r="H90" i="22"/>
  <c r="I90" i="22"/>
  <c r="G90" i="22"/>
  <c r="R89" i="22"/>
  <c r="AD89" i="22" s="1"/>
  <c r="G88" i="8"/>
  <c r="C91" i="22" s="1"/>
  <c r="C89" i="8"/>
  <c r="P89" i="22"/>
  <c r="AB89" i="22" s="1"/>
  <c r="H83" i="8"/>
  <c r="AF88" i="22"/>
  <c r="T89" i="22"/>
  <c r="Y88" i="22"/>
  <c r="M89" i="22"/>
  <c r="O89" i="22"/>
  <c r="AA89" i="22" s="1"/>
  <c r="T87" i="8"/>
  <c r="R88" i="8"/>
  <c r="S88" i="8"/>
  <c r="O82" i="8"/>
  <c r="N89" i="24"/>
  <c r="Z89" i="24" s="1"/>
  <c r="M88" i="25"/>
  <c r="R89" i="24"/>
  <c r="AD89" i="24" s="1"/>
  <c r="Q88" i="25"/>
  <c r="AC88" i="25" s="1"/>
  <c r="Y88" i="24"/>
  <c r="W81" i="8"/>
  <c r="T89" i="24"/>
  <c r="N88" i="25"/>
  <c r="Z88" i="25" s="1"/>
  <c r="K89" i="8"/>
  <c r="L89" i="8"/>
  <c r="AF88" i="24"/>
  <c r="P89" i="24"/>
  <c r="AB89" i="24" s="1"/>
  <c r="T88" i="25"/>
  <c r="U88" i="25"/>
  <c r="AG88" i="25" s="1"/>
  <c r="U87" i="8"/>
  <c r="C90" i="25" s="1"/>
  <c r="Q88" i="8"/>
  <c r="M89" i="24"/>
  <c r="O88" i="25"/>
  <c r="AA88" i="25" s="1"/>
  <c r="AF87" i="25"/>
  <c r="K89" i="25"/>
  <c r="G89" i="25"/>
  <c r="H89" i="25"/>
  <c r="I89" i="25"/>
  <c r="E89" i="25"/>
  <c r="F89" i="25"/>
  <c r="D89" i="25"/>
  <c r="L89" i="25"/>
  <c r="J89" i="25"/>
  <c r="V81" i="8"/>
  <c r="W99" i="25"/>
  <c r="Y87" i="25"/>
  <c r="S89" i="24"/>
  <c r="AE89" i="24" s="1"/>
  <c r="R88" i="25"/>
  <c r="AD88" i="25" s="1"/>
  <c r="N88" i="8"/>
  <c r="C91" i="24" s="1"/>
  <c r="J89" i="8"/>
  <c r="O89" i="24"/>
  <c r="AA89" i="24" s="1"/>
  <c r="P88" i="25"/>
  <c r="AB88" i="25" s="1"/>
  <c r="F90" i="24"/>
  <c r="E90" i="24"/>
  <c r="D90" i="24"/>
  <c r="H90" i="24"/>
  <c r="I90" i="24"/>
  <c r="G90" i="24"/>
  <c r="K90" i="24"/>
  <c r="L90" i="24"/>
  <c r="J90" i="24"/>
  <c r="P82" i="8"/>
  <c r="Q89" i="24"/>
  <c r="AC89" i="24" s="1"/>
  <c r="U89" i="24"/>
  <c r="AG89" i="24" s="1"/>
  <c r="S88" i="25"/>
  <c r="AE88" i="25" s="1"/>
  <c r="AJ86" i="25" l="1"/>
  <c r="V89" i="24"/>
  <c r="W101" i="24" s="1"/>
  <c r="AH87" i="25"/>
  <c r="AI99" i="25" s="1"/>
  <c r="V88" i="25"/>
  <c r="W100" i="25" s="1"/>
  <c r="AH88" i="22"/>
  <c r="AI100" i="22" s="1"/>
  <c r="X88" i="24"/>
  <c r="X87" i="25"/>
  <c r="AJ87" i="24"/>
  <c r="AJ87" i="22"/>
  <c r="AH88" i="24"/>
  <c r="AI100" i="24" s="1"/>
  <c r="V89" i="22"/>
  <c r="W101" i="22" s="1"/>
  <c r="X88" i="22"/>
  <c r="M90" i="22"/>
  <c r="O90" i="22"/>
  <c r="AA90" i="22" s="1"/>
  <c r="H84" i="8"/>
  <c r="R90" i="22"/>
  <c r="AD90" i="22" s="1"/>
  <c r="Q90" i="22"/>
  <c r="AC90" i="22" s="1"/>
  <c r="Y89" i="22"/>
  <c r="U90" i="22"/>
  <c r="AG90" i="22" s="1"/>
  <c r="P90" i="22"/>
  <c r="AB90" i="22" s="1"/>
  <c r="AF89" i="22"/>
  <c r="C90" i="8"/>
  <c r="G89" i="8"/>
  <c r="C92" i="22" s="1"/>
  <c r="N90" i="22"/>
  <c r="Z90" i="22" s="1"/>
  <c r="D90" i="8"/>
  <c r="E90" i="8"/>
  <c r="F89" i="8"/>
  <c r="S90" i="22"/>
  <c r="AE90" i="22" s="1"/>
  <c r="L91" i="22"/>
  <c r="F91" i="22"/>
  <c r="E91" i="22"/>
  <c r="J91" i="22"/>
  <c r="K91" i="22"/>
  <c r="H91" i="22"/>
  <c r="G91" i="22"/>
  <c r="D91" i="22"/>
  <c r="I91" i="22"/>
  <c r="T90" i="22"/>
  <c r="T88" i="8"/>
  <c r="T90" i="24"/>
  <c r="M89" i="25"/>
  <c r="W82" i="8"/>
  <c r="P90" i="24"/>
  <c r="AB90" i="24" s="1"/>
  <c r="O89" i="25"/>
  <c r="AA89" i="25" s="1"/>
  <c r="K90" i="8"/>
  <c r="L90" i="8"/>
  <c r="M88" i="8"/>
  <c r="R90" i="24"/>
  <c r="AD90" i="24" s="1"/>
  <c r="N89" i="25"/>
  <c r="Z89" i="25" s="1"/>
  <c r="Q90" i="24"/>
  <c r="AC90" i="24" s="1"/>
  <c r="R89" i="25"/>
  <c r="AD89" i="25" s="1"/>
  <c r="Y89" i="24"/>
  <c r="AF88" i="25"/>
  <c r="P83" i="8"/>
  <c r="M90" i="24"/>
  <c r="N89" i="8"/>
  <c r="C92" i="24" s="1"/>
  <c r="J90" i="8"/>
  <c r="Q89" i="25"/>
  <c r="AC89" i="25" s="1"/>
  <c r="N90" i="24"/>
  <c r="Z90" i="24" s="1"/>
  <c r="F91" i="24"/>
  <c r="H91" i="24"/>
  <c r="G91" i="24"/>
  <c r="K91" i="24"/>
  <c r="D91" i="24"/>
  <c r="L91" i="24"/>
  <c r="I91" i="24"/>
  <c r="J91" i="24"/>
  <c r="E91" i="24"/>
  <c r="V82" i="8"/>
  <c r="P89" i="25"/>
  <c r="AB89" i="25" s="1"/>
  <c r="AF89" i="24"/>
  <c r="O83" i="8"/>
  <c r="S90" i="24"/>
  <c r="AE90" i="24" s="1"/>
  <c r="O90" i="24"/>
  <c r="AA90" i="24" s="1"/>
  <c r="S89" i="25"/>
  <c r="AE89" i="25" s="1"/>
  <c r="T89" i="25"/>
  <c r="Q89" i="8"/>
  <c r="U88" i="8"/>
  <c r="U90" i="24"/>
  <c r="AG90" i="24" s="1"/>
  <c r="U89" i="25"/>
  <c r="AG89" i="25" s="1"/>
  <c r="I90" i="25"/>
  <c r="K90" i="25"/>
  <c r="J90" i="25"/>
  <c r="E90" i="25"/>
  <c r="H90" i="25"/>
  <c r="D90" i="25"/>
  <c r="F90" i="25"/>
  <c r="L90" i="25"/>
  <c r="G90" i="25"/>
  <c r="Y88" i="25"/>
  <c r="R89" i="8"/>
  <c r="S89" i="8"/>
  <c r="AJ87" i="25" l="1"/>
  <c r="V90" i="24"/>
  <c r="W102" i="24" s="1"/>
  <c r="AJ88" i="22"/>
  <c r="X89" i="24"/>
  <c r="AH88" i="25"/>
  <c r="AI100" i="25" s="1"/>
  <c r="V89" i="25"/>
  <c r="W101" i="25" s="1"/>
  <c r="X88" i="25"/>
  <c r="AH89" i="22"/>
  <c r="AI101" i="22" s="1"/>
  <c r="I84" i="8"/>
  <c r="X89" i="22"/>
  <c r="AH89" i="24"/>
  <c r="AI101" i="24" s="1"/>
  <c r="AJ88" i="24"/>
  <c r="V90" i="22"/>
  <c r="W102" i="22" s="1"/>
  <c r="AF90" i="22"/>
  <c r="O91" i="22"/>
  <c r="AA91" i="22" s="1"/>
  <c r="R91" i="22"/>
  <c r="AD91" i="22" s="1"/>
  <c r="U91" i="22"/>
  <c r="AG91" i="22" s="1"/>
  <c r="I92" i="22"/>
  <c r="F92" i="22"/>
  <c r="D92" i="22"/>
  <c r="K92" i="22"/>
  <c r="J92" i="22"/>
  <c r="G92" i="22"/>
  <c r="H92" i="22"/>
  <c r="L92" i="22"/>
  <c r="E92" i="22"/>
  <c r="Q91" i="22"/>
  <c r="AC91" i="22" s="1"/>
  <c r="M91" i="22"/>
  <c r="T91" i="22"/>
  <c r="H85" i="8"/>
  <c r="P91" i="22"/>
  <c r="AB91" i="22" s="1"/>
  <c r="S91" i="22"/>
  <c r="AE91" i="22" s="1"/>
  <c r="E91" i="8"/>
  <c r="F90" i="8"/>
  <c r="D91" i="8"/>
  <c r="Y90" i="22"/>
  <c r="G90" i="8"/>
  <c r="C93" i="22" s="1"/>
  <c r="C91" i="8"/>
  <c r="N91" i="22"/>
  <c r="Z91" i="22" s="1"/>
  <c r="I85" i="8"/>
  <c r="T89" i="8"/>
  <c r="R90" i="8"/>
  <c r="S90" i="8"/>
  <c r="N90" i="25"/>
  <c r="Z90" i="25" s="1"/>
  <c r="C91" i="25"/>
  <c r="P91" i="24"/>
  <c r="AB91" i="24" s="1"/>
  <c r="N90" i="8"/>
  <c r="C93" i="24" s="1"/>
  <c r="J91" i="8"/>
  <c r="N91" i="8" s="1"/>
  <c r="C94" i="24" s="1"/>
  <c r="S90" i="25"/>
  <c r="AE90" i="25" s="1"/>
  <c r="U89" i="8"/>
  <c r="C92" i="25" s="1"/>
  <c r="Q90" i="8"/>
  <c r="V83" i="8"/>
  <c r="Q91" i="24"/>
  <c r="AC91" i="24" s="1"/>
  <c r="I92" i="24"/>
  <c r="F92" i="24"/>
  <c r="E92" i="24"/>
  <c r="K92" i="24"/>
  <c r="G92" i="24"/>
  <c r="J92" i="24"/>
  <c r="D92" i="24"/>
  <c r="L92" i="24"/>
  <c r="H92" i="24"/>
  <c r="T90" i="25"/>
  <c r="AF89" i="25"/>
  <c r="O84" i="8"/>
  <c r="N91" i="24"/>
  <c r="Z91" i="24" s="1"/>
  <c r="O91" i="24"/>
  <c r="AA91" i="24" s="1"/>
  <c r="Y90" i="24"/>
  <c r="M89" i="8"/>
  <c r="W83" i="8"/>
  <c r="P90" i="25"/>
  <c r="AB90" i="25" s="1"/>
  <c r="R90" i="25"/>
  <c r="AD90" i="25" s="1"/>
  <c r="S91" i="24"/>
  <c r="AE91" i="24" s="1"/>
  <c r="U90" i="25"/>
  <c r="AG90" i="25" s="1"/>
  <c r="R91" i="24"/>
  <c r="AD91" i="24" s="1"/>
  <c r="P84" i="8"/>
  <c r="K91" i="8"/>
  <c r="L91" i="8"/>
  <c r="Y89" i="25"/>
  <c r="O90" i="25"/>
  <c r="AA90" i="25" s="1"/>
  <c r="U91" i="24"/>
  <c r="AG91" i="24" s="1"/>
  <c r="M90" i="25"/>
  <c r="M91" i="24"/>
  <c r="Q90" i="25"/>
  <c r="AC90" i="25" s="1"/>
  <c r="T91" i="24"/>
  <c r="AF90" i="24"/>
  <c r="AH89" i="25" l="1"/>
  <c r="AI101" i="25" s="1"/>
  <c r="V91" i="24"/>
  <c r="W103" i="24" s="1"/>
  <c r="AJ89" i="24"/>
  <c r="AJ88" i="25"/>
  <c r="V90" i="25"/>
  <c r="W102" i="25" s="1"/>
  <c r="AJ89" i="22"/>
  <c r="I86" i="8" s="1"/>
  <c r="X90" i="24"/>
  <c r="X89" i="25"/>
  <c r="AH90" i="22"/>
  <c r="AI102" i="22" s="1"/>
  <c r="AH90" i="24"/>
  <c r="AI102" i="24" s="1"/>
  <c r="V91" i="22"/>
  <c r="W103" i="22" s="1"/>
  <c r="X90" i="22"/>
  <c r="E92" i="8"/>
  <c r="F91" i="8"/>
  <c r="D92" i="8"/>
  <c r="U92" i="22"/>
  <c r="AG92" i="22" s="1"/>
  <c r="Q92" i="22"/>
  <c r="AC92" i="22" s="1"/>
  <c r="P92" i="22"/>
  <c r="AB92" i="22" s="1"/>
  <c r="G91" i="8"/>
  <c r="C94" i="22" s="1"/>
  <c r="C92" i="8"/>
  <c r="T92" i="22"/>
  <c r="F93" i="22"/>
  <c r="E93" i="22"/>
  <c r="K93" i="22"/>
  <c r="J93" i="22"/>
  <c r="I93" i="22"/>
  <c r="H93" i="22"/>
  <c r="G93" i="22"/>
  <c r="D93" i="22"/>
  <c r="L93" i="22"/>
  <c r="M92" i="22"/>
  <c r="AF91" i="22"/>
  <c r="Y91" i="22"/>
  <c r="O92" i="22"/>
  <c r="AA92" i="22" s="1"/>
  <c r="S92" i="22"/>
  <c r="AE92" i="22" s="1"/>
  <c r="H86" i="8"/>
  <c r="N92" i="22"/>
  <c r="Z92" i="22" s="1"/>
  <c r="R92" i="22"/>
  <c r="AD92" i="22" s="1"/>
  <c r="T90" i="8"/>
  <c r="F94" i="24"/>
  <c r="G94" i="24"/>
  <c r="P94" i="24" s="1"/>
  <c r="AB94" i="24" s="1"/>
  <c r="H94" i="24"/>
  <c r="Q94" i="24" s="1"/>
  <c r="AC94" i="24" s="1"/>
  <c r="K94" i="24"/>
  <c r="T94" i="24" s="1"/>
  <c r="E94" i="24"/>
  <c r="N94" i="24" s="1"/>
  <c r="Z94" i="24" s="1"/>
  <c r="D94" i="24"/>
  <c r="L94" i="24"/>
  <c r="U94" i="24" s="1"/>
  <c r="AG94" i="24" s="1"/>
  <c r="I94" i="24"/>
  <c r="R94" i="24" s="1"/>
  <c r="AD94" i="24" s="1"/>
  <c r="J94" i="24"/>
  <c r="S94" i="24" s="1"/>
  <c r="AE94" i="24" s="1"/>
  <c r="M90" i="8"/>
  <c r="M91" i="8" s="1"/>
  <c r="L92" i="8"/>
  <c r="K92" i="8"/>
  <c r="S92" i="24"/>
  <c r="AE92" i="24" s="1"/>
  <c r="P85" i="8"/>
  <c r="P92" i="24"/>
  <c r="AB92" i="24" s="1"/>
  <c r="V84" i="8"/>
  <c r="T92" i="24"/>
  <c r="U90" i="8"/>
  <c r="C93" i="25" s="1"/>
  <c r="Q91" i="8"/>
  <c r="AF90" i="25"/>
  <c r="N92" i="24"/>
  <c r="Z92" i="24" s="1"/>
  <c r="H92" i="25"/>
  <c r="K92" i="25"/>
  <c r="I92" i="25"/>
  <c r="J92" i="25"/>
  <c r="G92" i="25"/>
  <c r="L92" i="25"/>
  <c r="F92" i="25"/>
  <c r="E92" i="25"/>
  <c r="D92" i="25"/>
  <c r="H91" i="25"/>
  <c r="G91" i="25"/>
  <c r="F91" i="25"/>
  <c r="K91" i="25"/>
  <c r="J91" i="25"/>
  <c r="D91" i="25"/>
  <c r="L91" i="25"/>
  <c r="E91" i="25"/>
  <c r="I91" i="25"/>
  <c r="Y91" i="24"/>
  <c r="O92" i="24"/>
  <c r="AA92" i="24" s="1"/>
  <c r="Q92" i="24"/>
  <c r="AC92" i="24" s="1"/>
  <c r="R92" i="24"/>
  <c r="AD92" i="24" s="1"/>
  <c r="Y90" i="25"/>
  <c r="W84" i="8"/>
  <c r="U92" i="24"/>
  <c r="AG92" i="24" s="1"/>
  <c r="J92" i="8"/>
  <c r="AF91" i="24"/>
  <c r="O85" i="8"/>
  <c r="M92" i="24"/>
  <c r="H93" i="24"/>
  <c r="E93" i="24"/>
  <c r="J93" i="24"/>
  <c r="G93" i="24"/>
  <c r="I93" i="24"/>
  <c r="K93" i="24"/>
  <c r="F93" i="24"/>
  <c r="D93" i="24"/>
  <c r="L93" i="24"/>
  <c r="R91" i="8"/>
  <c r="S91" i="8"/>
  <c r="AJ89" i="25" l="1"/>
  <c r="V92" i="24"/>
  <c r="W104" i="24" s="1"/>
  <c r="AH90" i="25"/>
  <c r="AI102" i="25" s="1"/>
  <c r="AJ90" i="22"/>
  <c r="I87" i="8" s="1"/>
  <c r="AH91" i="22"/>
  <c r="AI103" i="22" s="1"/>
  <c r="X91" i="24"/>
  <c r="X90" i="25"/>
  <c r="AJ90" i="24"/>
  <c r="X91" i="22"/>
  <c r="AH91" i="24"/>
  <c r="AI103" i="24" s="1"/>
  <c r="V92" i="22"/>
  <c r="W104" i="22" s="1"/>
  <c r="M93" i="22"/>
  <c r="P93" i="22"/>
  <c r="AB93" i="22" s="1"/>
  <c r="AF92" i="22"/>
  <c r="G92" i="8"/>
  <c r="C95" i="22" s="1"/>
  <c r="C93" i="8"/>
  <c r="S93" i="22"/>
  <c r="AE93" i="22" s="1"/>
  <c r="I94" i="22"/>
  <c r="L94" i="22"/>
  <c r="G94" i="22"/>
  <c r="D94" i="22"/>
  <c r="H94" i="22"/>
  <c r="F94" i="22"/>
  <c r="J94" i="22"/>
  <c r="E94" i="22"/>
  <c r="K94" i="22"/>
  <c r="Q93" i="22"/>
  <c r="AC93" i="22" s="1"/>
  <c r="T93" i="22"/>
  <c r="D93" i="8"/>
  <c r="E93" i="8"/>
  <c r="F92" i="8"/>
  <c r="H87" i="8"/>
  <c r="R93" i="22"/>
  <c r="AD93" i="22" s="1"/>
  <c r="Y92" i="22"/>
  <c r="N93" i="22"/>
  <c r="Z93" i="22" s="1"/>
  <c r="U93" i="22"/>
  <c r="AG93" i="22" s="1"/>
  <c r="O93" i="22"/>
  <c r="AA93" i="22" s="1"/>
  <c r="T91" i="8"/>
  <c r="M94" i="24"/>
  <c r="O94" i="24"/>
  <c r="AA94" i="24" s="1"/>
  <c r="P93" i="24"/>
  <c r="AB93" i="24" s="1"/>
  <c r="T91" i="25"/>
  <c r="P92" i="25"/>
  <c r="AB92" i="25" s="1"/>
  <c r="S93" i="24"/>
  <c r="AE93" i="24" s="1"/>
  <c r="O91" i="25"/>
  <c r="AA91" i="25" s="1"/>
  <c r="S92" i="25"/>
  <c r="AE92" i="25" s="1"/>
  <c r="S92" i="8"/>
  <c r="R92" i="8"/>
  <c r="N93" i="24"/>
  <c r="Z93" i="24" s="1"/>
  <c r="P91" i="25"/>
  <c r="AB91" i="25" s="1"/>
  <c r="R92" i="25"/>
  <c r="AD92" i="25" s="1"/>
  <c r="U91" i="8"/>
  <c r="C94" i="25" s="1"/>
  <c r="Q92" i="8"/>
  <c r="P86" i="8"/>
  <c r="U93" i="24"/>
  <c r="AG93" i="24" s="1"/>
  <c r="Q93" i="24"/>
  <c r="AC93" i="24" s="1"/>
  <c r="J93" i="8"/>
  <c r="N92" i="8"/>
  <c r="R91" i="25"/>
  <c r="AD91" i="25" s="1"/>
  <c r="Q91" i="25"/>
  <c r="AC91" i="25" s="1"/>
  <c r="T92" i="25"/>
  <c r="K93" i="25"/>
  <c r="E93" i="25"/>
  <c r="H93" i="25"/>
  <c r="I93" i="25"/>
  <c r="L93" i="25"/>
  <c r="J93" i="25"/>
  <c r="G93" i="25"/>
  <c r="F93" i="25"/>
  <c r="D93" i="25"/>
  <c r="M93" i="24"/>
  <c r="N91" i="25"/>
  <c r="Z91" i="25" s="1"/>
  <c r="M92" i="25"/>
  <c r="Q92" i="25"/>
  <c r="AC92" i="25" s="1"/>
  <c r="O93" i="24"/>
  <c r="AA93" i="24" s="1"/>
  <c r="Y92" i="24"/>
  <c r="U91" i="25"/>
  <c r="AG91" i="25" s="1"/>
  <c r="N92" i="25"/>
  <c r="Z92" i="25" s="1"/>
  <c r="AF92" i="24"/>
  <c r="T93" i="24"/>
  <c r="M91" i="25"/>
  <c r="O92" i="25"/>
  <c r="AA92" i="25" s="1"/>
  <c r="K93" i="8"/>
  <c r="L93" i="8"/>
  <c r="R93" i="24"/>
  <c r="AD93" i="24" s="1"/>
  <c r="O86" i="8"/>
  <c r="W85" i="8"/>
  <c r="S91" i="25"/>
  <c r="AE91" i="25" s="1"/>
  <c r="U92" i="25"/>
  <c r="AG92" i="25" s="1"/>
  <c r="V85" i="8"/>
  <c r="AF94" i="24"/>
  <c r="AJ90" i="25" l="1"/>
  <c r="V93" i="24"/>
  <c r="W105" i="24" s="1"/>
  <c r="Y94" i="24"/>
  <c r="AH94" i="24" s="1"/>
  <c r="AI106" i="24" s="1"/>
  <c r="V94" i="24"/>
  <c r="W106" i="24" s="1"/>
  <c r="AJ91" i="22"/>
  <c r="I88" i="8" s="1"/>
  <c r="X92" i="24"/>
  <c r="V92" i="25"/>
  <c r="W104" i="25" s="1"/>
  <c r="V91" i="25"/>
  <c r="W103" i="25" s="1"/>
  <c r="AH92" i="24"/>
  <c r="AI104" i="24" s="1"/>
  <c r="AH92" i="22"/>
  <c r="AI104" i="22" s="1"/>
  <c r="AJ91" i="24"/>
  <c r="V93" i="22"/>
  <c r="W105" i="22" s="1"/>
  <c r="X92" i="22"/>
  <c r="M94" i="22"/>
  <c r="P94" i="22"/>
  <c r="AB94" i="22" s="1"/>
  <c r="T94" i="22"/>
  <c r="R94" i="22"/>
  <c r="AD94" i="22" s="1"/>
  <c r="H88" i="8"/>
  <c r="N94" i="22"/>
  <c r="Z94" i="22" s="1"/>
  <c r="D94" i="8"/>
  <c r="F93" i="8"/>
  <c r="E94" i="8"/>
  <c r="S94" i="22"/>
  <c r="AE94" i="22" s="1"/>
  <c r="U94" i="22"/>
  <c r="AG94" i="22" s="1"/>
  <c r="O94" i="22"/>
  <c r="AA94" i="22" s="1"/>
  <c r="G93" i="8"/>
  <c r="C96" i="22" s="1"/>
  <c r="C94" i="8"/>
  <c r="Y93" i="22"/>
  <c r="AF93" i="22"/>
  <c r="Q94" i="22"/>
  <c r="AC94" i="22" s="1"/>
  <c r="D95" i="22"/>
  <c r="K95" i="22"/>
  <c r="I95" i="22"/>
  <c r="E95" i="22"/>
  <c r="H95" i="22"/>
  <c r="J95" i="22"/>
  <c r="G95" i="22"/>
  <c r="L95" i="22"/>
  <c r="F95" i="22"/>
  <c r="T92" i="8"/>
  <c r="K94" i="8"/>
  <c r="L94" i="8"/>
  <c r="Y93" i="24"/>
  <c r="Q93" i="25"/>
  <c r="AC93" i="25" s="1"/>
  <c r="P87" i="8"/>
  <c r="W86" i="8"/>
  <c r="N93" i="25"/>
  <c r="Z93" i="25" s="1"/>
  <c r="C95" i="24"/>
  <c r="M92" i="8"/>
  <c r="U92" i="8"/>
  <c r="C95" i="25" s="1"/>
  <c r="Q93" i="8"/>
  <c r="S93" i="8"/>
  <c r="R93" i="8"/>
  <c r="M93" i="25"/>
  <c r="T93" i="25"/>
  <c r="N93" i="8"/>
  <c r="C96" i="24" s="1"/>
  <c r="J94" i="8"/>
  <c r="L94" i="25"/>
  <c r="H94" i="25"/>
  <c r="E94" i="25"/>
  <c r="D94" i="25"/>
  <c r="I94" i="25"/>
  <c r="F94" i="25"/>
  <c r="J94" i="25"/>
  <c r="K94" i="25"/>
  <c r="G94" i="25"/>
  <c r="Y92" i="25"/>
  <c r="O93" i="25"/>
  <c r="AA93" i="25" s="1"/>
  <c r="AF92" i="25"/>
  <c r="V86" i="8"/>
  <c r="O87" i="8"/>
  <c r="Y91" i="25"/>
  <c r="P93" i="25"/>
  <c r="AB93" i="25" s="1"/>
  <c r="AF93" i="24"/>
  <c r="S93" i="25"/>
  <c r="AE93" i="25" s="1"/>
  <c r="AF91" i="25"/>
  <c r="U93" i="25"/>
  <c r="AG93" i="25" s="1"/>
  <c r="R93" i="25"/>
  <c r="AD93" i="25" s="1"/>
  <c r="AJ92" i="22" l="1"/>
  <c r="I89" i="8" s="1"/>
  <c r="AH92" i="25"/>
  <c r="AI104" i="25" s="1"/>
  <c r="X93" i="24"/>
  <c r="X94" i="24" s="1"/>
  <c r="V93" i="25"/>
  <c r="W105" i="25" s="1"/>
  <c r="AH91" i="25"/>
  <c r="X91" i="25"/>
  <c r="X92" i="25" s="1"/>
  <c r="AJ92" i="24"/>
  <c r="AH93" i="22"/>
  <c r="AI105" i="22" s="1"/>
  <c r="AH93" i="24"/>
  <c r="AI105" i="24" s="1"/>
  <c r="X93" i="22"/>
  <c r="V94" i="22"/>
  <c r="W106" i="22" s="1"/>
  <c r="O95" i="22"/>
  <c r="AA95" i="22" s="1"/>
  <c r="M95" i="22"/>
  <c r="I96" i="22"/>
  <c r="G96" i="22"/>
  <c r="K96" i="22"/>
  <c r="H96" i="22"/>
  <c r="J96" i="22"/>
  <c r="F96" i="22"/>
  <c r="L96" i="22"/>
  <c r="D96" i="22"/>
  <c r="E96" i="22"/>
  <c r="U95" i="22"/>
  <c r="AG95" i="22" s="1"/>
  <c r="D95" i="8"/>
  <c r="F94" i="8"/>
  <c r="E95" i="8"/>
  <c r="P95" i="22"/>
  <c r="AB95" i="22" s="1"/>
  <c r="AF94" i="22"/>
  <c r="S95" i="22"/>
  <c r="AE95" i="22" s="1"/>
  <c r="Q95" i="22"/>
  <c r="AC95" i="22" s="1"/>
  <c r="N95" i="22"/>
  <c r="Z95" i="22" s="1"/>
  <c r="R95" i="22"/>
  <c r="AD95" i="22" s="1"/>
  <c r="H89" i="8"/>
  <c r="T95" i="22"/>
  <c r="G94" i="8"/>
  <c r="C97" i="22" s="1"/>
  <c r="C95" i="8"/>
  <c r="Y94" i="22"/>
  <c r="T93" i="8"/>
  <c r="S94" i="25"/>
  <c r="AE94" i="25" s="1"/>
  <c r="K96" i="24"/>
  <c r="L96" i="24"/>
  <c r="J96" i="24"/>
  <c r="E96" i="24"/>
  <c r="H96" i="24"/>
  <c r="G96" i="24"/>
  <c r="D96" i="24"/>
  <c r="I96" i="24"/>
  <c r="F96" i="24"/>
  <c r="D95" i="25"/>
  <c r="K95" i="25"/>
  <c r="E95" i="25"/>
  <c r="I95" i="25"/>
  <c r="G95" i="25"/>
  <c r="J95" i="25"/>
  <c r="H95" i="25"/>
  <c r="L95" i="25"/>
  <c r="F95" i="25"/>
  <c r="O94" i="25"/>
  <c r="AA94" i="25" s="1"/>
  <c r="M93" i="8"/>
  <c r="P88" i="8"/>
  <c r="R94" i="25"/>
  <c r="AD94" i="25" s="1"/>
  <c r="AF93" i="25"/>
  <c r="F95" i="24"/>
  <c r="G95" i="24"/>
  <c r="E95" i="24"/>
  <c r="I95" i="24"/>
  <c r="J95" i="24"/>
  <c r="D95" i="24"/>
  <c r="H95" i="24"/>
  <c r="K95" i="24"/>
  <c r="L95" i="24"/>
  <c r="O88" i="8"/>
  <c r="M94" i="25"/>
  <c r="Y93" i="25"/>
  <c r="N94" i="25"/>
  <c r="Z94" i="25" s="1"/>
  <c r="Q94" i="25"/>
  <c r="AC94" i="25" s="1"/>
  <c r="R94" i="8"/>
  <c r="S94" i="8"/>
  <c r="V87" i="8"/>
  <c r="P94" i="25"/>
  <c r="AB94" i="25" s="1"/>
  <c r="U94" i="25"/>
  <c r="AG94" i="25" s="1"/>
  <c r="T94" i="25"/>
  <c r="N94" i="8"/>
  <c r="C97" i="24" s="1"/>
  <c r="J95" i="8"/>
  <c r="U93" i="8"/>
  <c r="C96" i="25" s="1"/>
  <c r="Q94" i="8"/>
  <c r="W87" i="8"/>
  <c r="L95" i="8"/>
  <c r="K95" i="8"/>
  <c r="AH94" i="22" l="1"/>
  <c r="AI106" i="22" s="1"/>
  <c r="AH93" i="25"/>
  <c r="AI105" i="25" s="1"/>
  <c r="V94" i="25"/>
  <c r="W106" i="25" s="1"/>
  <c r="AI103" i="25"/>
  <c r="AJ91" i="25"/>
  <c r="AJ92" i="25" s="1"/>
  <c r="X93" i="25"/>
  <c r="AJ93" i="24"/>
  <c r="AJ94" i="24" s="1"/>
  <c r="AJ93" i="22"/>
  <c r="V95" i="22"/>
  <c r="W107" i="22" s="1"/>
  <c r="X94" i="22"/>
  <c r="F95" i="8"/>
  <c r="E96" i="8"/>
  <c r="D96" i="8"/>
  <c r="Q96" i="22"/>
  <c r="AC96" i="22" s="1"/>
  <c r="G95" i="8"/>
  <c r="C98" i="22" s="1"/>
  <c r="C96" i="8"/>
  <c r="H90" i="8"/>
  <c r="T96" i="22"/>
  <c r="R96" i="22"/>
  <c r="AD96" i="22" s="1"/>
  <c r="AF95" i="22"/>
  <c r="M96" i="22"/>
  <c r="U96" i="22"/>
  <c r="AG96" i="22" s="1"/>
  <c r="Y95" i="22"/>
  <c r="H97" i="22"/>
  <c r="J97" i="22"/>
  <c r="L97" i="22"/>
  <c r="K97" i="22"/>
  <c r="E97" i="22"/>
  <c r="G97" i="22"/>
  <c r="F97" i="22"/>
  <c r="D97" i="22"/>
  <c r="I97" i="22"/>
  <c r="P96" i="22"/>
  <c r="AB96" i="22" s="1"/>
  <c r="N96" i="22"/>
  <c r="Z96" i="22" s="1"/>
  <c r="O96" i="22"/>
  <c r="AA96" i="22" s="1"/>
  <c r="S96" i="22"/>
  <c r="AE96" i="22" s="1"/>
  <c r="K96" i="8"/>
  <c r="L96" i="8"/>
  <c r="J96" i="8"/>
  <c r="T94" i="8"/>
  <c r="U94" i="8"/>
  <c r="C97" i="25" s="1"/>
  <c r="Q95" i="8"/>
  <c r="O89" i="8"/>
  <c r="N95" i="24"/>
  <c r="Z95" i="24" s="1"/>
  <c r="P89" i="8"/>
  <c r="P95" i="25"/>
  <c r="AB95" i="25" s="1"/>
  <c r="P96" i="24"/>
  <c r="AB96" i="24" s="1"/>
  <c r="I96" i="25"/>
  <c r="K96" i="25"/>
  <c r="D96" i="25"/>
  <c r="E96" i="25"/>
  <c r="G96" i="25"/>
  <c r="J96" i="25"/>
  <c r="L96" i="25"/>
  <c r="F96" i="25"/>
  <c r="H96" i="25"/>
  <c r="P95" i="24"/>
  <c r="AB95" i="24" s="1"/>
  <c r="M94" i="8"/>
  <c r="R95" i="25"/>
  <c r="AD95" i="25" s="1"/>
  <c r="Q96" i="24"/>
  <c r="AC96" i="24" s="1"/>
  <c r="N95" i="8"/>
  <c r="C98" i="24" s="1"/>
  <c r="U95" i="24"/>
  <c r="AG95" i="24" s="1"/>
  <c r="O95" i="24"/>
  <c r="AA95" i="24" s="1"/>
  <c r="N95" i="25"/>
  <c r="Z95" i="25" s="1"/>
  <c r="N96" i="24"/>
  <c r="Z96" i="24" s="1"/>
  <c r="D97" i="24"/>
  <c r="F97" i="24"/>
  <c r="J97" i="24"/>
  <c r="K97" i="24"/>
  <c r="E97" i="24"/>
  <c r="L97" i="24"/>
  <c r="H97" i="24"/>
  <c r="I97" i="24"/>
  <c r="G97" i="24"/>
  <c r="T95" i="24"/>
  <c r="T95" i="25"/>
  <c r="S96" i="24"/>
  <c r="AE96" i="24" s="1"/>
  <c r="V88" i="8"/>
  <c r="Q95" i="24"/>
  <c r="AC95" i="24" s="1"/>
  <c r="O95" i="25"/>
  <c r="AA95" i="25" s="1"/>
  <c r="M95" i="25"/>
  <c r="U96" i="24"/>
  <c r="AG96" i="24" s="1"/>
  <c r="AF94" i="25"/>
  <c r="M95" i="24"/>
  <c r="U95" i="25"/>
  <c r="AG95" i="25" s="1"/>
  <c r="O96" i="24"/>
  <c r="AA96" i="24" s="1"/>
  <c r="T96" i="24"/>
  <c r="S95" i="8"/>
  <c r="R95" i="8"/>
  <c r="S95" i="24"/>
  <c r="AE95" i="24" s="1"/>
  <c r="Q95" i="25"/>
  <c r="AC95" i="25" s="1"/>
  <c r="R96" i="24"/>
  <c r="AD96" i="24" s="1"/>
  <c r="Y94" i="25"/>
  <c r="R95" i="24"/>
  <c r="AD95" i="24" s="1"/>
  <c r="S95" i="25"/>
  <c r="AE95" i="25" s="1"/>
  <c r="M96" i="24"/>
  <c r="AJ94" i="22" l="1"/>
  <c r="I91" i="8" s="1"/>
  <c r="V96" i="24"/>
  <c r="V95" i="24"/>
  <c r="AJ93" i="25"/>
  <c r="AH94" i="25"/>
  <c r="AI106" i="25" s="1"/>
  <c r="W88" i="8"/>
  <c r="I90" i="8"/>
  <c r="V95" i="25"/>
  <c r="W107" i="25" s="1"/>
  <c r="X94" i="25"/>
  <c r="AH95" i="22"/>
  <c r="AI107" i="22" s="1"/>
  <c r="X95" i="22"/>
  <c r="V96" i="22"/>
  <c r="W108" i="22" s="1"/>
  <c r="S97" i="22"/>
  <c r="AE97" i="22" s="1"/>
  <c r="H91" i="8"/>
  <c r="R97" i="22"/>
  <c r="AD97" i="22" s="1"/>
  <c r="Q97" i="22"/>
  <c r="AC97" i="22" s="1"/>
  <c r="C97" i="8"/>
  <c r="G97" i="8" s="1"/>
  <c r="C100" i="22" s="1"/>
  <c r="G96" i="8"/>
  <c r="C99" i="22" s="1"/>
  <c r="M97" i="22"/>
  <c r="G98" i="22"/>
  <c r="L98" i="22"/>
  <c r="H98" i="22"/>
  <c r="I98" i="22"/>
  <c r="E98" i="22"/>
  <c r="K98" i="22"/>
  <c r="F98" i="22"/>
  <c r="J98" i="22"/>
  <c r="D98" i="22"/>
  <c r="O97" i="22"/>
  <c r="AA97" i="22" s="1"/>
  <c r="T97" i="22"/>
  <c r="AF96" i="22"/>
  <c r="P97" i="22"/>
  <c r="AB97" i="22" s="1"/>
  <c r="N97" i="22"/>
  <c r="Z97" i="22" s="1"/>
  <c r="E97" i="8"/>
  <c r="F96" i="8"/>
  <c r="D97" i="8"/>
  <c r="U97" i="22"/>
  <c r="AG97" i="22" s="1"/>
  <c r="Y96" i="22"/>
  <c r="J97" i="8"/>
  <c r="N97" i="8" s="1"/>
  <c r="N96" i="8"/>
  <c r="Q96" i="8"/>
  <c r="U96" i="8" s="1"/>
  <c r="S96" i="8"/>
  <c r="R96" i="8"/>
  <c r="K97" i="8"/>
  <c r="L97" i="8"/>
  <c r="T95" i="8"/>
  <c r="M95" i="8"/>
  <c r="V89" i="8"/>
  <c r="O97" i="24"/>
  <c r="AA97" i="24" s="1"/>
  <c r="N96" i="25"/>
  <c r="Z96" i="25" s="1"/>
  <c r="P97" i="24"/>
  <c r="AB97" i="24" s="1"/>
  <c r="M97" i="24"/>
  <c r="M96" i="25"/>
  <c r="P90" i="8"/>
  <c r="Y96" i="24"/>
  <c r="W108" i="24"/>
  <c r="Y95" i="25"/>
  <c r="R97" i="24"/>
  <c r="AD97" i="24" s="1"/>
  <c r="T96" i="25"/>
  <c r="Q97" i="24"/>
  <c r="AC97" i="24" s="1"/>
  <c r="G98" i="24"/>
  <c r="F98" i="24"/>
  <c r="H98" i="24"/>
  <c r="I98" i="24"/>
  <c r="L98" i="24"/>
  <c r="E98" i="24"/>
  <c r="J98" i="24"/>
  <c r="D98" i="24"/>
  <c r="K98" i="24"/>
  <c r="Q96" i="25"/>
  <c r="AC96" i="25" s="1"/>
  <c r="R96" i="25"/>
  <c r="AD96" i="25" s="1"/>
  <c r="W89" i="8"/>
  <c r="Y95" i="24"/>
  <c r="U97" i="24"/>
  <c r="AG97" i="24" s="1"/>
  <c r="O96" i="25"/>
  <c r="AA96" i="25" s="1"/>
  <c r="O90" i="8"/>
  <c r="AF96" i="24"/>
  <c r="N97" i="24"/>
  <c r="Z97" i="24" s="1"/>
  <c r="U96" i="25"/>
  <c r="AG96" i="25" s="1"/>
  <c r="AF95" i="25"/>
  <c r="T97" i="24"/>
  <c r="S96" i="25"/>
  <c r="AE96" i="25" s="1"/>
  <c r="U95" i="8"/>
  <c r="AF95" i="24"/>
  <c r="S97" i="24"/>
  <c r="AE97" i="24" s="1"/>
  <c r="P96" i="25"/>
  <c r="AB96" i="25" s="1"/>
  <c r="E97" i="25"/>
  <c r="D97" i="25"/>
  <c r="G97" i="25"/>
  <c r="J97" i="25"/>
  <c r="F97" i="25"/>
  <c r="H97" i="25"/>
  <c r="K97" i="25"/>
  <c r="I97" i="25"/>
  <c r="L97" i="25"/>
  <c r="V97" i="24" l="1"/>
  <c r="W109" i="24" s="1"/>
  <c r="AJ94" i="25"/>
  <c r="W107" i="24"/>
  <c r="X95" i="24"/>
  <c r="X96" i="24" s="1"/>
  <c r="V96" i="25"/>
  <c r="AH95" i="25"/>
  <c r="AI107" i="25" s="1"/>
  <c r="X95" i="25"/>
  <c r="AJ95" i="22"/>
  <c r="I92" i="8" s="1"/>
  <c r="AH96" i="22"/>
  <c r="AI108" i="22" s="1"/>
  <c r="AH95" i="24"/>
  <c r="AH96" i="24"/>
  <c r="AI108" i="24" s="1"/>
  <c r="V97" i="22"/>
  <c r="W109" i="22" s="1"/>
  <c r="X96" i="22"/>
  <c r="E100" i="22"/>
  <c r="L100" i="22"/>
  <c r="U100" i="22" s="1"/>
  <c r="AG100" i="22" s="1"/>
  <c r="K100" i="22"/>
  <c r="T100" i="22" s="1"/>
  <c r="I100" i="22"/>
  <c r="R100" i="22" s="1"/>
  <c r="AD100" i="22" s="1"/>
  <c r="D100" i="22"/>
  <c r="M100" i="22" s="1"/>
  <c r="J100" i="22"/>
  <c r="F100" i="22"/>
  <c r="G100" i="22"/>
  <c r="P100" i="22" s="1"/>
  <c r="AB100" i="22" s="1"/>
  <c r="H100" i="22"/>
  <c r="Q100" i="22" s="1"/>
  <c r="AC100" i="22" s="1"/>
  <c r="O98" i="22"/>
  <c r="AA98" i="22" s="1"/>
  <c r="Y97" i="22"/>
  <c r="H92" i="8"/>
  <c r="U98" i="22"/>
  <c r="AG98" i="22" s="1"/>
  <c r="S98" i="22"/>
  <c r="AE98" i="22" s="1"/>
  <c r="AF97" i="22"/>
  <c r="T98" i="22"/>
  <c r="N98" i="22"/>
  <c r="Z98" i="22" s="1"/>
  <c r="M98" i="22"/>
  <c r="R98" i="22"/>
  <c r="AD98" i="22" s="1"/>
  <c r="C98" i="8"/>
  <c r="P98" i="22"/>
  <c r="AB98" i="22" s="1"/>
  <c r="E98" i="8"/>
  <c r="D98" i="8"/>
  <c r="F97" i="8"/>
  <c r="E99" i="22"/>
  <c r="G99" i="22"/>
  <c r="H99" i="22"/>
  <c r="K99" i="22"/>
  <c r="J99" i="22"/>
  <c r="L99" i="22"/>
  <c r="D99" i="22"/>
  <c r="F99" i="22"/>
  <c r="I99" i="22"/>
  <c r="Q98" i="22"/>
  <c r="AC98" i="22" s="1"/>
  <c r="M96" i="8"/>
  <c r="M97" i="8" s="1"/>
  <c r="K98" i="8"/>
  <c r="L98" i="8"/>
  <c r="R97" i="8"/>
  <c r="S97" i="8"/>
  <c r="J98" i="8"/>
  <c r="Q97" i="8"/>
  <c r="T96" i="8"/>
  <c r="Q97" i="25"/>
  <c r="AC97" i="25" s="1"/>
  <c r="AF97" i="24"/>
  <c r="T98" i="24"/>
  <c r="P98" i="24"/>
  <c r="AB98" i="24" s="1"/>
  <c r="P91" i="8"/>
  <c r="O97" i="25"/>
  <c r="AA97" i="25" s="1"/>
  <c r="M98" i="24"/>
  <c r="S97" i="25"/>
  <c r="AE97" i="25" s="1"/>
  <c r="W90" i="8"/>
  <c r="S98" i="24"/>
  <c r="AE98" i="24" s="1"/>
  <c r="P97" i="25"/>
  <c r="AB97" i="25" s="1"/>
  <c r="O91" i="8"/>
  <c r="N98" i="24"/>
  <c r="Z98" i="24" s="1"/>
  <c r="W108" i="25"/>
  <c r="Y96" i="25"/>
  <c r="M97" i="25"/>
  <c r="C98" i="25"/>
  <c r="U98" i="24"/>
  <c r="AG98" i="24" s="1"/>
  <c r="V90" i="8"/>
  <c r="U97" i="25"/>
  <c r="AG97" i="25" s="1"/>
  <c r="N97" i="25"/>
  <c r="Z97" i="25" s="1"/>
  <c r="C99" i="25"/>
  <c r="R98" i="24"/>
  <c r="AD98" i="24" s="1"/>
  <c r="AF96" i="25"/>
  <c r="Y97" i="24"/>
  <c r="R97" i="25"/>
  <c r="AD97" i="25" s="1"/>
  <c r="Q98" i="24"/>
  <c r="AC98" i="24" s="1"/>
  <c r="C99" i="24"/>
  <c r="T97" i="25"/>
  <c r="O98" i="24"/>
  <c r="AA98" i="24" s="1"/>
  <c r="V98" i="24" l="1"/>
  <c r="W110" i="24" s="1"/>
  <c r="AJ96" i="22"/>
  <c r="AH96" i="25"/>
  <c r="AI108" i="25" s="1"/>
  <c r="X97" i="24"/>
  <c r="V97" i="25"/>
  <c r="W109" i="25" s="1"/>
  <c r="AJ95" i="25"/>
  <c r="X96" i="25"/>
  <c r="AH97" i="24"/>
  <c r="AI109" i="24" s="1"/>
  <c r="AH97" i="22"/>
  <c r="AI109" i="22" s="1"/>
  <c r="AI107" i="24"/>
  <c r="AJ95" i="24"/>
  <c r="AJ96" i="24" s="1"/>
  <c r="N100" i="22"/>
  <c r="Z100" i="22" s="1"/>
  <c r="X97" i="22"/>
  <c r="V98" i="22"/>
  <c r="W110" i="22" s="1"/>
  <c r="S100" i="22"/>
  <c r="AE100" i="22" s="1"/>
  <c r="O100" i="22"/>
  <c r="AA100" i="22" s="1"/>
  <c r="Q99" i="22"/>
  <c r="AC99" i="22" s="1"/>
  <c r="I93" i="8"/>
  <c r="P99" i="22"/>
  <c r="AB99" i="22" s="1"/>
  <c r="C99" i="8"/>
  <c r="G98" i="8"/>
  <c r="C101" i="22" s="1"/>
  <c r="AF98" i="22"/>
  <c r="H93" i="8"/>
  <c r="T99" i="22"/>
  <c r="O99" i="22"/>
  <c r="AA99" i="22" s="1"/>
  <c r="R99" i="22"/>
  <c r="AD99" i="22" s="1"/>
  <c r="N99" i="22"/>
  <c r="Z99" i="22" s="1"/>
  <c r="M99" i="22"/>
  <c r="S99" i="22"/>
  <c r="AE99" i="22" s="1"/>
  <c r="U99" i="22"/>
  <c r="AG99" i="22" s="1"/>
  <c r="F98" i="8"/>
  <c r="D99" i="8"/>
  <c r="E99" i="8"/>
  <c r="Y98" i="22"/>
  <c r="L99" i="8"/>
  <c r="U97" i="8"/>
  <c r="Q98" i="8"/>
  <c r="U98" i="8" s="1"/>
  <c r="K99" i="8"/>
  <c r="J99" i="8"/>
  <c r="N99" i="8" s="1"/>
  <c r="N98" i="8"/>
  <c r="M98" i="8" s="1"/>
  <c r="T97" i="8"/>
  <c r="R98" i="8"/>
  <c r="S98" i="8"/>
  <c r="C100" i="24"/>
  <c r="J100" i="24" s="1"/>
  <c r="V91" i="8"/>
  <c r="Y97" i="25"/>
  <c r="O92" i="8"/>
  <c r="AF98" i="24"/>
  <c r="AF97" i="25"/>
  <c r="L99" i="25"/>
  <c r="I99" i="25"/>
  <c r="D99" i="25"/>
  <c r="H99" i="25"/>
  <c r="E99" i="25"/>
  <c r="F99" i="25"/>
  <c r="G99" i="25"/>
  <c r="J99" i="25"/>
  <c r="K99" i="25"/>
  <c r="Y98" i="24"/>
  <c r="I98" i="25"/>
  <c r="J98" i="25"/>
  <c r="D98" i="25"/>
  <c r="L98" i="25"/>
  <c r="K98" i="25"/>
  <c r="H98" i="25"/>
  <c r="G98" i="25"/>
  <c r="F98" i="25"/>
  <c r="E98" i="25"/>
  <c r="W91" i="8"/>
  <c r="E99" i="24"/>
  <c r="J99" i="24"/>
  <c r="K99" i="24"/>
  <c r="I99" i="24"/>
  <c r="D99" i="24"/>
  <c r="F99" i="24"/>
  <c r="H99" i="24"/>
  <c r="G99" i="24"/>
  <c r="L99" i="24"/>
  <c r="Y100" i="22"/>
  <c r="AF100" i="22"/>
  <c r="AJ96" i="25" l="1"/>
  <c r="X98" i="24"/>
  <c r="AH97" i="25"/>
  <c r="AI109" i="25" s="1"/>
  <c r="X97" i="25"/>
  <c r="AH98" i="24"/>
  <c r="AI110" i="24" s="1"/>
  <c r="AH98" i="22"/>
  <c r="AI110" i="22" s="1"/>
  <c r="P92" i="8"/>
  <c r="AJ97" i="24"/>
  <c r="AJ97" i="22"/>
  <c r="AH100" i="22"/>
  <c r="AI112" i="22" s="1"/>
  <c r="V100" i="22"/>
  <c r="W112" i="22" s="1"/>
  <c r="V99" i="22"/>
  <c r="W111" i="22" s="1"/>
  <c r="X98" i="22"/>
  <c r="K100" i="24"/>
  <c r="AF99" i="22"/>
  <c r="F101" i="22"/>
  <c r="K101" i="22"/>
  <c r="J101" i="22"/>
  <c r="G101" i="22"/>
  <c r="L101" i="22"/>
  <c r="E101" i="22"/>
  <c r="H101" i="22"/>
  <c r="I101" i="22"/>
  <c r="D101" i="22"/>
  <c r="G99" i="8"/>
  <c r="C102" i="22" s="1"/>
  <c r="C100" i="8"/>
  <c r="F99" i="8"/>
  <c r="D100" i="8"/>
  <c r="E100" i="8"/>
  <c r="Y99" i="22"/>
  <c r="H94" i="8"/>
  <c r="L100" i="8"/>
  <c r="T98" i="8"/>
  <c r="R99" i="8"/>
  <c r="S99" i="8"/>
  <c r="M99" i="8"/>
  <c r="Q99" i="8"/>
  <c r="U99" i="8" s="1"/>
  <c r="K100" i="8"/>
  <c r="J100" i="8"/>
  <c r="H100" i="24"/>
  <c r="Q100" i="24" s="1"/>
  <c r="AC100" i="24" s="1"/>
  <c r="I100" i="24"/>
  <c r="R100" i="24" s="1"/>
  <c r="AD100" i="24" s="1"/>
  <c r="E100" i="24"/>
  <c r="N100" i="24" s="1"/>
  <c r="Z100" i="24" s="1"/>
  <c r="G100" i="24"/>
  <c r="L100" i="24"/>
  <c r="F100" i="24"/>
  <c r="D100" i="24"/>
  <c r="C101" i="24"/>
  <c r="D101" i="24" s="1"/>
  <c r="M99" i="24"/>
  <c r="W92" i="8"/>
  <c r="S98" i="25"/>
  <c r="AE98" i="25" s="1"/>
  <c r="M99" i="25"/>
  <c r="C100" i="25"/>
  <c r="R99" i="24"/>
  <c r="AD99" i="24" s="1"/>
  <c r="N98" i="25"/>
  <c r="Z98" i="25" s="1"/>
  <c r="R98" i="25"/>
  <c r="AD98" i="25" s="1"/>
  <c r="R99" i="25"/>
  <c r="AD99" i="25" s="1"/>
  <c r="C101" i="25"/>
  <c r="P93" i="8"/>
  <c r="T99" i="24"/>
  <c r="O98" i="25"/>
  <c r="AA98" i="25" s="1"/>
  <c r="T99" i="25"/>
  <c r="U99" i="25"/>
  <c r="AG99" i="25" s="1"/>
  <c r="O93" i="8"/>
  <c r="S99" i="24"/>
  <c r="AE99" i="24" s="1"/>
  <c r="P98" i="25"/>
  <c r="AB98" i="25" s="1"/>
  <c r="S99" i="25"/>
  <c r="AE99" i="25" s="1"/>
  <c r="U99" i="24"/>
  <c r="AG99" i="24" s="1"/>
  <c r="N99" i="24"/>
  <c r="Z99" i="24" s="1"/>
  <c r="Q98" i="25"/>
  <c r="AC98" i="25" s="1"/>
  <c r="P99" i="25"/>
  <c r="AB99" i="25" s="1"/>
  <c r="P99" i="24"/>
  <c r="AB99" i="24" s="1"/>
  <c r="T98" i="25"/>
  <c r="O99" i="25"/>
  <c r="AA99" i="25" s="1"/>
  <c r="Q99" i="24"/>
  <c r="AC99" i="24" s="1"/>
  <c r="U98" i="25"/>
  <c r="AG98" i="25" s="1"/>
  <c r="S100" i="24"/>
  <c r="AE100" i="24" s="1"/>
  <c r="N99" i="25"/>
  <c r="Z99" i="25" s="1"/>
  <c r="V92" i="8"/>
  <c r="O99" i="24"/>
  <c r="AA99" i="24" s="1"/>
  <c r="M98" i="25"/>
  <c r="Q99" i="25"/>
  <c r="AC99" i="25" s="1"/>
  <c r="V99" i="24" l="1"/>
  <c r="W111" i="24" s="1"/>
  <c r="AJ98" i="22"/>
  <c r="I95" i="8" s="1"/>
  <c r="V98" i="25"/>
  <c r="W110" i="25" s="1"/>
  <c r="V99" i="25"/>
  <c r="AJ97" i="25"/>
  <c r="AJ98" i="24"/>
  <c r="I94" i="8"/>
  <c r="T100" i="24"/>
  <c r="AF100" i="24" s="1"/>
  <c r="AH99" i="22"/>
  <c r="AI111" i="22" s="1"/>
  <c r="X99" i="22"/>
  <c r="X100" i="22" s="1"/>
  <c r="U101" i="22"/>
  <c r="AG101" i="22" s="1"/>
  <c r="H95" i="8"/>
  <c r="P101" i="22"/>
  <c r="AB101" i="22" s="1"/>
  <c r="G100" i="8"/>
  <c r="C103" i="22" s="1"/>
  <c r="C101" i="8"/>
  <c r="S101" i="22"/>
  <c r="AE101" i="22" s="1"/>
  <c r="O101" i="22"/>
  <c r="AA101" i="22" s="1"/>
  <c r="E101" i="8"/>
  <c r="D101" i="8"/>
  <c r="F100" i="8"/>
  <c r="G102" i="22"/>
  <c r="L102" i="22"/>
  <c r="I102" i="22"/>
  <c r="D102" i="22"/>
  <c r="E102" i="22"/>
  <c r="K102" i="22"/>
  <c r="J102" i="22"/>
  <c r="F102" i="22"/>
  <c r="H102" i="22"/>
  <c r="T101" i="22"/>
  <c r="M101" i="22"/>
  <c r="R101" i="22"/>
  <c r="AD101" i="22" s="1"/>
  <c r="Q101" i="22"/>
  <c r="AC101" i="22" s="1"/>
  <c r="N101" i="22"/>
  <c r="Z101" i="22" s="1"/>
  <c r="T99" i="8"/>
  <c r="J101" i="8"/>
  <c r="N101" i="8" s="1"/>
  <c r="N100" i="8"/>
  <c r="C103" i="24" s="1"/>
  <c r="K101" i="8"/>
  <c r="L101" i="8"/>
  <c r="R100" i="8"/>
  <c r="S100" i="8"/>
  <c r="Q100" i="8"/>
  <c r="U100" i="8" s="1"/>
  <c r="M100" i="24"/>
  <c r="P100" i="24"/>
  <c r="AB100" i="24" s="1"/>
  <c r="U100" i="24"/>
  <c r="AG100" i="24" s="1"/>
  <c r="O100" i="24"/>
  <c r="AA100" i="24" s="1"/>
  <c r="I101" i="24"/>
  <c r="R101" i="24" s="1"/>
  <c r="AD101" i="24" s="1"/>
  <c r="H101" i="24"/>
  <c r="Q101" i="24" s="1"/>
  <c r="AC101" i="24" s="1"/>
  <c r="L101" i="24"/>
  <c r="G101" i="24"/>
  <c r="J101" i="24"/>
  <c r="F101" i="24"/>
  <c r="K101" i="24"/>
  <c r="T101" i="24" s="1"/>
  <c r="E101" i="24"/>
  <c r="N101" i="24" s="1"/>
  <c r="Z101" i="24" s="1"/>
  <c r="C102" i="25"/>
  <c r="C102" i="24"/>
  <c r="G101" i="25"/>
  <c r="H101" i="25"/>
  <c r="L101" i="25"/>
  <c r="I101" i="25"/>
  <c r="K101" i="25"/>
  <c r="J101" i="25"/>
  <c r="F101" i="25"/>
  <c r="D101" i="25"/>
  <c r="E101" i="25"/>
  <c r="Y98" i="25"/>
  <c r="O94" i="8"/>
  <c r="AF99" i="24"/>
  <c r="M101" i="24"/>
  <c r="K100" i="25"/>
  <c r="E100" i="25"/>
  <c r="J100" i="25"/>
  <c r="F100" i="25"/>
  <c r="L100" i="25"/>
  <c r="G100" i="25"/>
  <c r="D100" i="25"/>
  <c r="H100" i="25"/>
  <c r="I100" i="25"/>
  <c r="W93" i="8"/>
  <c r="AF98" i="25"/>
  <c r="V93" i="8"/>
  <c r="AF99" i="25"/>
  <c r="P94" i="8"/>
  <c r="W111" i="25"/>
  <c r="Y99" i="25"/>
  <c r="Y99" i="24"/>
  <c r="Y100" i="24" l="1"/>
  <c r="AH100" i="24" s="1"/>
  <c r="AI112" i="24" s="1"/>
  <c r="V100" i="24"/>
  <c r="AH99" i="25"/>
  <c r="AI111" i="25" s="1"/>
  <c r="X99" i="24"/>
  <c r="O96" i="8" s="1"/>
  <c r="AH98" i="25"/>
  <c r="AI110" i="25" s="1"/>
  <c r="X98" i="25"/>
  <c r="X99" i="25" s="1"/>
  <c r="AH99" i="24"/>
  <c r="AI111" i="24" s="1"/>
  <c r="AJ99" i="22"/>
  <c r="AJ100" i="22" s="1"/>
  <c r="V101" i="22"/>
  <c r="W113" i="22" s="1"/>
  <c r="S102" i="22"/>
  <c r="AE102" i="22" s="1"/>
  <c r="T102" i="22"/>
  <c r="N102" i="22"/>
  <c r="Z102" i="22" s="1"/>
  <c r="E102" i="8"/>
  <c r="D102" i="8"/>
  <c r="F101" i="8"/>
  <c r="Y101" i="22"/>
  <c r="M102" i="22"/>
  <c r="C102" i="8"/>
  <c r="G101" i="8"/>
  <c r="C104" i="22" s="1"/>
  <c r="R102" i="22"/>
  <c r="AD102" i="22" s="1"/>
  <c r="AF101" i="22"/>
  <c r="U102" i="22"/>
  <c r="AG102" i="22" s="1"/>
  <c r="Q102" i="22"/>
  <c r="AC102" i="22" s="1"/>
  <c r="P102" i="22"/>
  <c r="AB102" i="22" s="1"/>
  <c r="F103" i="22"/>
  <c r="H103" i="22"/>
  <c r="G103" i="22"/>
  <c r="K103" i="22"/>
  <c r="E103" i="22"/>
  <c r="D103" i="22"/>
  <c r="I103" i="22"/>
  <c r="J103" i="22"/>
  <c r="L103" i="22"/>
  <c r="H96" i="8"/>
  <c r="O102" i="22"/>
  <c r="AA102" i="22" s="1"/>
  <c r="M100" i="8"/>
  <c r="M101" i="8" s="1"/>
  <c r="Q101" i="8"/>
  <c r="L102" i="8"/>
  <c r="K102" i="8"/>
  <c r="T100" i="8"/>
  <c r="R101" i="8"/>
  <c r="S101" i="8"/>
  <c r="J102" i="8"/>
  <c r="W112" i="24"/>
  <c r="U101" i="24"/>
  <c r="AG101" i="24" s="1"/>
  <c r="P101" i="24"/>
  <c r="AB101" i="24" s="1"/>
  <c r="S101" i="24"/>
  <c r="AE101" i="24" s="1"/>
  <c r="O101" i="24"/>
  <c r="AA101" i="24" s="1"/>
  <c r="R100" i="25"/>
  <c r="AD100" i="25" s="1"/>
  <c r="T100" i="25"/>
  <c r="S101" i="25"/>
  <c r="AE101" i="25" s="1"/>
  <c r="Q100" i="25"/>
  <c r="AC100" i="25" s="1"/>
  <c r="T101" i="25"/>
  <c r="P95" i="8"/>
  <c r="M100" i="25"/>
  <c r="R101" i="25"/>
  <c r="AD101" i="25" s="1"/>
  <c r="C103" i="25"/>
  <c r="P100" i="25"/>
  <c r="AB100" i="25" s="1"/>
  <c r="Y101" i="24"/>
  <c r="O95" i="8"/>
  <c r="U101" i="25"/>
  <c r="AG101" i="25" s="1"/>
  <c r="H102" i="25"/>
  <c r="J102" i="25"/>
  <c r="D102" i="25"/>
  <c r="L102" i="25"/>
  <c r="I102" i="25"/>
  <c r="E102" i="25"/>
  <c r="F102" i="25"/>
  <c r="G102" i="25"/>
  <c r="K102" i="25"/>
  <c r="V94" i="8"/>
  <c r="U100" i="25"/>
  <c r="AG100" i="25" s="1"/>
  <c r="Q101" i="25"/>
  <c r="AC101" i="25" s="1"/>
  <c r="C104" i="24"/>
  <c r="O100" i="25"/>
  <c r="AA100" i="25" s="1"/>
  <c r="N101" i="25"/>
  <c r="Z101" i="25" s="1"/>
  <c r="P101" i="25"/>
  <c r="AB101" i="25" s="1"/>
  <c r="H103" i="24"/>
  <c r="L103" i="24"/>
  <c r="F103" i="24"/>
  <c r="K103" i="24"/>
  <c r="J103" i="24"/>
  <c r="G103" i="24"/>
  <c r="I103" i="24"/>
  <c r="D103" i="24"/>
  <c r="E103" i="24"/>
  <c r="W94" i="8"/>
  <c r="S100" i="25"/>
  <c r="AE100" i="25" s="1"/>
  <c r="AF101" i="24"/>
  <c r="M101" i="25"/>
  <c r="N100" i="25"/>
  <c r="Z100" i="25" s="1"/>
  <c r="O101" i="25"/>
  <c r="AA101" i="25" s="1"/>
  <c r="L102" i="24"/>
  <c r="D102" i="24"/>
  <c r="I102" i="24"/>
  <c r="F102" i="24"/>
  <c r="K102" i="24"/>
  <c r="E102" i="24"/>
  <c r="G102" i="24"/>
  <c r="H102" i="24"/>
  <c r="J102" i="24"/>
  <c r="V101" i="24" l="1"/>
  <c r="W113" i="24" s="1"/>
  <c r="I96" i="8"/>
  <c r="X100" i="24"/>
  <c r="O97" i="8" s="1"/>
  <c r="V100" i="25"/>
  <c r="V101" i="25"/>
  <c r="W113" i="25" s="1"/>
  <c r="AJ98" i="25"/>
  <c r="AJ99" i="25" s="1"/>
  <c r="W96" i="8" s="1"/>
  <c r="AJ99" i="24"/>
  <c r="AJ100" i="24" s="1"/>
  <c r="P97" i="8" s="1"/>
  <c r="AH101" i="24"/>
  <c r="AI113" i="24" s="1"/>
  <c r="AH101" i="22"/>
  <c r="AI113" i="22" s="1"/>
  <c r="X101" i="22"/>
  <c r="V102" i="22"/>
  <c r="W114" i="22" s="1"/>
  <c r="T103" i="22"/>
  <c r="Q103" i="22"/>
  <c r="AC103" i="22" s="1"/>
  <c r="U103" i="22"/>
  <c r="AG103" i="22" s="1"/>
  <c r="O103" i="22"/>
  <c r="AA103" i="22" s="1"/>
  <c r="Y102" i="22"/>
  <c r="I97" i="8"/>
  <c r="H97" i="8"/>
  <c r="S103" i="22"/>
  <c r="AE103" i="22" s="1"/>
  <c r="G104" i="22"/>
  <c r="I104" i="22"/>
  <c r="L104" i="22"/>
  <c r="K104" i="22"/>
  <c r="F104" i="22"/>
  <c r="J104" i="22"/>
  <c r="D104" i="22"/>
  <c r="H104" i="22"/>
  <c r="E104" i="22"/>
  <c r="P103" i="22"/>
  <c r="AB103" i="22" s="1"/>
  <c r="R103" i="22"/>
  <c r="AD103" i="22" s="1"/>
  <c r="AF102" i="22"/>
  <c r="M103" i="22"/>
  <c r="G102" i="8"/>
  <c r="C105" i="22" s="1"/>
  <c r="C103" i="8"/>
  <c r="N103" i="22"/>
  <c r="Z103" i="22" s="1"/>
  <c r="D103" i="8"/>
  <c r="F102" i="8"/>
  <c r="E103" i="8"/>
  <c r="T101" i="8"/>
  <c r="R102" i="8"/>
  <c r="S102" i="8"/>
  <c r="K103" i="8"/>
  <c r="L103" i="8"/>
  <c r="J103" i="8"/>
  <c r="Q102" i="8"/>
  <c r="N102" i="8"/>
  <c r="M102" i="8" s="1"/>
  <c r="U101" i="8"/>
  <c r="C104" i="25" s="1"/>
  <c r="R102" i="24"/>
  <c r="AD102" i="24" s="1"/>
  <c r="S103" i="24"/>
  <c r="AE103" i="24" s="1"/>
  <c r="N102" i="25"/>
  <c r="Z102" i="25" s="1"/>
  <c r="M102" i="24"/>
  <c r="T103" i="24"/>
  <c r="R102" i="25"/>
  <c r="AD102" i="25" s="1"/>
  <c r="S102" i="24"/>
  <c r="AE102" i="24" s="1"/>
  <c r="U102" i="24"/>
  <c r="AG102" i="24" s="1"/>
  <c r="O103" i="24"/>
  <c r="AA103" i="24" s="1"/>
  <c r="U102" i="25"/>
  <c r="AG102" i="25" s="1"/>
  <c r="Q102" i="24"/>
  <c r="AC102" i="24" s="1"/>
  <c r="Y101" i="25"/>
  <c r="U103" i="24"/>
  <c r="AG103" i="24" s="1"/>
  <c r="V96" i="8"/>
  <c r="V95" i="8"/>
  <c r="M102" i="25"/>
  <c r="W112" i="25"/>
  <c r="Y100" i="25"/>
  <c r="P102" i="24"/>
  <c r="AB102" i="24" s="1"/>
  <c r="N103" i="24"/>
  <c r="Z103" i="24" s="1"/>
  <c r="Q103" i="24"/>
  <c r="AC103" i="24" s="1"/>
  <c r="S102" i="25"/>
  <c r="AE102" i="25" s="1"/>
  <c r="AF100" i="25"/>
  <c r="N102" i="24"/>
  <c r="Z102" i="24" s="1"/>
  <c r="M103" i="24"/>
  <c r="E104" i="24"/>
  <c r="K104" i="24"/>
  <c r="J104" i="24"/>
  <c r="I104" i="24"/>
  <c r="L104" i="24"/>
  <c r="F104" i="24"/>
  <c r="H104" i="24"/>
  <c r="G104" i="24"/>
  <c r="D104" i="24"/>
  <c r="T102" i="25"/>
  <c r="Q102" i="25"/>
  <c r="AC102" i="25" s="1"/>
  <c r="T102" i="24"/>
  <c r="R103" i="24"/>
  <c r="AD103" i="24" s="1"/>
  <c r="P102" i="25"/>
  <c r="AB102" i="25" s="1"/>
  <c r="AF101" i="25"/>
  <c r="O102" i="24"/>
  <c r="AA102" i="24" s="1"/>
  <c r="P103" i="24"/>
  <c r="AB103" i="24" s="1"/>
  <c r="O102" i="25"/>
  <c r="AA102" i="25" s="1"/>
  <c r="D103" i="25"/>
  <c r="K103" i="25"/>
  <c r="G103" i="25"/>
  <c r="F103" i="25"/>
  <c r="E103" i="25"/>
  <c r="L103" i="25"/>
  <c r="J103" i="25"/>
  <c r="I103" i="25"/>
  <c r="H103" i="25"/>
  <c r="V102" i="24" l="1"/>
  <c r="W114" i="24" s="1"/>
  <c r="V103" i="24"/>
  <c r="W115" i="24" s="1"/>
  <c r="AH101" i="25"/>
  <c r="AI113" i="25" s="1"/>
  <c r="W95" i="8"/>
  <c r="X101" i="24"/>
  <c r="O98" i="8" s="1"/>
  <c r="AH100" i="25"/>
  <c r="AI112" i="25" s="1"/>
  <c r="V102" i="25"/>
  <c r="W114" i="25" s="1"/>
  <c r="X100" i="25"/>
  <c r="X101" i="25" s="1"/>
  <c r="P96" i="8"/>
  <c r="AH102" i="22"/>
  <c r="AI114" i="22" s="1"/>
  <c r="AJ101" i="24"/>
  <c r="AJ101" i="22"/>
  <c r="I98" i="8" s="1"/>
  <c r="X102" i="22"/>
  <c r="V103" i="22"/>
  <c r="W115" i="22" s="1"/>
  <c r="S104" i="22"/>
  <c r="AE104" i="22" s="1"/>
  <c r="C104" i="8"/>
  <c r="U104" i="22"/>
  <c r="AG104" i="22" s="1"/>
  <c r="H105" i="22"/>
  <c r="K105" i="22"/>
  <c r="F105" i="22"/>
  <c r="D105" i="22"/>
  <c r="G105" i="22"/>
  <c r="I105" i="22"/>
  <c r="L105" i="22"/>
  <c r="E105" i="22"/>
  <c r="J105" i="22"/>
  <c r="R104" i="22"/>
  <c r="AD104" i="22" s="1"/>
  <c r="H98" i="8"/>
  <c r="O104" i="22"/>
  <c r="AA104" i="22" s="1"/>
  <c r="T104" i="22"/>
  <c r="Y103" i="22"/>
  <c r="N104" i="22"/>
  <c r="Z104" i="22" s="1"/>
  <c r="P104" i="22"/>
  <c r="AB104" i="22" s="1"/>
  <c r="E104" i="8"/>
  <c r="D104" i="8"/>
  <c r="F103" i="8"/>
  <c r="Q104" i="22"/>
  <c r="AC104" i="22" s="1"/>
  <c r="AF103" i="22"/>
  <c r="M104" i="22"/>
  <c r="G103" i="8"/>
  <c r="C106" i="22" s="1"/>
  <c r="N103" i="8"/>
  <c r="M103" i="8" s="1"/>
  <c r="J104" i="8"/>
  <c r="N104" i="8" s="1"/>
  <c r="L104" i="8"/>
  <c r="K104" i="8"/>
  <c r="Q103" i="8"/>
  <c r="T102" i="8"/>
  <c r="C105" i="24"/>
  <c r="E105" i="24" s="1"/>
  <c r="R103" i="8"/>
  <c r="S103" i="8"/>
  <c r="U102" i="8"/>
  <c r="C105" i="25" s="1"/>
  <c r="O104" i="24"/>
  <c r="AA104" i="24" s="1"/>
  <c r="O103" i="25"/>
  <c r="AA103" i="25" s="1"/>
  <c r="U104" i="24"/>
  <c r="AG104" i="24" s="1"/>
  <c r="Y102" i="25"/>
  <c r="Y102" i="24"/>
  <c r="P103" i="25"/>
  <c r="AB103" i="25" s="1"/>
  <c r="R104" i="24"/>
  <c r="AD104" i="24" s="1"/>
  <c r="T103" i="25"/>
  <c r="AF102" i="25"/>
  <c r="S104" i="24"/>
  <c r="AE104" i="24" s="1"/>
  <c r="AF103" i="24"/>
  <c r="I104" i="25"/>
  <c r="E104" i="25"/>
  <c r="G104" i="25"/>
  <c r="D104" i="25"/>
  <c r="H104" i="25"/>
  <c r="J104" i="25"/>
  <c r="K104" i="25"/>
  <c r="L104" i="25"/>
  <c r="F104" i="25"/>
  <c r="Q103" i="25"/>
  <c r="AC103" i="25" s="1"/>
  <c r="M103" i="25"/>
  <c r="T104" i="24"/>
  <c r="N103" i="25"/>
  <c r="Z103" i="25" s="1"/>
  <c r="R103" i="25"/>
  <c r="AD103" i="25" s="1"/>
  <c r="M104" i="24"/>
  <c r="N104" i="24"/>
  <c r="Z104" i="24" s="1"/>
  <c r="S103" i="25"/>
  <c r="AE103" i="25" s="1"/>
  <c r="AF102" i="24"/>
  <c r="P104" i="24"/>
  <c r="AB104" i="24" s="1"/>
  <c r="U103" i="25"/>
  <c r="AG103" i="25" s="1"/>
  <c r="Q104" i="24"/>
  <c r="AC104" i="24" s="1"/>
  <c r="Y103" i="24"/>
  <c r="V104" i="24" l="1"/>
  <c r="W116" i="24" s="1"/>
  <c r="V97" i="8"/>
  <c r="AH102" i="25"/>
  <c r="AI114" i="25" s="1"/>
  <c r="V103" i="25"/>
  <c r="AJ100" i="25"/>
  <c r="X102" i="24"/>
  <c r="X103" i="24" s="1"/>
  <c r="X102" i="25"/>
  <c r="AH102" i="24"/>
  <c r="AI114" i="24" s="1"/>
  <c r="AH103" i="24"/>
  <c r="AI115" i="24" s="1"/>
  <c r="AJ102" i="22"/>
  <c r="I99" i="8" s="1"/>
  <c r="V104" i="22"/>
  <c r="W116" i="22" s="1"/>
  <c r="P98" i="8"/>
  <c r="AH103" i="22"/>
  <c r="AI115" i="22" s="1"/>
  <c r="X103" i="22"/>
  <c r="H105" i="24"/>
  <c r="Q105" i="24" s="1"/>
  <c r="AC105" i="24" s="1"/>
  <c r="G105" i="24"/>
  <c r="P105" i="24" s="1"/>
  <c r="AB105" i="24" s="1"/>
  <c r="J105" i="24"/>
  <c r="S105" i="24" s="1"/>
  <c r="AE105" i="24" s="1"/>
  <c r="F105" i="24"/>
  <c r="E105" i="8"/>
  <c r="D105" i="8"/>
  <c r="F104" i="8"/>
  <c r="Y104" i="22"/>
  <c r="U105" i="22"/>
  <c r="AG105" i="22" s="1"/>
  <c r="R105" i="22"/>
  <c r="AD105" i="22" s="1"/>
  <c r="Q105" i="22"/>
  <c r="AC105" i="22" s="1"/>
  <c r="H99" i="8"/>
  <c r="P105" i="22"/>
  <c r="AB105" i="22" s="1"/>
  <c r="S105" i="22"/>
  <c r="AE105" i="22" s="1"/>
  <c r="M105" i="22"/>
  <c r="C105" i="8"/>
  <c r="G104" i="8"/>
  <c r="C107" i="22" s="1"/>
  <c r="N105" i="22"/>
  <c r="Z105" i="22" s="1"/>
  <c r="O105" i="22"/>
  <c r="AA105" i="22" s="1"/>
  <c r="AF104" i="22"/>
  <c r="H106" i="22"/>
  <c r="J106" i="22"/>
  <c r="G106" i="22"/>
  <c r="E106" i="22"/>
  <c r="F106" i="22"/>
  <c r="K106" i="22"/>
  <c r="I106" i="22"/>
  <c r="L106" i="22"/>
  <c r="D106" i="22"/>
  <c r="T105" i="22"/>
  <c r="U103" i="8"/>
  <c r="C106" i="25" s="1"/>
  <c r="F106" i="25" s="1"/>
  <c r="Q104" i="8"/>
  <c r="U104" i="8" s="1"/>
  <c r="L105" i="8"/>
  <c r="K105" i="8"/>
  <c r="S104" i="8"/>
  <c r="R104" i="8"/>
  <c r="J105" i="8"/>
  <c r="L105" i="24"/>
  <c r="D105" i="24"/>
  <c r="K105" i="24"/>
  <c r="I105" i="24"/>
  <c r="T103" i="8"/>
  <c r="C106" i="24"/>
  <c r="G106" i="24" s="1"/>
  <c r="M104" i="8"/>
  <c r="N104" i="25"/>
  <c r="Z104" i="25" s="1"/>
  <c r="H105" i="25"/>
  <c r="G105" i="25"/>
  <c r="F105" i="25"/>
  <c r="D105" i="25"/>
  <c r="J105" i="25"/>
  <c r="I105" i="25"/>
  <c r="L105" i="25"/>
  <c r="K105" i="25"/>
  <c r="E105" i="25"/>
  <c r="O104" i="25"/>
  <c r="AA104" i="25" s="1"/>
  <c r="R104" i="25"/>
  <c r="AD104" i="25" s="1"/>
  <c r="U104" i="25"/>
  <c r="AG104" i="25" s="1"/>
  <c r="AF103" i="25"/>
  <c r="AF104" i="24"/>
  <c r="T104" i="25"/>
  <c r="P104" i="25"/>
  <c r="AB104" i="25" s="1"/>
  <c r="N105" i="24"/>
  <c r="Z105" i="24" s="1"/>
  <c r="Y104" i="24"/>
  <c r="S104" i="25"/>
  <c r="AE104" i="25" s="1"/>
  <c r="Q104" i="25"/>
  <c r="AC104" i="25" s="1"/>
  <c r="V98" i="8"/>
  <c r="W115" i="25"/>
  <c r="Y103" i="25"/>
  <c r="M104" i="25"/>
  <c r="O99" i="8" l="1"/>
  <c r="AJ101" i="25"/>
  <c r="W97" i="8"/>
  <c r="AH103" i="25"/>
  <c r="AI115" i="25" s="1"/>
  <c r="X104" i="24"/>
  <c r="V104" i="25"/>
  <c r="W116" i="25" s="1"/>
  <c r="X103" i="25"/>
  <c r="AJ102" i="24"/>
  <c r="AH104" i="24"/>
  <c r="AI116" i="24" s="1"/>
  <c r="AJ103" i="22"/>
  <c r="I100" i="8" s="1"/>
  <c r="X104" i="22"/>
  <c r="AH104" i="22"/>
  <c r="AI116" i="22" s="1"/>
  <c r="V105" i="22"/>
  <c r="W117" i="22" s="1"/>
  <c r="O105" i="24"/>
  <c r="AA105" i="24" s="1"/>
  <c r="P106" i="22"/>
  <c r="AB106" i="22" s="1"/>
  <c r="U106" i="22"/>
  <c r="AG106" i="22" s="1"/>
  <c r="H100" i="8"/>
  <c r="G105" i="8"/>
  <c r="C108" i="22" s="1"/>
  <c r="C106" i="8"/>
  <c r="R106" i="22"/>
  <c r="AD106" i="22" s="1"/>
  <c r="Y105" i="22"/>
  <c r="AF105" i="22"/>
  <c r="Q106" i="22"/>
  <c r="AC106" i="22" s="1"/>
  <c r="T106" i="22"/>
  <c r="S106" i="22"/>
  <c r="AE106" i="22" s="1"/>
  <c r="M106" i="22"/>
  <c r="O106" i="22"/>
  <c r="AA106" i="22" s="1"/>
  <c r="F105" i="8"/>
  <c r="D106" i="8"/>
  <c r="E106" i="8"/>
  <c r="J107" i="22"/>
  <c r="F107" i="22"/>
  <c r="K107" i="22"/>
  <c r="G107" i="22"/>
  <c r="L107" i="22"/>
  <c r="I107" i="22"/>
  <c r="H107" i="22"/>
  <c r="D107" i="22"/>
  <c r="E107" i="22"/>
  <c r="N106" i="22"/>
  <c r="Z106" i="22" s="1"/>
  <c r="R105" i="24"/>
  <c r="AD105" i="24" s="1"/>
  <c r="T105" i="24"/>
  <c r="AF105" i="24" s="1"/>
  <c r="U105" i="24"/>
  <c r="AG105" i="24" s="1"/>
  <c r="N105" i="8"/>
  <c r="M105" i="8" s="1"/>
  <c r="J106" i="8"/>
  <c r="R105" i="8"/>
  <c r="S105" i="8"/>
  <c r="K106" i="8"/>
  <c r="L106" i="8"/>
  <c r="Q105" i="8"/>
  <c r="U105" i="8" s="1"/>
  <c r="M105" i="24"/>
  <c r="E106" i="24"/>
  <c r="N106" i="24" s="1"/>
  <c r="Z106" i="24" s="1"/>
  <c r="J106" i="24"/>
  <c r="S106" i="24" s="1"/>
  <c r="AE106" i="24" s="1"/>
  <c r="F106" i="24"/>
  <c r="H106" i="24"/>
  <c r="K106" i="24"/>
  <c r="T106" i="24" s="1"/>
  <c r="L106" i="24"/>
  <c r="I106" i="24"/>
  <c r="D106" i="24"/>
  <c r="M106" i="24" s="1"/>
  <c r="T104" i="8"/>
  <c r="L106" i="25"/>
  <c r="H106" i="25"/>
  <c r="Q106" i="25" s="1"/>
  <c r="AC106" i="25" s="1"/>
  <c r="K106" i="25"/>
  <c r="D106" i="25"/>
  <c r="M106" i="25" s="1"/>
  <c r="G106" i="25"/>
  <c r="P106" i="25" s="1"/>
  <c r="AB106" i="25" s="1"/>
  <c r="E106" i="25"/>
  <c r="N106" i="25" s="1"/>
  <c r="Z106" i="25" s="1"/>
  <c r="I106" i="25"/>
  <c r="R106" i="25" s="1"/>
  <c r="AD106" i="25" s="1"/>
  <c r="J106" i="25"/>
  <c r="V99" i="8"/>
  <c r="AF104" i="25"/>
  <c r="N105" i="25"/>
  <c r="Z105" i="25" s="1"/>
  <c r="Q105" i="25"/>
  <c r="AC105" i="25" s="1"/>
  <c r="C107" i="25"/>
  <c r="T105" i="25"/>
  <c r="Y104" i="25"/>
  <c r="P105" i="25"/>
  <c r="AB105" i="25" s="1"/>
  <c r="U105" i="25"/>
  <c r="AG105" i="25" s="1"/>
  <c r="R105" i="25"/>
  <c r="AD105" i="25" s="1"/>
  <c r="O100" i="8"/>
  <c r="S105" i="25"/>
  <c r="AE105" i="25" s="1"/>
  <c r="M105" i="25"/>
  <c r="C107" i="24"/>
  <c r="P106" i="24"/>
  <c r="AB106" i="24" s="1"/>
  <c r="O105" i="25"/>
  <c r="AA105" i="25" s="1"/>
  <c r="O106" i="25"/>
  <c r="AA106" i="25" s="1"/>
  <c r="V105" i="24" l="1"/>
  <c r="W117" i="24" s="1"/>
  <c r="AJ104" i="22"/>
  <c r="I101" i="8" s="1"/>
  <c r="W98" i="8"/>
  <c r="AJ102" i="25"/>
  <c r="AH104" i="25"/>
  <c r="AI116" i="25" s="1"/>
  <c r="V105" i="25"/>
  <c r="W117" i="25" s="1"/>
  <c r="X104" i="25"/>
  <c r="AJ103" i="24"/>
  <c r="P99" i="8"/>
  <c r="AH105" i="22"/>
  <c r="AI117" i="22" s="1"/>
  <c r="X105" i="22"/>
  <c r="V106" i="22"/>
  <c r="W118" i="22" s="1"/>
  <c r="S107" i="22"/>
  <c r="AE107" i="22" s="1"/>
  <c r="Q107" i="22"/>
  <c r="AC107" i="22" s="1"/>
  <c r="D107" i="8"/>
  <c r="F106" i="8"/>
  <c r="E107" i="8"/>
  <c r="K108" i="22"/>
  <c r="F108" i="22"/>
  <c r="G108" i="22"/>
  <c r="J108" i="22"/>
  <c r="L108" i="22"/>
  <c r="E108" i="22"/>
  <c r="D108" i="22"/>
  <c r="H108" i="22"/>
  <c r="I108" i="22"/>
  <c r="R107" i="22"/>
  <c r="AD107" i="22" s="1"/>
  <c r="O107" i="22"/>
  <c r="AA107" i="22" s="1"/>
  <c r="N107" i="22"/>
  <c r="Z107" i="22" s="1"/>
  <c r="H101" i="8"/>
  <c r="M107" i="22"/>
  <c r="U107" i="22"/>
  <c r="AG107" i="22" s="1"/>
  <c r="P107" i="22"/>
  <c r="AB107" i="22" s="1"/>
  <c r="AF106" i="22"/>
  <c r="T107" i="22"/>
  <c r="Y106" i="22"/>
  <c r="C107" i="8"/>
  <c r="G106" i="8"/>
  <c r="C109" i="22" s="1"/>
  <c r="L107" i="8"/>
  <c r="J107" i="8"/>
  <c r="N107" i="8" s="1"/>
  <c r="T105" i="8"/>
  <c r="Q106" i="8"/>
  <c r="R106" i="8"/>
  <c r="S106" i="8"/>
  <c r="N106" i="8"/>
  <c r="M106" i="8" s="1"/>
  <c r="K107" i="8"/>
  <c r="Y105" i="24"/>
  <c r="AH105" i="24" s="1"/>
  <c r="AI117" i="24" s="1"/>
  <c r="O106" i="24"/>
  <c r="AA106" i="24" s="1"/>
  <c r="U106" i="24"/>
  <c r="AG106" i="24" s="1"/>
  <c r="R106" i="24"/>
  <c r="AD106" i="24" s="1"/>
  <c r="Q106" i="24"/>
  <c r="AC106" i="24" s="1"/>
  <c r="S106" i="25"/>
  <c r="AE106" i="25" s="1"/>
  <c r="U106" i="25"/>
  <c r="AG106" i="25" s="1"/>
  <c r="C108" i="24"/>
  <c r="L108" i="24" s="1"/>
  <c r="T106" i="25"/>
  <c r="L107" i="24"/>
  <c r="F107" i="24"/>
  <c r="G107" i="24"/>
  <c r="K107" i="24"/>
  <c r="D107" i="24"/>
  <c r="E107" i="24"/>
  <c r="I107" i="24"/>
  <c r="J107" i="24"/>
  <c r="H107" i="24"/>
  <c r="C108" i="25"/>
  <c r="Y105" i="25"/>
  <c r="AF105" i="25"/>
  <c r="D107" i="25"/>
  <c r="E107" i="25"/>
  <c r="I107" i="25"/>
  <c r="F107" i="25"/>
  <c r="G107" i="25"/>
  <c r="J107" i="25"/>
  <c r="K107" i="25"/>
  <c r="H107" i="25"/>
  <c r="L107" i="25"/>
  <c r="AF106" i="24"/>
  <c r="Y106" i="24"/>
  <c r="V100" i="8"/>
  <c r="O101" i="8"/>
  <c r="Y106" i="25"/>
  <c r="V106" i="24" l="1"/>
  <c r="W118" i="24" s="1"/>
  <c r="W99" i="8"/>
  <c r="AJ103" i="25"/>
  <c r="AH105" i="25"/>
  <c r="AI117" i="25" s="1"/>
  <c r="X105" i="24"/>
  <c r="AJ105" i="22"/>
  <c r="I102" i="8" s="1"/>
  <c r="V106" i="25"/>
  <c r="W118" i="25" s="1"/>
  <c r="X105" i="25"/>
  <c r="P100" i="8"/>
  <c r="AJ104" i="24"/>
  <c r="P101" i="8" s="1"/>
  <c r="AH106" i="22"/>
  <c r="AI118" i="22" s="1"/>
  <c r="AH106" i="24"/>
  <c r="AI118" i="24" s="1"/>
  <c r="V107" i="22"/>
  <c r="W119" i="22" s="1"/>
  <c r="X106" i="22"/>
  <c r="G107" i="8"/>
  <c r="C110" i="22" s="1"/>
  <c r="C108" i="8"/>
  <c r="N108" i="22"/>
  <c r="Z108" i="22" s="1"/>
  <c r="D108" i="8"/>
  <c r="F107" i="8"/>
  <c r="E108" i="8"/>
  <c r="AF107" i="22"/>
  <c r="Y107" i="22"/>
  <c r="P108" i="22"/>
  <c r="AB108" i="22" s="1"/>
  <c r="M108" i="22"/>
  <c r="S108" i="22"/>
  <c r="AE108" i="22" s="1"/>
  <c r="O108" i="22"/>
  <c r="AA108" i="22" s="1"/>
  <c r="H102" i="8"/>
  <c r="R108" i="22"/>
  <c r="AD108" i="22" s="1"/>
  <c r="T108" i="22"/>
  <c r="J109" i="22"/>
  <c r="G109" i="22"/>
  <c r="E109" i="22"/>
  <c r="F109" i="22"/>
  <c r="H109" i="22"/>
  <c r="I109" i="22"/>
  <c r="K109" i="22"/>
  <c r="L109" i="22"/>
  <c r="D109" i="22"/>
  <c r="U108" i="22"/>
  <c r="AG108" i="22" s="1"/>
  <c r="Q108" i="22"/>
  <c r="AC108" i="22" s="1"/>
  <c r="J108" i="8"/>
  <c r="N108" i="8" s="1"/>
  <c r="T106" i="8"/>
  <c r="S107" i="8"/>
  <c r="R107" i="8"/>
  <c r="K108" i="8"/>
  <c r="L108" i="8"/>
  <c r="M107" i="8"/>
  <c r="Q107" i="8"/>
  <c r="U107" i="8" s="1"/>
  <c r="U106" i="8"/>
  <c r="C109" i="25" s="1"/>
  <c r="F108" i="24"/>
  <c r="H108" i="24"/>
  <c r="Q108" i="24" s="1"/>
  <c r="AC108" i="24" s="1"/>
  <c r="E108" i="24"/>
  <c r="K108" i="24"/>
  <c r="G108" i="24"/>
  <c r="P108" i="24" s="1"/>
  <c r="AB108" i="24" s="1"/>
  <c r="D108" i="24"/>
  <c r="M108" i="24" s="1"/>
  <c r="I108" i="24"/>
  <c r="J108" i="24"/>
  <c r="S108" i="24" s="1"/>
  <c r="AE108" i="24" s="1"/>
  <c r="C109" i="24"/>
  <c r="E109" i="24" s="1"/>
  <c r="AF106" i="25"/>
  <c r="AH106" i="25" s="1"/>
  <c r="AI118" i="25" s="1"/>
  <c r="O107" i="25"/>
  <c r="AA107" i="25" s="1"/>
  <c r="P107" i="24"/>
  <c r="AB107" i="24" s="1"/>
  <c r="U108" i="24"/>
  <c r="AG108" i="24" s="1"/>
  <c r="R107" i="25"/>
  <c r="AD107" i="25" s="1"/>
  <c r="I108" i="25"/>
  <c r="K108" i="25"/>
  <c r="L108" i="25"/>
  <c r="H108" i="25"/>
  <c r="J108" i="25"/>
  <c r="F108" i="25"/>
  <c r="E108" i="25"/>
  <c r="G108" i="25"/>
  <c r="D108" i="25"/>
  <c r="O107" i="24"/>
  <c r="AA107" i="24" s="1"/>
  <c r="N107" i="25"/>
  <c r="Z107" i="25" s="1"/>
  <c r="Q107" i="24"/>
  <c r="AC107" i="24" s="1"/>
  <c r="U107" i="24"/>
  <c r="AG107" i="24" s="1"/>
  <c r="O102" i="8"/>
  <c r="U107" i="25"/>
  <c r="AG107" i="25" s="1"/>
  <c r="M107" i="25"/>
  <c r="S107" i="24"/>
  <c r="AE107" i="24" s="1"/>
  <c r="Q107" i="25"/>
  <c r="AC107" i="25" s="1"/>
  <c r="R107" i="24"/>
  <c r="AD107" i="24" s="1"/>
  <c r="V101" i="8"/>
  <c r="T107" i="25"/>
  <c r="N107" i="24"/>
  <c r="Z107" i="24" s="1"/>
  <c r="S107" i="25"/>
  <c r="AE107" i="25" s="1"/>
  <c r="M107" i="24"/>
  <c r="C110" i="24"/>
  <c r="P107" i="25"/>
  <c r="AB107" i="25" s="1"/>
  <c r="T107" i="24"/>
  <c r="V107" i="24" l="1"/>
  <c r="W119" i="24" s="1"/>
  <c r="W100" i="8"/>
  <c r="AJ104" i="25"/>
  <c r="AJ105" i="24"/>
  <c r="P102" i="8" s="1"/>
  <c r="X106" i="24"/>
  <c r="O103" i="8" s="1"/>
  <c r="V107" i="25"/>
  <c r="W119" i="25" s="1"/>
  <c r="X106" i="25"/>
  <c r="AH107" i="22"/>
  <c r="AI119" i="22" s="1"/>
  <c r="AJ106" i="22"/>
  <c r="I103" i="8" s="1"/>
  <c r="V108" i="22"/>
  <c r="W120" i="22" s="1"/>
  <c r="X107" i="22"/>
  <c r="O109" i="22"/>
  <c r="AA109" i="22" s="1"/>
  <c r="D109" i="8"/>
  <c r="E109" i="8"/>
  <c r="F108" i="8"/>
  <c r="Q109" i="22"/>
  <c r="AC109" i="22" s="1"/>
  <c r="H103" i="8"/>
  <c r="N109" i="22"/>
  <c r="Z109" i="22" s="1"/>
  <c r="M109" i="22"/>
  <c r="S109" i="22"/>
  <c r="AE109" i="22" s="1"/>
  <c r="R109" i="22"/>
  <c r="AD109" i="22" s="1"/>
  <c r="P109" i="22"/>
  <c r="AB109" i="22" s="1"/>
  <c r="U109" i="22"/>
  <c r="AG109" i="22" s="1"/>
  <c r="AF108" i="22"/>
  <c r="G108" i="8"/>
  <c r="C111" i="22" s="1"/>
  <c r="C109" i="8"/>
  <c r="Y108" i="22"/>
  <c r="T109" i="22"/>
  <c r="F110" i="22"/>
  <c r="E110" i="22"/>
  <c r="L110" i="22"/>
  <c r="K110" i="22"/>
  <c r="H110" i="22"/>
  <c r="D110" i="22"/>
  <c r="G110" i="22"/>
  <c r="I110" i="22"/>
  <c r="J110" i="22"/>
  <c r="M108" i="8"/>
  <c r="T107" i="8"/>
  <c r="K109" i="8"/>
  <c r="L109" i="8"/>
  <c r="R108" i="8"/>
  <c r="S108" i="8"/>
  <c r="Q108" i="8"/>
  <c r="J109" i="8"/>
  <c r="O108" i="24"/>
  <c r="AA108" i="24" s="1"/>
  <c r="N108" i="24"/>
  <c r="Z108" i="24" s="1"/>
  <c r="F109" i="24"/>
  <c r="T108" i="24"/>
  <c r="R108" i="24"/>
  <c r="AD108" i="24" s="1"/>
  <c r="G109" i="24"/>
  <c r="D109" i="24"/>
  <c r="H109" i="24"/>
  <c r="Q109" i="24" s="1"/>
  <c r="AC109" i="24" s="1"/>
  <c r="I109" i="24"/>
  <c r="L109" i="24"/>
  <c r="U109" i="24" s="1"/>
  <c r="AG109" i="24" s="1"/>
  <c r="J109" i="24"/>
  <c r="S109" i="24" s="1"/>
  <c r="AE109" i="24" s="1"/>
  <c r="K109" i="24"/>
  <c r="G110" i="24"/>
  <c r="F110" i="24"/>
  <c r="E110" i="24"/>
  <c r="H110" i="24"/>
  <c r="D110" i="24"/>
  <c r="I110" i="24"/>
  <c r="L110" i="24"/>
  <c r="J110" i="24"/>
  <c r="K110" i="24"/>
  <c r="V102" i="8"/>
  <c r="Q108" i="25"/>
  <c r="AC108" i="25" s="1"/>
  <c r="N109" i="24"/>
  <c r="Z109" i="24" s="1"/>
  <c r="AF107" i="24"/>
  <c r="U108" i="25"/>
  <c r="AG108" i="25" s="1"/>
  <c r="Y107" i="25"/>
  <c r="T108" i="25"/>
  <c r="Y107" i="24"/>
  <c r="Y108" i="24"/>
  <c r="M108" i="25"/>
  <c r="R108" i="25"/>
  <c r="AD108" i="25" s="1"/>
  <c r="P108" i="25"/>
  <c r="AB108" i="25" s="1"/>
  <c r="C110" i="25"/>
  <c r="N108" i="25"/>
  <c r="Z108" i="25" s="1"/>
  <c r="G109" i="25"/>
  <c r="J109" i="25"/>
  <c r="I109" i="25"/>
  <c r="K109" i="25"/>
  <c r="E109" i="25"/>
  <c r="D109" i="25"/>
  <c r="H109" i="25"/>
  <c r="L109" i="25"/>
  <c r="F109" i="25"/>
  <c r="O108" i="25"/>
  <c r="AA108" i="25" s="1"/>
  <c r="C111" i="24"/>
  <c r="AF107" i="25"/>
  <c r="S108" i="25"/>
  <c r="AE108" i="25" s="1"/>
  <c r="V108" i="24" l="1"/>
  <c r="W120" i="24" s="1"/>
  <c r="AJ106" i="24"/>
  <c r="P103" i="8" s="1"/>
  <c r="W101" i="8"/>
  <c r="AJ105" i="25"/>
  <c r="AH107" i="25"/>
  <c r="AI119" i="25" s="1"/>
  <c r="AH107" i="24"/>
  <c r="AI119" i="24" s="1"/>
  <c r="AH108" i="22"/>
  <c r="AI120" i="22" s="1"/>
  <c r="X107" i="24"/>
  <c r="O104" i="8" s="1"/>
  <c r="V108" i="25"/>
  <c r="W120" i="25" s="1"/>
  <c r="X107" i="25"/>
  <c r="AJ107" i="22"/>
  <c r="V109" i="22"/>
  <c r="W121" i="22" s="1"/>
  <c r="X108" i="22"/>
  <c r="R110" i="22"/>
  <c r="AD110" i="22" s="1"/>
  <c r="AF109" i="22"/>
  <c r="P110" i="22"/>
  <c r="AB110" i="22" s="1"/>
  <c r="M110" i="22"/>
  <c r="Q110" i="22"/>
  <c r="AC110" i="22" s="1"/>
  <c r="T110" i="22"/>
  <c r="U110" i="22"/>
  <c r="AG110" i="22" s="1"/>
  <c r="E110" i="8"/>
  <c r="F109" i="8"/>
  <c r="D110" i="8"/>
  <c r="Y109" i="22"/>
  <c r="N110" i="22"/>
  <c r="Z110" i="22" s="1"/>
  <c r="G109" i="8"/>
  <c r="C112" i="22" s="1"/>
  <c r="C110" i="8"/>
  <c r="S110" i="22"/>
  <c r="AE110" i="22" s="1"/>
  <c r="O110" i="22"/>
  <c r="AA110" i="22" s="1"/>
  <c r="H111" i="22"/>
  <c r="I111" i="22"/>
  <c r="J111" i="22"/>
  <c r="E111" i="22"/>
  <c r="G111" i="22"/>
  <c r="D111" i="22"/>
  <c r="F111" i="22"/>
  <c r="L111" i="22"/>
  <c r="K111" i="22"/>
  <c r="H104" i="8"/>
  <c r="L110" i="8"/>
  <c r="K110" i="8"/>
  <c r="N109" i="8"/>
  <c r="M109" i="8" s="1"/>
  <c r="J110" i="8"/>
  <c r="T108" i="8"/>
  <c r="Q109" i="8"/>
  <c r="U109" i="8" s="1"/>
  <c r="S109" i="8"/>
  <c r="R109" i="8"/>
  <c r="U108" i="8"/>
  <c r="C111" i="25" s="1"/>
  <c r="O109" i="24"/>
  <c r="AA109" i="24" s="1"/>
  <c r="AF108" i="24"/>
  <c r="AH108" i="24" s="1"/>
  <c r="AI120" i="24" s="1"/>
  <c r="M109" i="24"/>
  <c r="R109" i="24"/>
  <c r="AD109" i="24" s="1"/>
  <c r="P109" i="24"/>
  <c r="AB109" i="24" s="1"/>
  <c r="T109" i="24"/>
  <c r="AF109" i="24" s="1"/>
  <c r="N109" i="25"/>
  <c r="Z109" i="25" s="1"/>
  <c r="K110" i="25"/>
  <c r="H110" i="25"/>
  <c r="G110" i="25"/>
  <c r="J110" i="25"/>
  <c r="F110" i="25"/>
  <c r="I110" i="25"/>
  <c r="L110" i="25"/>
  <c r="D110" i="25"/>
  <c r="E110" i="25"/>
  <c r="Y108" i="25"/>
  <c r="AF108" i="25"/>
  <c r="R110" i="24"/>
  <c r="AD110" i="24" s="1"/>
  <c r="T109" i="25"/>
  <c r="M110" i="24"/>
  <c r="I111" i="24"/>
  <c r="K111" i="24"/>
  <c r="F111" i="24"/>
  <c r="J111" i="24"/>
  <c r="G111" i="24"/>
  <c r="L111" i="24"/>
  <c r="E111" i="24"/>
  <c r="H111" i="24"/>
  <c r="D111" i="24"/>
  <c r="R109" i="25"/>
  <c r="AD109" i="25" s="1"/>
  <c r="Q110" i="24"/>
  <c r="AC110" i="24" s="1"/>
  <c r="S109" i="25"/>
  <c r="AE109" i="25" s="1"/>
  <c r="V103" i="8"/>
  <c r="N110" i="24"/>
  <c r="Z110" i="24" s="1"/>
  <c r="O109" i="25"/>
  <c r="AA109" i="25" s="1"/>
  <c r="P109" i="25"/>
  <c r="AB109" i="25" s="1"/>
  <c r="O110" i="24"/>
  <c r="AA110" i="24" s="1"/>
  <c r="U109" i="25"/>
  <c r="AG109" i="25" s="1"/>
  <c r="T110" i="24"/>
  <c r="P110" i="24"/>
  <c r="AB110" i="24" s="1"/>
  <c r="Q109" i="25"/>
  <c r="AC109" i="25" s="1"/>
  <c r="S110" i="24"/>
  <c r="AE110" i="24" s="1"/>
  <c r="M109" i="25"/>
  <c r="U110" i="24"/>
  <c r="AG110" i="24" s="1"/>
  <c r="V110" i="24" l="1"/>
  <c r="W122" i="24" s="1"/>
  <c r="Y109" i="24"/>
  <c r="AH109" i="24" s="1"/>
  <c r="AI121" i="24" s="1"/>
  <c r="V109" i="24"/>
  <c r="AH109" i="22"/>
  <c r="AI121" i="22" s="1"/>
  <c r="AJ108" i="22"/>
  <c r="I105" i="8" s="1"/>
  <c r="W102" i="8"/>
  <c r="AJ106" i="25"/>
  <c r="X108" i="24"/>
  <c r="O105" i="8" s="1"/>
  <c r="AH108" i="25"/>
  <c r="AI120" i="25" s="1"/>
  <c r="I104" i="8"/>
  <c r="AJ107" i="24"/>
  <c r="P104" i="8" s="1"/>
  <c r="V109" i="25"/>
  <c r="W121" i="25" s="1"/>
  <c r="X108" i="25"/>
  <c r="X109" i="22"/>
  <c r="V110" i="22"/>
  <c r="W122" i="22" s="1"/>
  <c r="R111" i="22"/>
  <c r="AD111" i="22" s="1"/>
  <c r="Q111" i="22"/>
  <c r="AC111" i="22" s="1"/>
  <c r="O111" i="22"/>
  <c r="AA111" i="22" s="1"/>
  <c r="M111" i="22"/>
  <c r="F110" i="8"/>
  <c r="D111" i="8"/>
  <c r="E111" i="8"/>
  <c r="AF110" i="22"/>
  <c r="T111" i="22"/>
  <c r="U111" i="22"/>
  <c r="AG111" i="22" s="1"/>
  <c r="P111" i="22"/>
  <c r="AB111" i="22" s="1"/>
  <c r="N111" i="22"/>
  <c r="Z111" i="22" s="1"/>
  <c r="G110" i="8"/>
  <c r="C113" i="22" s="1"/>
  <c r="C111" i="8"/>
  <c r="Y110" i="22"/>
  <c r="H105" i="8"/>
  <c r="S111" i="22"/>
  <c r="AE111" i="22" s="1"/>
  <c r="F112" i="22"/>
  <c r="L112" i="22"/>
  <c r="G112" i="22"/>
  <c r="D112" i="22"/>
  <c r="H112" i="22"/>
  <c r="I112" i="22"/>
  <c r="J112" i="22"/>
  <c r="E112" i="22"/>
  <c r="K112" i="22"/>
  <c r="J111" i="8"/>
  <c r="R110" i="8"/>
  <c r="S110" i="8"/>
  <c r="T109" i="8"/>
  <c r="Q110" i="8"/>
  <c r="N110" i="8"/>
  <c r="M110" i="8" s="1"/>
  <c r="K111" i="8"/>
  <c r="L111" i="8"/>
  <c r="W121" i="24"/>
  <c r="C112" i="24"/>
  <c r="D112" i="24" s="1"/>
  <c r="C112" i="25"/>
  <c r="E112" i="25" s="1"/>
  <c r="T111" i="24"/>
  <c r="AF109" i="25"/>
  <c r="Q110" i="25"/>
  <c r="AC110" i="25" s="1"/>
  <c r="K111" i="25"/>
  <c r="G111" i="25"/>
  <c r="F111" i="25"/>
  <c r="E111" i="25"/>
  <c r="J111" i="25"/>
  <c r="D111" i="25"/>
  <c r="H111" i="25"/>
  <c r="L111" i="25"/>
  <c r="I111" i="25"/>
  <c r="V104" i="8"/>
  <c r="M111" i="24"/>
  <c r="R111" i="24"/>
  <c r="AD111" i="24" s="1"/>
  <c r="N110" i="25"/>
  <c r="Z110" i="25" s="1"/>
  <c r="T110" i="25"/>
  <c r="Y109" i="25"/>
  <c r="Q111" i="24"/>
  <c r="AC111" i="24" s="1"/>
  <c r="M110" i="25"/>
  <c r="N111" i="24"/>
  <c r="Z111" i="24" s="1"/>
  <c r="U110" i="25"/>
  <c r="AG110" i="25" s="1"/>
  <c r="U111" i="24"/>
  <c r="AG111" i="24" s="1"/>
  <c r="Y110" i="24"/>
  <c r="R110" i="25"/>
  <c r="AD110" i="25" s="1"/>
  <c r="P111" i="24"/>
  <c r="AB111" i="24" s="1"/>
  <c r="O110" i="25"/>
  <c r="AA110" i="25" s="1"/>
  <c r="AF110" i="24"/>
  <c r="S111" i="24"/>
  <c r="AE111" i="24" s="1"/>
  <c r="S110" i="25"/>
  <c r="AE110" i="25" s="1"/>
  <c r="O111" i="24"/>
  <c r="AA111" i="24" s="1"/>
  <c r="P110" i="25"/>
  <c r="AB110" i="25" s="1"/>
  <c r="V111" i="24" l="1"/>
  <c r="W123" i="24" s="1"/>
  <c r="AJ109" i="22"/>
  <c r="I106" i="8" s="1"/>
  <c r="AH109" i="25"/>
  <c r="AI121" i="25" s="1"/>
  <c r="AJ107" i="25"/>
  <c r="W103" i="8"/>
  <c r="AJ108" i="24"/>
  <c r="P105" i="8" s="1"/>
  <c r="X109" i="24"/>
  <c r="X110" i="24" s="1"/>
  <c r="V110" i="25"/>
  <c r="W122" i="25" s="1"/>
  <c r="X109" i="25"/>
  <c r="AH110" i="22"/>
  <c r="AI122" i="22" s="1"/>
  <c r="AH110" i="24"/>
  <c r="AI122" i="24" s="1"/>
  <c r="X110" i="22"/>
  <c r="V111" i="22"/>
  <c r="W123" i="22" s="1"/>
  <c r="Q112" i="22"/>
  <c r="AC112" i="22" s="1"/>
  <c r="R112" i="22"/>
  <c r="AD112" i="22" s="1"/>
  <c r="M112" i="22"/>
  <c r="E112" i="8"/>
  <c r="D112" i="8"/>
  <c r="F111" i="8"/>
  <c r="S112" i="22"/>
  <c r="AE112" i="22" s="1"/>
  <c r="P112" i="22"/>
  <c r="AB112" i="22" s="1"/>
  <c r="N112" i="22"/>
  <c r="Z112" i="22" s="1"/>
  <c r="U112" i="22"/>
  <c r="AG112" i="22" s="1"/>
  <c r="G111" i="8"/>
  <c r="C114" i="22" s="1"/>
  <c r="C112" i="8"/>
  <c r="Y111" i="22"/>
  <c r="H106" i="8"/>
  <c r="Q111" i="8"/>
  <c r="U111" i="8" s="1"/>
  <c r="T112" i="22"/>
  <c r="O112" i="22"/>
  <c r="AA112" i="22" s="1"/>
  <c r="D113" i="22"/>
  <c r="K113" i="22"/>
  <c r="I113" i="22"/>
  <c r="H113" i="22"/>
  <c r="L113" i="22"/>
  <c r="G113" i="22"/>
  <c r="F113" i="22"/>
  <c r="E113" i="22"/>
  <c r="J113" i="22"/>
  <c r="AF111" i="22"/>
  <c r="J112" i="8"/>
  <c r="N112" i="8" s="1"/>
  <c r="N111" i="8"/>
  <c r="M111" i="8" s="1"/>
  <c r="C113" i="24"/>
  <c r="J113" i="24" s="1"/>
  <c r="U110" i="8"/>
  <c r="C113" i="25" s="1"/>
  <c r="L112" i="8"/>
  <c r="K112" i="8"/>
  <c r="T110" i="8"/>
  <c r="R111" i="8"/>
  <c r="S111" i="8"/>
  <c r="F112" i="24"/>
  <c r="O112" i="24" s="1"/>
  <c r="AA112" i="24" s="1"/>
  <c r="J112" i="24"/>
  <c r="S112" i="24" s="1"/>
  <c r="AE112" i="24" s="1"/>
  <c r="E112" i="24"/>
  <c r="N112" i="24" s="1"/>
  <c r="Z112" i="24" s="1"/>
  <c r="G112" i="24"/>
  <c r="L112" i="24"/>
  <c r="U112" i="24" s="1"/>
  <c r="AG112" i="24" s="1"/>
  <c r="I112" i="24"/>
  <c r="D112" i="25"/>
  <c r="M112" i="25" s="1"/>
  <c r="K112" i="24"/>
  <c r="T112" i="24" s="1"/>
  <c r="H112" i="24"/>
  <c r="L112" i="25"/>
  <c r="U112" i="25" s="1"/>
  <c r="AG112" i="25" s="1"/>
  <c r="H112" i="25"/>
  <c r="Q112" i="25" s="1"/>
  <c r="AC112" i="25" s="1"/>
  <c r="I112" i="25"/>
  <c r="R112" i="25" s="1"/>
  <c r="AD112" i="25" s="1"/>
  <c r="J112" i="25"/>
  <c r="S112" i="25" s="1"/>
  <c r="AE112" i="25" s="1"/>
  <c r="K112" i="25"/>
  <c r="T112" i="25" s="1"/>
  <c r="F112" i="25"/>
  <c r="G112" i="25"/>
  <c r="P112" i="25" s="1"/>
  <c r="AB112" i="25" s="1"/>
  <c r="M111" i="25"/>
  <c r="Y111" i="24"/>
  <c r="S111" i="25"/>
  <c r="AE111" i="25" s="1"/>
  <c r="M112" i="24"/>
  <c r="N111" i="25"/>
  <c r="Z111" i="25" s="1"/>
  <c r="AF110" i="25"/>
  <c r="V105" i="8"/>
  <c r="O111" i="25"/>
  <c r="AA111" i="25" s="1"/>
  <c r="AF111" i="24"/>
  <c r="P111" i="25"/>
  <c r="AB111" i="25" s="1"/>
  <c r="R111" i="25"/>
  <c r="AD111" i="25" s="1"/>
  <c r="T111" i="25"/>
  <c r="Y110" i="25"/>
  <c r="U111" i="25"/>
  <c r="AG111" i="25" s="1"/>
  <c r="Q111" i="25"/>
  <c r="AC111" i="25" s="1"/>
  <c r="N112" i="25"/>
  <c r="Z112" i="25" s="1"/>
  <c r="O106" i="8" l="1"/>
  <c r="AH110" i="25"/>
  <c r="AI122" i="25" s="1"/>
  <c r="AJ109" i="24"/>
  <c r="P106" i="8" s="1"/>
  <c r="AJ108" i="25"/>
  <c r="W104" i="8"/>
  <c r="AJ110" i="22"/>
  <c r="I107" i="8" s="1"/>
  <c r="X111" i="24"/>
  <c r="V111" i="25"/>
  <c r="W123" i="25" s="1"/>
  <c r="X110" i="25"/>
  <c r="AH111" i="24"/>
  <c r="AI123" i="24" s="1"/>
  <c r="AH111" i="22"/>
  <c r="AI123" i="22" s="1"/>
  <c r="I113" i="24"/>
  <c r="R113" i="24" s="1"/>
  <c r="AD113" i="24" s="1"/>
  <c r="X111" i="22"/>
  <c r="V112" i="22"/>
  <c r="W124" i="22" s="1"/>
  <c r="K113" i="24"/>
  <c r="T113" i="24" s="1"/>
  <c r="D113" i="24"/>
  <c r="T113" i="22"/>
  <c r="N113" i="22"/>
  <c r="Z113" i="22" s="1"/>
  <c r="F113" i="24"/>
  <c r="G113" i="24"/>
  <c r="P113" i="22"/>
  <c r="AB113" i="22" s="1"/>
  <c r="AF112" i="22"/>
  <c r="H114" i="22"/>
  <c r="G114" i="22"/>
  <c r="E114" i="22"/>
  <c r="J114" i="22"/>
  <c r="L114" i="22"/>
  <c r="K114" i="22"/>
  <c r="F114" i="22"/>
  <c r="I114" i="22"/>
  <c r="D114" i="22"/>
  <c r="E113" i="24"/>
  <c r="N113" i="24" s="1"/>
  <c r="Z113" i="24" s="1"/>
  <c r="O113" i="22"/>
  <c r="AA113" i="22" s="1"/>
  <c r="H113" i="24"/>
  <c r="U113" i="22"/>
  <c r="AG113" i="22" s="1"/>
  <c r="S113" i="22"/>
  <c r="AE113" i="22" s="1"/>
  <c r="C113" i="8"/>
  <c r="G112" i="8"/>
  <c r="C115" i="22" s="1"/>
  <c r="L113" i="24"/>
  <c r="U113" i="24" s="1"/>
  <c r="AG113" i="24" s="1"/>
  <c r="J113" i="8"/>
  <c r="N113" i="8" s="1"/>
  <c r="Q113" i="22"/>
  <c r="AC113" i="22" s="1"/>
  <c r="F112" i="8"/>
  <c r="D113" i="8"/>
  <c r="E113" i="8"/>
  <c r="Y112" i="22"/>
  <c r="M113" i="22"/>
  <c r="R113" i="22"/>
  <c r="AD113" i="22" s="1"/>
  <c r="H107" i="8"/>
  <c r="T111" i="8"/>
  <c r="S112" i="8"/>
  <c r="R112" i="8"/>
  <c r="K113" i="8"/>
  <c r="L113" i="8"/>
  <c r="Q112" i="8"/>
  <c r="U112" i="8" s="1"/>
  <c r="P112" i="24"/>
  <c r="AB112" i="24" s="1"/>
  <c r="Q112" i="24"/>
  <c r="AC112" i="24" s="1"/>
  <c r="R112" i="24"/>
  <c r="AD112" i="24" s="1"/>
  <c r="M112" i="8"/>
  <c r="C114" i="24"/>
  <c r="L114" i="24" s="1"/>
  <c r="O112" i="25"/>
  <c r="AA112" i="25" s="1"/>
  <c r="O107" i="8"/>
  <c r="Y111" i="25"/>
  <c r="C114" i="25"/>
  <c r="AF111" i="25"/>
  <c r="V106" i="8"/>
  <c r="S113" i="24"/>
  <c r="AE113" i="24" s="1"/>
  <c r="K113" i="25"/>
  <c r="F113" i="25"/>
  <c r="E113" i="25"/>
  <c r="L113" i="25"/>
  <c r="I113" i="25"/>
  <c r="J113" i="25"/>
  <c r="H113" i="25"/>
  <c r="D113" i="25"/>
  <c r="G113" i="25"/>
  <c r="C115" i="24"/>
  <c r="Y112" i="24"/>
  <c r="AF112" i="24"/>
  <c r="AF112" i="25"/>
  <c r="Y112" i="25"/>
  <c r="AJ110" i="24" l="1"/>
  <c r="P107" i="8" s="1"/>
  <c r="V112" i="24"/>
  <c r="W124" i="24" s="1"/>
  <c r="W105" i="8"/>
  <c r="AJ109" i="25"/>
  <c r="AH111" i="25"/>
  <c r="AI123" i="25" s="1"/>
  <c r="AH112" i="25"/>
  <c r="AI124" i="25" s="1"/>
  <c r="V112" i="25"/>
  <c r="W124" i="25" s="1"/>
  <c r="X111" i="25"/>
  <c r="AH112" i="22"/>
  <c r="AI124" i="22" s="1"/>
  <c r="AH112" i="24"/>
  <c r="AI124" i="24" s="1"/>
  <c r="AJ111" i="22"/>
  <c r="I108" i="8" s="1"/>
  <c r="V113" i="22"/>
  <c r="W125" i="22" s="1"/>
  <c r="X112" i="22"/>
  <c r="Q113" i="24"/>
  <c r="AC113" i="24" s="1"/>
  <c r="P113" i="24"/>
  <c r="AB113" i="24" s="1"/>
  <c r="J114" i="8"/>
  <c r="N114" i="8" s="1"/>
  <c r="M113" i="24"/>
  <c r="O113" i="24"/>
  <c r="AA113" i="24" s="1"/>
  <c r="N114" i="22"/>
  <c r="Z114" i="22" s="1"/>
  <c r="H108" i="8"/>
  <c r="S114" i="22"/>
  <c r="AE114" i="22" s="1"/>
  <c r="P114" i="22"/>
  <c r="AB114" i="22" s="1"/>
  <c r="H115" i="22"/>
  <c r="E115" i="22"/>
  <c r="F115" i="22"/>
  <c r="K115" i="22"/>
  <c r="J115" i="22"/>
  <c r="G115" i="22"/>
  <c r="L115" i="22"/>
  <c r="I115" i="22"/>
  <c r="D115" i="22"/>
  <c r="D114" i="8"/>
  <c r="F113" i="8"/>
  <c r="E114" i="8"/>
  <c r="Y113" i="22"/>
  <c r="M114" i="22"/>
  <c r="Q114" i="22"/>
  <c r="AC114" i="22" s="1"/>
  <c r="U114" i="22"/>
  <c r="AG114" i="22" s="1"/>
  <c r="R114" i="22"/>
  <c r="AD114" i="22" s="1"/>
  <c r="T114" i="22"/>
  <c r="G113" i="8"/>
  <c r="C116" i="22" s="1"/>
  <c r="C114" i="8"/>
  <c r="O114" i="22"/>
  <c r="AA114" i="22" s="1"/>
  <c r="AF113" i="22"/>
  <c r="R113" i="8"/>
  <c r="S113" i="8"/>
  <c r="M113" i="8"/>
  <c r="Q113" i="8"/>
  <c r="U113" i="8" s="1"/>
  <c r="K114" i="8"/>
  <c r="L114" i="8"/>
  <c r="G114" i="24"/>
  <c r="D114" i="24"/>
  <c r="E114" i="24"/>
  <c r="H114" i="24"/>
  <c r="Q114" i="24" s="1"/>
  <c r="AC114" i="24" s="1"/>
  <c r="F114" i="24"/>
  <c r="J114" i="24"/>
  <c r="S114" i="24" s="1"/>
  <c r="AE114" i="24" s="1"/>
  <c r="I114" i="24"/>
  <c r="R114" i="24" s="1"/>
  <c r="AD114" i="24" s="1"/>
  <c r="K114" i="24"/>
  <c r="T112" i="8"/>
  <c r="U114" i="24"/>
  <c r="AG114" i="24" s="1"/>
  <c r="AF113" i="24"/>
  <c r="O113" i="25"/>
  <c r="AA113" i="25" s="1"/>
  <c r="C115" i="25"/>
  <c r="P113" i="25"/>
  <c r="AB113" i="25" s="1"/>
  <c r="T113" i="25"/>
  <c r="J114" i="25"/>
  <c r="G114" i="25"/>
  <c r="E114" i="25"/>
  <c r="H114" i="25"/>
  <c r="F114" i="25"/>
  <c r="K114" i="25"/>
  <c r="I114" i="25"/>
  <c r="D114" i="25"/>
  <c r="L114" i="25"/>
  <c r="O108" i="8"/>
  <c r="M113" i="25"/>
  <c r="C116" i="24"/>
  <c r="Q113" i="25"/>
  <c r="AC113" i="25" s="1"/>
  <c r="G115" i="24"/>
  <c r="J115" i="24"/>
  <c r="F115" i="24"/>
  <c r="K115" i="24"/>
  <c r="E115" i="24"/>
  <c r="L115" i="24"/>
  <c r="H115" i="24"/>
  <c r="D115" i="24"/>
  <c r="I115" i="24"/>
  <c r="S113" i="25"/>
  <c r="AE113" i="25" s="1"/>
  <c r="V107" i="8"/>
  <c r="R113" i="25"/>
  <c r="AD113" i="25" s="1"/>
  <c r="U113" i="25"/>
  <c r="AG113" i="25" s="1"/>
  <c r="N113" i="25"/>
  <c r="Z113" i="25" s="1"/>
  <c r="AJ111" i="24" l="1"/>
  <c r="P108" i="8" s="1"/>
  <c r="Y113" i="24"/>
  <c r="AH113" i="24" s="1"/>
  <c r="AI125" i="24" s="1"/>
  <c r="V113" i="24"/>
  <c r="W125" i="24" s="1"/>
  <c r="W106" i="8"/>
  <c r="AJ110" i="25"/>
  <c r="W107" i="8" s="1"/>
  <c r="AJ112" i="22"/>
  <c r="I109" i="8" s="1"/>
  <c r="X112" i="24"/>
  <c r="O109" i="8" s="1"/>
  <c r="V113" i="25"/>
  <c r="W125" i="25" s="1"/>
  <c r="X112" i="25"/>
  <c r="AH113" i="22"/>
  <c r="AI125" i="22" s="1"/>
  <c r="V114" i="22"/>
  <c r="W126" i="22" s="1"/>
  <c r="X113" i="22"/>
  <c r="P115" i="22"/>
  <c r="AB115" i="22" s="1"/>
  <c r="S115" i="22"/>
  <c r="AE115" i="22" s="1"/>
  <c r="F116" i="22"/>
  <c r="E116" i="22"/>
  <c r="H116" i="22"/>
  <c r="L116" i="22"/>
  <c r="J116" i="22"/>
  <c r="D116" i="22"/>
  <c r="K116" i="22"/>
  <c r="I116" i="22"/>
  <c r="G116" i="22"/>
  <c r="O115" i="22"/>
  <c r="AA115" i="22" s="1"/>
  <c r="AF114" i="22"/>
  <c r="D115" i="8"/>
  <c r="E115" i="8"/>
  <c r="F114" i="8"/>
  <c r="N115" i="22"/>
  <c r="Z115" i="22" s="1"/>
  <c r="M115" i="22"/>
  <c r="Q115" i="22"/>
  <c r="AC115" i="22" s="1"/>
  <c r="H109" i="8"/>
  <c r="R115" i="22"/>
  <c r="AD115" i="22" s="1"/>
  <c r="G114" i="8"/>
  <c r="C117" i="22" s="1"/>
  <c r="C115" i="8"/>
  <c r="T115" i="22"/>
  <c r="Y114" i="22"/>
  <c r="U115" i="22"/>
  <c r="AG115" i="22" s="1"/>
  <c r="T113" i="8"/>
  <c r="M114" i="8"/>
  <c r="Q114" i="8"/>
  <c r="S114" i="8"/>
  <c r="R114" i="8"/>
  <c r="L115" i="8"/>
  <c r="K115" i="8"/>
  <c r="J115" i="8"/>
  <c r="N114" i="24"/>
  <c r="Z114" i="24" s="1"/>
  <c r="P114" i="24"/>
  <c r="AB114" i="24" s="1"/>
  <c r="M114" i="24"/>
  <c r="O114" i="24"/>
  <c r="AA114" i="24" s="1"/>
  <c r="T114" i="24"/>
  <c r="U115" i="24"/>
  <c r="AG115" i="24" s="1"/>
  <c r="U114" i="25"/>
  <c r="AG114" i="25" s="1"/>
  <c r="S114" i="25"/>
  <c r="AE114" i="25" s="1"/>
  <c r="D115" i="25"/>
  <c r="G115" i="25"/>
  <c r="I115" i="25"/>
  <c r="K115" i="25"/>
  <c r="J115" i="25"/>
  <c r="H115" i="25"/>
  <c r="E115" i="25"/>
  <c r="F115" i="25"/>
  <c r="L115" i="25"/>
  <c r="N115" i="24"/>
  <c r="Z115" i="24" s="1"/>
  <c r="Y113" i="25"/>
  <c r="M114" i="25"/>
  <c r="AF113" i="25"/>
  <c r="V108" i="8"/>
  <c r="T115" i="24"/>
  <c r="R114" i="25"/>
  <c r="AD114" i="25" s="1"/>
  <c r="O115" i="24"/>
  <c r="AA115" i="24" s="1"/>
  <c r="T114" i="25"/>
  <c r="S115" i="24"/>
  <c r="AE115" i="24" s="1"/>
  <c r="O114" i="25"/>
  <c r="AA114" i="25" s="1"/>
  <c r="R115" i="24"/>
  <c r="AD115" i="24" s="1"/>
  <c r="P115" i="24"/>
  <c r="AB115" i="24" s="1"/>
  <c r="K116" i="24"/>
  <c r="G116" i="24"/>
  <c r="F116" i="24"/>
  <c r="I116" i="24"/>
  <c r="H116" i="24"/>
  <c r="E116" i="24"/>
  <c r="D116" i="24"/>
  <c r="J116" i="24"/>
  <c r="L116" i="24"/>
  <c r="Q114" i="25"/>
  <c r="AC114" i="25" s="1"/>
  <c r="M115" i="24"/>
  <c r="N114" i="25"/>
  <c r="Z114" i="25" s="1"/>
  <c r="Q115" i="24"/>
  <c r="AC115" i="24" s="1"/>
  <c r="P114" i="25"/>
  <c r="AB114" i="25" s="1"/>
  <c r="C116" i="25"/>
  <c r="AJ112" i="24" l="1"/>
  <c r="P109" i="8" s="1"/>
  <c r="V115" i="24"/>
  <c r="W127" i="24" s="1"/>
  <c r="V114" i="24"/>
  <c r="W126" i="24" s="1"/>
  <c r="C116" i="8"/>
  <c r="G116" i="8" s="1"/>
  <c r="C119" i="22" s="1"/>
  <c r="J119" i="22" s="1"/>
  <c r="S119" i="22" s="1"/>
  <c r="AE119" i="22" s="1"/>
  <c r="AJ111" i="25"/>
  <c r="AH113" i="25"/>
  <c r="AI125" i="25" s="1"/>
  <c r="X113" i="24"/>
  <c r="O110" i="8" s="1"/>
  <c r="V114" i="25"/>
  <c r="W126" i="25" s="1"/>
  <c r="X113" i="25"/>
  <c r="AJ113" i="22"/>
  <c r="I110" i="8" s="1"/>
  <c r="AH114" i="22"/>
  <c r="AI126" i="22" s="1"/>
  <c r="V115" i="22"/>
  <c r="W127" i="22" s="1"/>
  <c r="X114" i="22"/>
  <c r="N116" i="22"/>
  <c r="Z116" i="22" s="1"/>
  <c r="P116" i="22"/>
  <c r="AB116" i="22" s="1"/>
  <c r="Y115" i="22"/>
  <c r="Q116" i="22"/>
  <c r="AC116" i="22" s="1"/>
  <c r="O116" i="22"/>
  <c r="AA116" i="22" s="1"/>
  <c r="AF115" i="22"/>
  <c r="H110" i="8"/>
  <c r="R116" i="22"/>
  <c r="AD116" i="22" s="1"/>
  <c r="T116" i="22"/>
  <c r="D117" i="22"/>
  <c r="J117" i="22"/>
  <c r="G117" i="22"/>
  <c r="E117" i="22"/>
  <c r="F117" i="22"/>
  <c r="I117" i="22"/>
  <c r="H117" i="22"/>
  <c r="K117" i="22"/>
  <c r="L117" i="22"/>
  <c r="D116" i="8"/>
  <c r="F115" i="8"/>
  <c r="E116" i="8"/>
  <c r="M116" i="22"/>
  <c r="S116" i="22"/>
  <c r="AE116" i="22" s="1"/>
  <c r="U116" i="22"/>
  <c r="AG116" i="22" s="1"/>
  <c r="G115" i="8"/>
  <c r="C118" i="22" s="1"/>
  <c r="L116" i="8"/>
  <c r="T114" i="8"/>
  <c r="S115" i="8"/>
  <c r="R115" i="8"/>
  <c r="K116" i="8"/>
  <c r="J116" i="8"/>
  <c r="N116" i="8" s="1"/>
  <c r="N115" i="8"/>
  <c r="M115" i="8" s="1"/>
  <c r="Q115" i="8"/>
  <c r="U115" i="8" s="1"/>
  <c r="U114" i="8"/>
  <c r="C117" i="25" s="1"/>
  <c r="K117" i="25" s="1"/>
  <c r="Y114" i="24"/>
  <c r="AF114" i="24"/>
  <c r="C117" i="24"/>
  <c r="I117" i="24" s="1"/>
  <c r="I116" i="25"/>
  <c r="L116" i="25"/>
  <c r="D116" i="25"/>
  <c r="J116" i="25"/>
  <c r="F116" i="25"/>
  <c r="G116" i="25"/>
  <c r="K116" i="25"/>
  <c r="H116" i="25"/>
  <c r="E116" i="25"/>
  <c r="O116" i="24"/>
  <c r="AA116" i="24" s="1"/>
  <c r="AF114" i="25"/>
  <c r="N115" i="25"/>
  <c r="Z115" i="25" s="1"/>
  <c r="P116" i="24"/>
  <c r="AB116" i="24" s="1"/>
  <c r="V109" i="8"/>
  <c r="Q115" i="25"/>
  <c r="AC115" i="25" s="1"/>
  <c r="Y115" i="24"/>
  <c r="U116" i="24"/>
  <c r="AG116" i="24" s="1"/>
  <c r="T116" i="24"/>
  <c r="S115" i="25"/>
  <c r="AE115" i="25" s="1"/>
  <c r="S116" i="24"/>
  <c r="AE116" i="24" s="1"/>
  <c r="T115" i="25"/>
  <c r="M116" i="24"/>
  <c r="R115" i="25"/>
  <c r="AD115" i="25" s="1"/>
  <c r="N116" i="24"/>
  <c r="Z116" i="24" s="1"/>
  <c r="P115" i="25"/>
  <c r="AB115" i="25" s="1"/>
  <c r="Q116" i="24"/>
  <c r="AC116" i="24" s="1"/>
  <c r="U115" i="25"/>
  <c r="AG115" i="25" s="1"/>
  <c r="M115" i="25"/>
  <c r="R116" i="24"/>
  <c r="AD116" i="24" s="1"/>
  <c r="AF115" i="24"/>
  <c r="Y114" i="25"/>
  <c r="O115" i="25"/>
  <c r="AA115" i="25" s="1"/>
  <c r="AJ113" i="24" l="1"/>
  <c r="P110" i="8" s="1"/>
  <c r="V116" i="24"/>
  <c r="W128" i="24" s="1"/>
  <c r="AH114" i="25"/>
  <c r="AI126" i="25" s="1"/>
  <c r="AJ112" i="25"/>
  <c r="W109" i="8" s="1"/>
  <c r="W108" i="8"/>
  <c r="X114" i="24"/>
  <c r="X115" i="24" s="1"/>
  <c r="V115" i="25"/>
  <c r="W127" i="25" s="1"/>
  <c r="X114" i="25"/>
  <c r="AH114" i="24"/>
  <c r="AI126" i="24" s="1"/>
  <c r="AH115" i="24"/>
  <c r="AI127" i="24" s="1"/>
  <c r="AJ114" i="22"/>
  <c r="I111" i="8" s="1"/>
  <c r="AH115" i="22"/>
  <c r="AI127" i="22" s="1"/>
  <c r="V116" i="22"/>
  <c r="W128" i="22" s="1"/>
  <c r="X115" i="22"/>
  <c r="H119" i="22"/>
  <c r="Q119" i="22" s="1"/>
  <c r="AC119" i="22" s="1"/>
  <c r="I119" i="22"/>
  <c r="R119" i="22" s="1"/>
  <c r="AD119" i="22" s="1"/>
  <c r="L119" i="22"/>
  <c r="U119" i="22" s="1"/>
  <c r="AG119" i="22" s="1"/>
  <c r="D119" i="22"/>
  <c r="G119" i="22"/>
  <c r="P119" i="22" s="1"/>
  <c r="AB119" i="22" s="1"/>
  <c r="F119" i="22"/>
  <c r="K119" i="22"/>
  <c r="T119" i="22" s="1"/>
  <c r="AF119" i="22" s="1"/>
  <c r="E119" i="22"/>
  <c r="H111" i="8"/>
  <c r="D118" i="22"/>
  <c r="J118" i="22"/>
  <c r="G118" i="22"/>
  <c r="H118" i="22"/>
  <c r="F118" i="22"/>
  <c r="L118" i="22"/>
  <c r="E118" i="22"/>
  <c r="I118" i="22"/>
  <c r="K118" i="22"/>
  <c r="R117" i="22"/>
  <c r="AD117" i="22" s="1"/>
  <c r="Y116" i="22"/>
  <c r="O117" i="22"/>
  <c r="AA117" i="22" s="1"/>
  <c r="N117" i="22"/>
  <c r="Z117" i="22" s="1"/>
  <c r="F116" i="8"/>
  <c r="C117" i="8"/>
  <c r="D117" i="8"/>
  <c r="E117" i="8"/>
  <c r="S117" i="22"/>
  <c r="AE117" i="22" s="1"/>
  <c r="U117" i="22"/>
  <c r="AG117" i="22" s="1"/>
  <c r="M117" i="22"/>
  <c r="T117" i="22"/>
  <c r="P117" i="22"/>
  <c r="AB117" i="22" s="1"/>
  <c r="Q117" i="22"/>
  <c r="AC117" i="22" s="1"/>
  <c r="AF116" i="22"/>
  <c r="M116" i="8"/>
  <c r="C118" i="24"/>
  <c r="E118" i="24" s="1"/>
  <c r="Q116" i="8"/>
  <c r="J117" i="8"/>
  <c r="K117" i="8"/>
  <c r="L117" i="8"/>
  <c r="R116" i="8"/>
  <c r="S116" i="8"/>
  <c r="T115" i="8"/>
  <c r="H117" i="24"/>
  <c r="D117" i="24"/>
  <c r="F117" i="24"/>
  <c r="L117" i="24"/>
  <c r="J117" i="24"/>
  <c r="S117" i="24" s="1"/>
  <c r="AE117" i="24" s="1"/>
  <c r="E117" i="24"/>
  <c r="N117" i="24" s="1"/>
  <c r="Z117" i="24" s="1"/>
  <c r="K117" i="24"/>
  <c r="G117" i="24"/>
  <c r="F117" i="25"/>
  <c r="L117" i="25"/>
  <c r="U117" i="25" s="1"/>
  <c r="AG117" i="25" s="1"/>
  <c r="G117" i="25"/>
  <c r="D117" i="25"/>
  <c r="M117" i="25" s="1"/>
  <c r="I117" i="25"/>
  <c r="J117" i="25"/>
  <c r="S117" i="25" s="1"/>
  <c r="AE117" i="25" s="1"/>
  <c r="H117" i="25"/>
  <c r="Q117" i="25" s="1"/>
  <c r="AC117" i="25" s="1"/>
  <c r="E117" i="25"/>
  <c r="R117" i="24"/>
  <c r="AD117" i="24" s="1"/>
  <c r="Q116" i="25"/>
  <c r="AC116" i="25" s="1"/>
  <c r="T116" i="25"/>
  <c r="Y115" i="25"/>
  <c r="Y116" i="24"/>
  <c r="P116" i="25"/>
  <c r="AB116" i="25" s="1"/>
  <c r="O116" i="25"/>
  <c r="AA116" i="25" s="1"/>
  <c r="S116" i="25"/>
  <c r="AE116" i="25" s="1"/>
  <c r="AF115" i="25"/>
  <c r="M116" i="25"/>
  <c r="U116" i="25"/>
  <c r="AG116" i="25" s="1"/>
  <c r="C118" i="25"/>
  <c r="AF116" i="24"/>
  <c r="V110" i="8"/>
  <c r="N116" i="25"/>
  <c r="Z116" i="25" s="1"/>
  <c r="R116" i="25"/>
  <c r="AD116" i="25" s="1"/>
  <c r="T117" i="25"/>
  <c r="O111" i="8" l="1"/>
  <c r="AJ113" i="25"/>
  <c r="X116" i="24"/>
  <c r="AH115" i="25"/>
  <c r="AI127" i="25" s="1"/>
  <c r="V116" i="25"/>
  <c r="W128" i="25" s="1"/>
  <c r="X115" i="25"/>
  <c r="AJ114" i="24"/>
  <c r="AJ115" i="24" s="1"/>
  <c r="P112" i="8" s="1"/>
  <c r="AH116" i="22"/>
  <c r="AI128" i="22" s="1"/>
  <c r="AH116" i="24"/>
  <c r="AI128" i="24" s="1"/>
  <c r="AJ115" i="22"/>
  <c r="M119" i="22"/>
  <c r="Y119" i="22" s="1"/>
  <c r="V117" i="22"/>
  <c r="W129" i="22" s="1"/>
  <c r="X116" i="22"/>
  <c r="N119" i="22"/>
  <c r="Z119" i="22" s="1"/>
  <c r="O119" i="22"/>
  <c r="AA119" i="22" s="1"/>
  <c r="U118" i="22"/>
  <c r="AG118" i="22" s="1"/>
  <c r="E118" i="8"/>
  <c r="D118" i="8"/>
  <c r="F117" i="8"/>
  <c r="O118" i="22"/>
  <c r="AA118" i="22" s="1"/>
  <c r="S118" i="22"/>
  <c r="AE118" i="22" s="1"/>
  <c r="P118" i="22"/>
  <c r="AB118" i="22" s="1"/>
  <c r="T118" i="22"/>
  <c r="M118" i="22"/>
  <c r="Q118" i="22"/>
  <c r="AC118" i="22" s="1"/>
  <c r="R118" i="22"/>
  <c r="AD118" i="22" s="1"/>
  <c r="H112" i="8"/>
  <c r="Y117" i="22"/>
  <c r="G117" i="8"/>
  <c r="C120" i="22" s="1"/>
  <c r="C118" i="8"/>
  <c r="AF117" i="22"/>
  <c r="N118" i="22"/>
  <c r="Z118" i="22" s="1"/>
  <c r="H118" i="24"/>
  <c r="Q118" i="24" s="1"/>
  <c r="AC118" i="24" s="1"/>
  <c r="L118" i="8"/>
  <c r="K118" i="8"/>
  <c r="J118" i="24"/>
  <c r="S118" i="24" s="1"/>
  <c r="AE118" i="24" s="1"/>
  <c r="N117" i="8"/>
  <c r="M117" i="8" s="1"/>
  <c r="J118" i="8"/>
  <c r="D118" i="24"/>
  <c r="K118" i="24"/>
  <c r="G118" i="24"/>
  <c r="P118" i="24" s="1"/>
  <c r="AB118" i="24" s="1"/>
  <c r="L118" i="24"/>
  <c r="I118" i="24"/>
  <c r="F118" i="24"/>
  <c r="T116" i="8"/>
  <c r="R117" i="8"/>
  <c r="S117" i="8"/>
  <c r="Q117" i="8"/>
  <c r="U116" i="8"/>
  <c r="C119" i="25" s="1"/>
  <c r="Q117" i="24"/>
  <c r="AC117" i="24" s="1"/>
  <c r="M117" i="24"/>
  <c r="P117" i="24"/>
  <c r="AB117" i="24" s="1"/>
  <c r="O117" i="24"/>
  <c r="AA117" i="24" s="1"/>
  <c r="U117" i="24"/>
  <c r="AG117" i="24" s="1"/>
  <c r="T117" i="24"/>
  <c r="C119" i="24"/>
  <c r="I119" i="24" s="1"/>
  <c r="P117" i="25"/>
  <c r="AB117" i="25" s="1"/>
  <c r="O117" i="25"/>
  <c r="AA117" i="25" s="1"/>
  <c r="R117" i="25"/>
  <c r="AD117" i="25" s="1"/>
  <c r="N117" i="25"/>
  <c r="Z117" i="25" s="1"/>
  <c r="O112" i="8"/>
  <c r="AF116" i="25"/>
  <c r="V111" i="8"/>
  <c r="N118" i="24"/>
  <c r="Z118" i="24" s="1"/>
  <c r="J118" i="25"/>
  <c r="F118" i="25"/>
  <c r="E118" i="25"/>
  <c r="L118" i="25"/>
  <c r="H118" i="25"/>
  <c r="K118" i="25"/>
  <c r="G118" i="25"/>
  <c r="D118" i="25"/>
  <c r="I118" i="25"/>
  <c r="Y116" i="25"/>
  <c r="Y117" i="25"/>
  <c r="AF117" i="25"/>
  <c r="V117" i="24" l="1"/>
  <c r="W129" i="24" s="1"/>
  <c r="AJ114" i="25"/>
  <c r="W110" i="8"/>
  <c r="AJ116" i="22"/>
  <c r="I113" i="8" s="1"/>
  <c r="AH116" i="25"/>
  <c r="AI128" i="25" s="1"/>
  <c r="AH117" i="25"/>
  <c r="AI129" i="25" s="1"/>
  <c r="V117" i="25"/>
  <c r="W129" i="25" s="1"/>
  <c r="X116" i="25"/>
  <c r="P111" i="8"/>
  <c r="AH119" i="22"/>
  <c r="AI131" i="22" s="1"/>
  <c r="I112" i="8"/>
  <c r="AJ116" i="24"/>
  <c r="P113" i="8" s="1"/>
  <c r="AH117" i="22"/>
  <c r="AI129" i="22" s="1"/>
  <c r="X117" i="22"/>
  <c r="V119" i="22"/>
  <c r="W131" i="22" s="1"/>
  <c r="V118" i="22"/>
  <c r="W130" i="22" s="1"/>
  <c r="M118" i="24"/>
  <c r="C119" i="8"/>
  <c r="G119" i="8" s="1"/>
  <c r="C122" i="22" s="1"/>
  <c r="I122" i="22" s="1"/>
  <c r="AF118" i="22"/>
  <c r="E119" i="8"/>
  <c r="D119" i="8"/>
  <c r="F118" i="8"/>
  <c r="H120" i="22"/>
  <c r="G120" i="22"/>
  <c r="K120" i="22"/>
  <c r="L120" i="22"/>
  <c r="D120" i="22"/>
  <c r="F120" i="22"/>
  <c r="I120" i="22"/>
  <c r="E120" i="22"/>
  <c r="J120" i="22"/>
  <c r="Y118" i="22"/>
  <c r="H113" i="8"/>
  <c r="G118" i="8"/>
  <c r="C121" i="22" s="1"/>
  <c r="R118" i="24"/>
  <c r="AD118" i="24" s="1"/>
  <c r="J119" i="8"/>
  <c r="N119" i="8" s="1"/>
  <c r="T118" i="24"/>
  <c r="AF118" i="24" s="1"/>
  <c r="U117" i="8"/>
  <c r="Q118" i="8"/>
  <c r="L119" i="8"/>
  <c r="K119" i="8"/>
  <c r="R118" i="8"/>
  <c r="S118" i="8"/>
  <c r="N118" i="8"/>
  <c r="M118" i="8" s="1"/>
  <c r="U118" i="24"/>
  <c r="AG118" i="24" s="1"/>
  <c r="O118" i="24"/>
  <c r="AA118" i="24" s="1"/>
  <c r="T117" i="8"/>
  <c r="Y117" i="24"/>
  <c r="C120" i="24"/>
  <c r="H120" i="24" s="1"/>
  <c r="L119" i="24"/>
  <c r="F119" i="24"/>
  <c r="O119" i="24" s="1"/>
  <c r="AA119" i="24" s="1"/>
  <c r="J119" i="24"/>
  <c r="S119" i="24" s="1"/>
  <c r="AE119" i="24" s="1"/>
  <c r="K119" i="24"/>
  <c r="H119" i="24"/>
  <c r="Q119" i="24" s="1"/>
  <c r="AC119" i="24" s="1"/>
  <c r="AF117" i="24"/>
  <c r="G119" i="24"/>
  <c r="P119" i="24" s="1"/>
  <c r="AB119" i="24" s="1"/>
  <c r="D119" i="24"/>
  <c r="M119" i="24" s="1"/>
  <c r="E119" i="24"/>
  <c r="N119" i="24" s="1"/>
  <c r="Z119" i="24" s="1"/>
  <c r="N118" i="25"/>
  <c r="Z118" i="25" s="1"/>
  <c r="V112" i="8"/>
  <c r="O118" i="25"/>
  <c r="AA118" i="25" s="1"/>
  <c r="O113" i="8"/>
  <c r="R118" i="25"/>
  <c r="AD118" i="25" s="1"/>
  <c r="S118" i="25"/>
  <c r="AE118" i="25" s="1"/>
  <c r="M118" i="25"/>
  <c r="P118" i="25"/>
  <c r="AB118" i="25" s="1"/>
  <c r="T118" i="25"/>
  <c r="Q118" i="25"/>
  <c r="AC118" i="25" s="1"/>
  <c r="U118" i="25"/>
  <c r="AG118" i="25" s="1"/>
  <c r="E119" i="25"/>
  <c r="J119" i="25"/>
  <c r="K119" i="25"/>
  <c r="G119" i="25"/>
  <c r="H119" i="25"/>
  <c r="L119" i="25"/>
  <c r="I119" i="25"/>
  <c r="D119" i="25"/>
  <c r="F119" i="25"/>
  <c r="R119" i="24"/>
  <c r="AD119" i="24" s="1"/>
  <c r="Y118" i="24" l="1"/>
  <c r="AH118" i="24" s="1"/>
  <c r="AI130" i="24" s="1"/>
  <c r="V118" i="24"/>
  <c r="W130" i="24" s="1"/>
  <c r="W111" i="8"/>
  <c r="AJ115" i="25"/>
  <c r="W112" i="8" s="1"/>
  <c r="X117" i="24"/>
  <c r="O114" i="8" s="1"/>
  <c r="V118" i="25"/>
  <c r="W130" i="25" s="1"/>
  <c r="X117" i="25"/>
  <c r="AJ117" i="22"/>
  <c r="I114" i="8" s="1"/>
  <c r="AH117" i="24"/>
  <c r="AI129" i="24" s="1"/>
  <c r="AH118" i="22"/>
  <c r="AI130" i="22" s="1"/>
  <c r="X118" i="22"/>
  <c r="X119" i="22" s="1"/>
  <c r="R122" i="22"/>
  <c r="AD122" i="22" s="1"/>
  <c r="F122" i="22"/>
  <c r="E122" i="22"/>
  <c r="L122" i="22"/>
  <c r="D122" i="22"/>
  <c r="J122" i="22"/>
  <c r="C120" i="8"/>
  <c r="G120" i="8" s="1"/>
  <c r="C123" i="22" s="1"/>
  <c r="E123" i="22" s="1"/>
  <c r="K122" i="22"/>
  <c r="M119" i="8"/>
  <c r="H122" i="22"/>
  <c r="G122" i="22"/>
  <c r="O120" i="22"/>
  <c r="AA120" i="22" s="1"/>
  <c r="K121" i="22"/>
  <c r="L121" i="22"/>
  <c r="H121" i="22"/>
  <c r="F121" i="22"/>
  <c r="E121" i="22"/>
  <c r="G121" i="22"/>
  <c r="I121" i="22"/>
  <c r="J121" i="22"/>
  <c r="D121" i="22"/>
  <c r="M120" i="22"/>
  <c r="F119" i="8"/>
  <c r="E120" i="8"/>
  <c r="D120" i="8"/>
  <c r="P120" i="22"/>
  <c r="AB120" i="22" s="1"/>
  <c r="U120" i="22"/>
  <c r="AG120" i="22" s="1"/>
  <c r="T120" i="22"/>
  <c r="S120" i="22"/>
  <c r="AE120" i="22" s="1"/>
  <c r="Q120" i="22"/>
  <c r="AC120" i="22" s="1"/>
  <c r="N120" i="22"/>
  <c r="Z120" i="22" s="1"/>
  <c r="H114" i="8"/>
  <c r="R120" i="22"/>
  <c r="AD120" i="22" s="1"/>
  <c r="Q119" i="8"/>
  <c r="U119" i="8" s="1"/>
  <c r="U118" i="8"/>
  <c r="C121" i="25" s="1"/>
  <c r="L120" i="8"/>
  <c r="K120" i="8"/>
  <c r="S119" i="8"/>
  <c r="R119" i="8"/>
  <c r="J120" i="8"/>
  <c r="T118" i="8"/>
  <c r="D120" i="24"/>
  <c r="M120" i="24" s="1"/>
  <c r="I120" i="24"/>
  <c r="R120" i="24" s="1"/>
  <c r="AD120" i="24" s="1"/>
  <c r="F120" i="24"/>
  <c r="J120" i="24"/>
  <c r="L120" i="24"/>
  <c r="U120" i="24" s="1"/>
  <c r="AG120" i="24" s="1"/>
  <c r="E120" i="24"/>
  <c r="N120" i="24" s="1"/>
  <c r="Z120" i="24" s="1"/>
  <c r="G120" i="24"/>
  <c r="K120" i="24"/>
  <c r="T120" i="24" s="1"/>
  <c r="T119" i="24"/>
  <c r="AF119" i="24" s="1"/>
  <c r="U119" i="24"/>
  <c r="AG119" i="24" s="1"/>
  <c r="S119" i="25"/>
  <c r="AE119" i="25" s="1"/>
  <c r="C121" i="24"/>
  <c r="O119" i="25"/>
  <c r="AA119" i="25" s="1"/>
  <c r="N119" i="25"/>
  <c r="Z119" i="25" s="1"/>
  <c r="Q120" i="24"/>
  <c r="AC120" i="24" s="1"/>
  <c r="M119" i="25"/>
  <c r="R119" i="25"/>
  <c r="AD119" i="25" s="1"/>
  <c r="Y119" i="24"/>
  <c r="U119" i="25"/>
  <c r="AG119" i="25" s="1"/>
  <c r="AF118" i="25"/>
  <c r="Y118" i="25"/>
  <c r="Q119" i="25"/>
  <c r="AC119" i="25" s="1"/>
  <c r="V113" i="8"/>
  <c r="P119" i="25"/>
  <c r="AB119" i="25" s="1"/>
  <c r="C120" i="25"/>
  <c r="T119" i="25"/>
  <c r="C122" i="24"/>
  <c r="V119" i="24" l="1"/>
  <c r="W131" i="24" s="1"/>
  <c r="AJ116" i="25"/>
  <c r="X118" i="24"/>
  <c r="O115" i="8" s="1"/>
  <c r="V119" i="25"/>
  <c r="W131" i="25" s="1"/>
  <c r="AH118" i="25"/>
  <c r="AI130" i="25" s="1"/>
  <c r="X118" i="25"/>
  <c r="AJ118" i="22"/>
  <c r="AJ119" i="22" s="1"/>
  <c r="AJ117" i="24"/>
  <c r="AH119" i="24"/>
  <c r="AI131" i="24" s="1"/>
  <c r="V120" i="22"/>
  <c r="W132" i="22" s="1"/>
  <c r="N122" i="22"/>
  <c r="Z122" i="22" s="1"/>
  <c r="J123" i="22"/>
  <c r="S123" i="22" s="1"/>
  <c r="AE123" i="22" s="1"/>
  <c r="S122" i="22"/>
  <c r="AE122" i="22" s="1"/>
  <c r="H123" i="22"/>
  <c r="M122" i="22"/>
  <c r="N123" i="22"/>
  <c r="Z123" i="22" s="1"/>
  <c r="F123" i="22"/>
  <c r="U122" i="22"/>
  <c r="AG122" i="22" s="1"/>
  <c r="I123" i="22"/>
  <c r="L123" i="22"/>
  <c r="K123" i="22"/>
  <c r="O122" i="22"/>
  <c r="AA122" i="22" s="1"/>
  <c r="G123" i="22"/>
  <c r="D123" i="22"/>
  <c r="M123" i="22" s="1"/>
  <c r="T122" i="22"/>
  <c r="P122" i="22"/>
  <c r="Q122" i="22"/>
  <c r="AC122" i="22" s="1"/>
  <c r="H115" i="8"/>
  <c r="N121" i="22"/>
  <c r="Z121" i="22" s="1"/>
  <c r="O121" i="22"/>
  <c r="AA121" i="22" s="1"/>
  <c r="AF120" i="22"/>
  <c r="U121" i="22"/>
  <c r="AG121" i="22" s="1"/>
  <c r="M121" i="22"/>
  <c r="T121" i="22"/>
  <c r="S121" i="22"/>
  <c r="AE121" i="22" s="1"/>
  <c r="Y120" i="22"/>
  <c r="R121" i="22"/>
  <c r="AD121" i="22" s="1"/>
  <c r="Q121" i="22"/>
  <c r="AC121" i="22" s="1"/>
  <c r="F120" i="8"/>
  <c r="D121" i="8"/>
  <c r="E121" i="8"/>
  <c r="P121" i="22"/>
  <c r="AB121" i="22" s="1"/>
  <c r="C121" i="8"/>
  <c r="S120" i="8"/>
  <c r="R120" i="8"/>
  <c r="Q120" i="8"/>
  <c r="J121" i="8"/>
  <c r="N121" i="8" s="1"/>
  <c r="N120" i="8"/>
  <c r="M120" i="8" s="1"/>
  <c r="K121" i="8"/>
  <c r="L121" i="8"/>
  <c r="T119" i="8"/>
  <c r="P120" i="24"/>
  <c r="AB120" i="24" s="1"/>
  <c r="O120" i="24"/>
  <c r="AA120" i="24" s="1"/>
  <c r="S120" i="24"/>
  <c r="AE120" i="24" s="1"/>
  <c r="V114" i="8"/>
  <c r="C122" i="25"/>
  <c r="D121" i="25"/>
  <c r="J121" i="25"/>
  <c r="H121" i="25"/>
  <c r="F121" i="25"/>
  <c r="I121" i="25"/>
  <c r="L121" i="25"/>
  <c r="K121" i="25"/>
  <c r="G121" i="25"/>
  <c r="E121" i="25"/>
  <c r="F121" i="24"/>
  <c r="H121" i="24"/>
  <c r="K121" i="24"/>
  <c r="G121" i="24"/>
  <c r="I121" i="24"/>
  <c r="J121" i="24"/>
  <c r="D121" i="24"/>
  <c r="L121" i="24"/>
  <c r="E121" i="24"/>
  <c r="Y120" i="24"/>
  <c r="AF120" i="24"/>
  <c r="AF119" i="25"/>
  <c r="D120" i="25"/>
  <c r="K120" i="25"/>
  <c r="L120" i="25"/>
  <c r="J120" i="25"/>
  <c r="I120" i="25"/>
  <c r="E120" i="25"/>
  <c r="H120" i="25"/>
  <c r="F120" i="25"/>
  <c r="G120" i="25"/>
  <c r="F122" i="24"/>
  <c r="I122" i="24"/>
  <c r="K122" i="24"/>
  <c r="H122" i="24"/>
  <c r="D122" i="24"/>
  <c r="L122" i="24"/>
  <c r="J122" i="24"/>
  <c r="E122" i="24"/>
  <c r="G122" i="24"/>
  <c r="Y119" i="25"/>
  <c r="X119" i="24" l="1"/>
  <c r="O116" i="8" s="1"/>
  <c r="V120" i="24"/>
  <c r="W132" i="24" s="1"/>
  <c r="AJ117" i="25"/>
  <c r="W114" i="8" s="1"/>
  <c r="W113" i="8"/>
  <c r="I115" i="8"/>
  <c r="AH119" i="25"/>
  <c r="AI131" i="25" s="1"/>
  <c r="X119" i="25"/>
  <c r="AJ118" i="24"/>
  <c r="P114" i="8"/>
  <c r="AH120" i="24"/>
  <c r="AI132" i="24" s="1"/>
  <c r="AH120" i="22"/>
  <c r="AI132" i="22" s="1"/>
  <c r="Y122" i="22"/>
  <c r="V122" i="22"/>
  <c r="W134" i="22" s="1"/>
  <c r="V121" i="22"/>
  <c r="W133" i="22" s="1"/>
  <c r="Y123" i="22"/>
  <c r="X120" i="22"/>
  <c r="R123" i="22"/>
  <c r="AD123" i="22" s="1"/>
  <c r="T123" i="22"/>
  <c r="U123" i="22"/>
  <c r="AG123" i="22" s="1"/>
  <c r="Q123" i="22"/>
  <c r="AC123" i="22" s="1"/>
  <c r="O123" i="22"/>
  <c r="AA123" i="22" s="1"/>
  <c r="P123" i="22"/>
  <c r="AB123" i="22" s="1"/>
  <c r="AF122" i="22"/>
  <c r="AB122" i="22"/>
  <c r="G121" i="8"/>
  <c r="C124" i="22" s="1"/>
  <c r="C122" i="8"/>
  <c r="AF121" i="22"/>
  <c r="I116" i="8"/>
  <c r="Y121" i="22"/>
  <c r="E122" i="8"/>
  <c r="F121" i="8"/>
  <c r="D122" i="8"/>
  <c r="H116" i="8"/>
  <c r="M121" i="8"/>
  <c r="J122" i="8"/>
  <c r="N122" i="8" s="1"/>
  <c r="K122" i="8"/>
  <c r="L122" i="8"/>
  <c r="Q121" i="8"/>
  <c r="U121" i="8" s="1"/>
  <c r="U120" i="8"/>
  <c r="C123" i="25" s="1"/>
  <c r="R121" i="8"/>
  <c r="S121" i="8"/>
  <c r="T120" i="8"/>
  <c r="C123" i="24"/>
  <c r="E123" i="24" s="1"/>
  <c r="R122" i="24"/>
  <c r="AD122" i="24" s="1"/>
  <c r="S120" i="25"/>
  <c r="AE120" i="25" s="1"/>
  <c r="P121" i="24"/>
  <c r="AB121" i="24" s="1"/>
  <c r="R121" i="25"/>
  <c r="AD121" i="25" s="1"/>
  <c r="P122" i="24"/>
  <c r="AB122" i="24" s="1"/>
  <c r="O122" i="24"/>
  <c r="AA122" i="24" s="1"/>
  <c r="U120" i="25"/>
  <c r="AG120" i="25" s="1"/>
  <c r="T121" i="24"/>
  <c r="O121" i="25"/>
  <c r="AA121" i="25" s="1"/>
  <c r="N122" i="24"/>
  <c r="Z122" i="24" s="1"/>
  <c r="T120" i="25"/>
  <c r="Q121" i="24"/>
  <c r="AC121" i="24" s="1"/>
  <c r="Q121" i="25"/>
  <c r="AC121" i="25" s="1"/>
  <c r="S122" i="24"/>
  <c r="AE122" i="24" s="1"/>
  <c r="P120" i="25"/>
  <c r="AB120" i="25" s="1"/>
  <c r="M120" i="25"/>
  <c r="N121" i="24"/>
  <c r="Z121" i="24" s="1"/>
  <c r="O121" i="24"/>
  <c r="AA121" i="24" s="1"/>
  <c r="S121" i="25"/>
  <c r="AE121" i="25" s="1"/>
  <c r="U122" i="24"/>
  <c r="AG122" i="24" s="1"/>
  <c r="O120" i="25"/>
  <c r="AA120" i="25" s="1"/>
  <c r="U121" i="24"/>
  <c r="AG121" i="24" s="1"/>
  <c r="N121" i="25"/>
  <c r="Z121" i="25" s="1"/>
  <c r="M121" i="25"/>
  <c r="M122" i="24"/>
  <c r="Q120" i="25"/>
  <c r="AC120" i="25" s="1"/>
  <c r="M121" i="24"/>
  <c r="P121" i="25"/>
  <c r="AB121" i="25" s="1"/>
  <c r="Q122" i="24"/>
  <c r="AC122" i="24" s="1"/>
  <c r="N120" i="25"/>
  <c r="Z120" i="25" s="1"/>
  <c r="S121" i="24"/>
  <c r="AE121" i="24" s="1"/>
  <c r="T121" i="25"/>
  <c r="V115" i="8"/>
  <c r="T122" i="24"/>
  <c r="R120" i="25"/>
  <c r="AD120" i="25" s="1"/>
  <c r="R121" i="24"/>
  <c r="AD121" i="24" s="1"/>
  <c r="U121" i="25"/>
  <c r="AG121" i="25" s="1"/>
  <c r="J122" i="25"/>
  <c r="F122" i="25"/>
  <c r="I122" i="25"/>
  <c r="K122" i="25"/>
  <c r="L122" i="25"/>
  <c r="G122" i="25"/>
  <c r="E122" i="25"/>
  <c r="H122" i="25"/>
  <c r="D122" i="25"/>
  <c r="AJ118" i="25" l="1"/>
  <c r="W115" i="8" s="1"/>
  <c r="V121" i="24"/>
  <c r="V122" i="24"/>
  <c r="W134" i="24" s="1"/>
  <c r="X120" i="24"/>
  <c r="O117" i="8" s="1"/>
  <c r="AH121" i="22"/>
  <c r="AI133" i="22" s="1"/>
  <c r="V121" i="25"/>
  <c r="W133" i="25" s="1"/>
  <c r="V120" i="25"/>
  <c r="W132" i="25" s="1"/>
  <c r="AJ120" i="22"/>
  <c r="AJ119" i="24"/>
  <c r="P115" i="8"/>
  <c r="AH122" i="22"/>
  <c r="AI134" i="22" s="1"/>
  <c r="X121" i="22"/>
  <c r="X122" i="22" s="1"/>
  <c r="V123" i="22"/>
  <c r="W135" i="22" s="1"/>
  <c r="AF123" i="22"/>
  <c r="AH123" i="22" s="1"/>
  <c r="AI135" i="22" s="1"/>
  <c r="F122" i="8"/>
  <c r="D123" i="8"/>
  <c r="E123" i="8"/>
  <c r="G122" i="8"/>
  <c r="C125" i="22" s="1"/>
  <c r="C123" i="8"/>
  <c r="H117" i="8"/>
  <c r="E124" i="22"/>
  <c r="H124" i="22"/>
  <c r="F124" i="22"/>
  <c r="J124" i="22"/>
  <c r="G124" i="22"/>
  <c r="D124" i="22"/>
  <c r="L124" i="22"/>
  <c r="K124" i="22"/>
  <c r="I124" i="22"/>
  <c r="T121" i="8"/>
  <c r="S122" i="8"/>
  <c r="R122" i="8"/>
  <c r="L123" i="8"/>
  <c r="K123" i="8"/>
  <c r="J123" i="8"/>
  <c r="N123" i="8" s="1"/>
  <c r="Q122" i="8"/>
  <c r="U122" i="8" s="1"/>
  <c r="M122" i="8"/>
  <c r="L123" i="24"/>
  <c r="G123" i="24"/>
  <c r="P123" i="24" s="1"/>
  <c r="AB123" i="24" s="1"/>
  <c r="I123" i="24"/>
  <c r="R123" i="24" s="1"/>
  <c r="AD123" i="24" s="1"/>
  <c r="J123" i="24"/>
  <c r="S123" i="24" s="1"/>
  <c r="AE123" i="24" s="1"/>
  <c r="K123" i="24"/>
  <c r="D123" i="24"/>
  <c r="H123" i="24"/>
  <c r="Q123" i="24" s="1"/>
  <c r="AC123" i="24" s="1"/>
  <c r="F123" i="24"/>
  <c r="O123" i="24" s="1"/>
  <c r="AA123" i="24" s="1"/>
  <c r="C124" i="24"/>
  <c r="G124" i="24" s="1"/>
  <c r="C124" i="25"/>
  <c r="T122" i="25"/>
  <c r="R122" i="25"/>
  <c r="AD122" i="25" s="1"/>
  <c r="AF121" i="25"/>
  <c r="Y120" i="25"/>
  <c r="I123" i="25"/>
  <c r="F123" i="25"/>
  <c r="G123" i="25"/>
  <c r="J123" i="25"/>
  <c r="L123" i="25"/>
  <c r="H123" i="25"/>
  <c r="E123" i="25"/>
  <c r="D123" i="25"/>
  <c r="K123" i="25"/>
  <c r="O122" i="25"/>
  <c r="AA122" i="25" s="1"/>
  <c r="Y122" i="24"/>
  <c r="M122" i="25"/>
  <c r="S122" i="25"/>
  <c r="AE122" i="25" s="1"/>
  <c r="AF122" i="24"/>
  <c r="Q122" i="25"/>
  <c r="AC122" i="25" s="1"/>
  <c r="N123" i="24"/>
  <c r="Z123" i="24" s="1"/>
  <c r="Y121" i="25"/>
  <c r="N122" i="25"/>
  <c r="Z122" i="25" s="1"/>
  <c r="V116" i="8"/>
  <c r="AF121" i="24"/>
  <c r="U122" i="25"/>
  <c r="AG122" i="25" s="1"/>
  <c r="P122" i="25"/>
  <c r="AB122" i="25" s="1"/>
  <c r="W133" i="24"/>
  <c r="Y121" i="24"/>
  <c r="AF120" i="25"/>
  <c r="AJ119" i="25" l="1"/>
  <c r="W116" i="8" s="1"/>
  <c r="AJ121" i="22"/>
  <c r="I118" i="8" s="1"/>
  <c r="I117" i="8"/>
  <c r="AH121" i="25"/>
  <c r="AI133" i="25" s="1"/>
  <c r="X121" i="24"/>
  <c r="X122" i="24" s="1"/>
  <c r="AH120" i="25"/>
  <c r="AI132" i="25" s="1"/>
  <c r="V122" i="25"/>
  <c r="W134" i="25" s="1"/>
  <c r="X120" i="25"/>
  <c r="X121" i="25" s="1"/>
  <c r="AH122" i="24"/>
  <c r="AI134" i="24" s="1"/>
  <c r="P116" i="8"/>
  <c r="AJ120" i="24"/>
  <c r="P117" i="8" s="1"/>
  <c r="AH121" i="24"/>
  <c r="X123" i="22"/>
  <c r="U124" i="22"/>
  <c r="AG124" i="22" s="1"/>
  <c r="I125" i="22"/>
  <c r="G125" i="22"/>
  <c r="D125" i="22"/>
  <c r="J125" i="22"/>
  <c r="K125" i="22"/>
  <c r="L125" i="22"/>
  <c r="H125" i="22"/>
  <c r="F125" i="22"/>
  <c r="E125" i="22"/>
  <c r="M124" i="22"/>
  <c r="C124" i="8"/>
  <c r="G123" i="8"/>
  <c r="C126" i="22" s="1"/>
  <c r="O124" i="22"/>
  <c r="AA124" i="22" s="1"/>
  <c r="F123" i="8"/>
  <c r="E124" i="8"/>
  <c r="D124" i="8"/>
  <c r="P124" i="22"/>
  <c r="AB124" i="22" s="1"/>
  <c r="Q124" i="22"/>
  <c r="AC124" i="22" s="1"/>
  <c r="S124" i="22"/>
  <c r="AE124" i="22" s="1"/>
  <c r="R124" i="22"/>
  <c r="AD124" i="22" s="1"/>
  <c r="N124" i="22"/>
  <c r="Z124" i="22" s="1"/>
  <c r="T124" i="22"/>
  <c r="H118" i="8"/>
  <c r="M123" i="8"/>
  <c r="U123" i="24"/>
  <c r="AG123" i="24" s="1"/>
  <c r="Q123" i="8"/>
  <c r="K124" i="8"/>
  <c r="L124" i="8"/>
  <c r="J124" i="8"/>
  <c r="S123" i="8"/>
  <c r="R123" i="8"/>
  <c r="T122" i="8"/>
  <c r="T123" i="24"/>
  <c r="AF123" i="24" s="1"/>
  <c r="M123" i="24"/>
  <c r="D124" i="24"/>
  <c r="K124" i="24"/>
  <c r="I124" i="24"/>
  <c r="R124" i="24" s="1"/>
  <c r="AD124" i="24" s="1"/>
  <c r="E124" i="24"/>
  <c r="N124" i="24" s="1"/>
  <c r="Z124" i="24" s="1"/>
  <c r="J124" i="24"/>
  <c r="S124" i="24" s="1"/>
  <c r="AE124" i="24" s="1"/>
  <c r="H124" i="24"/>
  <c r="F124" i="24"/>
  <c r="L124" i="24"/>
  <c r="U124" i="24" s="1"/>
  <c r="AG124" i="24" s="1"/>
  <c r="C125" i="25"/>
  <c r="C125" i="24"/>
  <c r="H125" i="24" s="1"/>
  <c r="P124" i="24"/>
  <c r="AB124" i="24" s="1"/>
  <c r="Y122" i="25"/>
  <c r="S123" i="25"/>
  <c r="AE123" i="25" s="1"/>
  <c r="P123" i="25"/>
  <c r="AB123" i="25" s="1"/>
  <c r="O123" i="25"/>
  <c r="AA123" i="25" s="1"/>
  <c r="T123" i="25"/>
  <c r="R123" i="25"/>
  <c r="AD123" i="25" s="1"/>
  <c r="M123" i="25"/>
  <c r="J124" i="25"/>
  <c r="E124" i="25"/>
  <c r="L124" i="25"/>
  <c r="K124" i="25"/>
  <c r="D124" i="25"/>
  <c r="G124" i="25"/>
  <c r="I124" i="25"/>
  <c r="F124" i="25"/>
  <c r="H124" i="25"/>
  <c r="N123" i="25"/>
  <c r="Z123" i="25" s="1"/>
  <c r="AF122" i="25"/>
  <c r="Q123" i="25"/>
  <c r="AC123" i="25" s="1"/>
  <c r="U123" i="25"/>
  <c r="AG123" i="25" s="1"/>
  <c r="AJ122" i="22" l="1"/>
  <c r="AJ123" i="22" s="1"/>
  <c r="Y123" i="24"/>
  <c r="AH123" i="24" s="1"/>
  <c r="AI135" i="24" s="1"/>
  <c r="V123" i="24"/>
  <c r="W135" i="24" s="1"/>
  <c r="O118" i="8"/>
  <c r="AJ120" i="25"/>
  <c r="AJ121" i="25" s="1"/>
  <c r="W118" i="8" s="1"/>
  <c r="AH122" i="25"/>
  <c r="AI134" i="25" s="1"/>
  <c r="V117" i="8"/>
  <c r="V123" i="25"/>
  <c r="W135" i="25" s="1"/>
  <c r="X122" i="25"/>
  <c r="AI133" i="24"/>
  <c r="AJ121" i="24"/>
  <c r="V124" i="22"/>
  <c r="W136" i="22" s="1"/>
  <c r="E126" i="22"/>
  <c r="H126" i="22"/>
  <c r="G126" i="22"/>
  <c r="L126" i="22"/>
  <c r="F126" i="22"/>
  <c r="J126" i="22"/>
  <c r="I126" i="22"/>
  <c r="D126" i="22"/>
  <c r="K126" i="22"/>
  <c r="U125" i="22"/>
  <c r="AG125" i="22" s="1"/>
  <c r="T125" i="22"/>
  <c r="H119" i="8"/>
  <c r="F124" i="8"/>
  <c r="D125" i="8"/>
  <c r="E125" i="8"/>
  <c r="P125" i="22"/>
  <c r="AB125" i="22" s="1"/>
  <c r="N125" i="22"/>
  <c r="Z125" i="22" s="1"/>
  <c r="R125" i="22"/>
  <c r="AD125" i="22" s="1"/>
  <c r="G124" i="8"/>
  <c r="C127" i="22" s="1"/>
  <c r="C125" i="8"/>
  <c r="M125" i="22"/>
  <c r="O125" i="22"/>
  <c r="AA125" i="22" s="1"/>
  <c r="S125" i="22"/>
  <c r="AE125" i="22" s="1"/>
  <c r="Y124" i="22"/>
  <c r="AF124" i="22"/>
  <c r="Q125" i="22"/>
  <c r="AC125" i="22" s="1"/>
  <c r="J125" i="8"/>
  <c r="N125" i="8" s="1"/>
  <c r="T123" i="8"/>
  <c r="N124" i="8"/>
  <c r="M124" i="8" s="1"/>
  <c r="K125" i="8"/>
  <c r="L125" i="8"/>
  <c r="Q124" i="8"/>
  <c r="U124" i="8" s="1"/>
  <c r="U123" i="8"/>
  <c r="C126" i="25" s="1"/>
  <c r="R124" i="8"/>
  <c r="S124" i="8"/>
  <c r="M124" i="24"/>
  <c r="E125" i="24"/>
  <c r="J125" i="24"/>
  <c r="T124" i="24"/>
  <c r="AF124" i="24" s="1"/>
  <c r="I125" i="24"/>
  <c r="R125" i="24" s="1"/>
  <c r="AD125" i="24" s="1"/>
  <c r="F125" i="24"/>
  <c r="O125" i="24" s="1"/>
  <c r="AA125" i="24" s="1"/>
  <c r="D125" i="24"/>
  <c r="M125" i="24" s="1"/>
  <c r="K125" i="24"/>
  <c r="T125" i="24" s="1"/>
  <c r="G125" i="24"/>
  <c r="P125" i="24" s="1"/>
  <c r="AB125" i="24" s="1"/>
  <c r="L125" i="24"/>
  <c r="Q124" i="24"/>
  <c r="AC124" i="24" s="1"/>
  <c r="O124" i="24"/>
  <c r="AA124" i="24" s="1"/>
  <c r="C126" i="24"/>
  <c r="K126" i="24" s="1"/>
  <c r="Q125" i="24"/>
  <c r="AC125" i="24" s="1"/>
  <c r="P124" i="25"/>
  <c r="AB124" i="25" s="1"/>
  <c r="AF123" i="25"/>
  <c r="M124" i="25"/>
  <c r="Y123" i="25"/>
  <c r="T124" i="25"/>
  <c r="O119" i="8"/>
  <c r="U124" i="25"/>
  <c r="AG124" i="25" s="1"/>
  <c r="D125" i="25"/>
  <c r="F125" i="25"/>
  <c r="H125" i="25"/>
  <c r="G125" i="25"/>
  <c r="I125" i="25"/>
  <c r="E125" i="25"/>
  <c r="L125" i="25"/>
  <c r="K125" i="25"/>
  <c r="J125" i="25"/>
  <c r="N124" i="25"/>
  <c r="Z124" i="25" s="1"/>
  <c r="V118" i="8"/>
  <c r="Q124" i="25"/>
  <c r="AC124" i="25" s="1"/>
  <c r="S124" i="25"/>
  <c r="AE124" i="25" s="1"/>
  <c r="O124" i="25"/>
  <c r="AA124" i="25" s="1"/>
  <c r="R124" i="25"/>
  <c r="AD124" i="25" s="1"/>
  <c r="I119" i="8" l="1"/>
  <c r="Y124" i="24"/>
  <c r="AH124" i="24" s="1"/>
  <c r="AI136" i="24" s="1"/>
  <c r="V124" i="24"/>
  <c r="W136" i="24" s="1"/>
  <c r="W117" i="8"/>
  <c r="C126" i="8"/>
  <c r="G126" i="8" s="1"/>
  <c r="C129" i="22" s="1"/>
  <c r="L129" i="22" s="1"/>
  <c r="U129" i="22" s="1"/>
  <c r="AG129" i="22" s="1"/>
  <c r="AJ122" i="25"/>
  <c r="W119" i="8" s="1"/>
  <c r="X123" i="24"/>
  <c r="O120" i="8" s="1"/>
  <c r="AH123" i="25"/>
  <c r="AI135" i="25" s="1"/>
  <c r="V124" i="25"/>
  <c r="W136" i="25" s="1"/>
  <c r="X123" i="25"/>
  <c r="AH124" i="22"/>
  <c r="AI136" i="22" s="1"/>
  <c r="AJ122" i="24"/>
  <c r="P118" i="8"/>
  <c r="V125" i="22"/>
  <c r="W137" i="22" s="1"/>
  <c r="X124" i="22"/>
  <c r="C127" i="24"/>
  <c r="K127" i="24" s="1"/>
  <c r="AF125" i="22"/>
  <c r="R126" i="22"/>
  <c r="AD126" i="22" s="1"/>
  <c r="O126" i="22"/>
  <c r="AA126" i="22" s="1"/>
  <c r="Y125" i="22"/>
  <c r="S126" i="22"/>
  <c r="AE126" i="22" s="1"/>
  <c r="F125" i="8"/>
  <c r="D126" i="8"/>
  <c r="E126" i="8"/>
  <c r="I120" i="8"/>
  <c r="P126" i="22"/>
  <c r="AB126" i="22" s="1"/>
  <c r="Q126" i="22"/>
  <c r="AC126" i="22" s="1"/>
  <c r="J127" i="22"/>
  <c r="H127" i="22"/>
  <c r="E127" i="22"/>
  <c r="I127" i="22"/>
  <c r="G127" i="22"/>
  <c r="L127" i="22"/>
  <c r="F127" i="22"/>
  <c r="K127" i="22"/>
  <c r="D127" i="22"/>
  <c r="H120" i="8"/>
  <c r="T126" i="22"/>
  <c r="N126" i="22"/>
  <c r="Z126" i="22" s="1"/>
  <c r="U126" i="22"/>
  <c r="AG126" i="22" s="1"/>
  <c r="S125" i="24"/>
  <c r="AE125" i="24" s="1"/>
  <c r="M126" i="22"/>
  <c r="G125" i="8"/>
  <c r="C128" i="22" s="1"/>
  <c r="M125" i="8"/>
  <c r="L126" i="8"/>
  <c r="K126" i="8"/>
  <c r="J126" i="8"/>
  <c r="T124" i="8"/>
  <c r="Q125" i="8"/>
  <c r="S125" i="8"/>
  <c r="R125" i="8"/>
  <c r="N125" i="24"/>
  <c r="Z125" i="24" s="1"/>
  <c r="U125" i="24"/>
  <c r="AG125" i="24" s="1"/>
  <c r="E126" i="24"/>
  <c r="N126" i="24" s="1"/>
  <c r="Z126" i="24" s="1"/>
  <c r="H126" i="24"/>
  <c r="Q126" i="24" s="1"/>
  <c r="AC126" i="24" s="1"/>
  <c r="J126" i="24"/>
  <c r="F126" i="24"/>
  <c r="D126" i="24"/>
  <c r="M126" i="24" s="1"/>
  <c r="G126" i="24"/>
  <c r="P126" i="24" s="1"/>
  <c r="AB126" i="24" s="1"/>
  <c r="I126" i="24"/>
  <c r="L126" i="24"/>
  <c r="U126" i="24" s="1"/>
  <c r="AG126" i="24" s="1"/>
  <c r="T126" i="24"/>
  <c r="R125" i="25"/>
  <c r="AD125" i="25" s="1"/>
  <c r="P125" i="25"/>
  <c r="AB125" i="25" s="1"/>
  <c r="Y125" i="24"/>
  <c r="Q125" i="25"/>
  <c r="AC125" i="25" s="1"/>
  <c r="AF125" i="24"/>
  <c r="O125" i="25"/>
  <c r="AA125" i="25" s="1"/>
  <c r="V119" i="8"/>
  <c r="S125" i="25"/>
  <c r="AE125" i="25" s="1"/>
  <c r="M125" i="25"/>
  <c r="T125" i="25"/>
  <c r="C127" i="25"/>
  <c r="U125" i="25"/>
  <c r="AG125" i="25" s="1"/>
  <c r="H126" i="25"/>
  <c r="E126" i="25"/>
  <c r="L126" i="25"/>
  <c r="I126" i="25"/>
  <c r="J126" i="25"/>
  <c r="D126" i="25"/>
  <c r="G126" i="25"/>
  <c r="F126" i="25"/>
  <c r="K126" i="25"/>
  <c r="N125" i="25"/>
  <c r="Z125" i="25" s="1"/>
  <c r="AF124" i="25"/>
  <c r="Y124" i="25"/>
  <c r="V125" i="24" l="1"/>
  <c r="W137" i="24" s="1"/>
  <c r="AJ123" i="25"/>
  <c r="W120" i="8" s="1"/>
  <c r="AH124" i="25"/>
  <c r="AI136" i="25" s="1"/>
  <c r="V125" i="25"/>
  <c r="W137" i="25" s="1"/>
  <c r="AJ124" i="22"/>
  <c r="I121" i="8" s="1"/>
  <c r="X124" i="24"/>
  <c r="X124" i="25"/>
  <c r="J127" i="24"/>
  <c r="S127" i="24" s="1"/>
  <c r="AE127" i="24" s="1"/>
  <c r="AH125" i="24"/>
  <c r="AI137" i="24" s="1"/>
  <c r="AH125" i="22"/>
  <c r="AI137" i="22" s="1"/>
  <c r="AJ123" i="24"/>
  <c r="P119" i="8"/>
  <c r="X125" i="22"/>
  <c r="V126" i="22"/>
  <c r="W138" i="22" s="1"/>
  <c r="I127" i="24"/>
  <c r="R127" i="24" s="1"/>
  <c r="AD127" i="24" s="1"/>
  <c r="G127" i="24"/>
  <c r="P127" i="24" s="1"/>
  <c r="AB127" i="24" s="1"/>
  <c r="F127" i="24"/>
  <c r="O127" i="24" s="1"/>
  <c r="AA127" i="24" s="1"/>
  <c r="D127" i="24"/>
  <c r="M127" i="24" s="1"/>
  <c r="E127" i="24"/>
  <c r="N127" i="24" s="1"/>
  <c r="Z127" i="24" s="1"/>
  <c r="L127" i="24"/>
  <c r="U127" i="24" s="1"/>
  <c r="AG127" i="24" s="1"/>
  <c r="H127" i="24"/>
  <c r="Q127" i="24" s="1"/>
  <c r="AC127" i="24" s="1"/>
  <c r="I129" i="22"/>
  <c r="J129" i="22"/>
  <c r="D129" i="22"/>
  <c r="M129" i="22" s="1"/>
  <c r="K129" i="22"/>
  <c r="E129" i="22"/>
  <c r="G129" i="22"/>
  <c r="P129" i="22" s="1"/>
  <c r="AB129" i="22" s="1"/>
  <c r="F129" i="22"/>
  <c r="O129" i="22" s="1"/>
  <c r="AA129" i="22" s="1"/>
  <c r="H129" i="22"/>
  <c r="Q129" i="22" s="1"/>
  <c r="AC129" i="22" s="1"/>
  <c r="F126" i="8"/>
  <c r="D127" i="8"/>
  <c r="E127" i="8"/>
  <c r="Q127" i="22"/>
  <c r="AC127" i="22" s="1"/>
  <c r="M127" i="22"/>
  <c r="S127" i="22"/>
  <c r="AE127" i="22" s="1"/>
  <c r="G128" i="22"/>
  <c r="K128" i="22"/>
  <c r="J128" i="22"/>
  <c r="H128" i="22"/>
  <c r="E128" i="22"/>
  <c r="L128" i="22"/>
  <c r="F128" i="22"/>
  <c r="I128" i="22"/>
  <c r="D128" i="22"/>
  <c r="U127" i="22"/>
  <c r="AG127" i="22" s="1"/>
  <c r="Y126" i="22"/>
  <c r="AF126" i="22"/>
  <c r="P127" i="22"/>
  <c r="AB127" i="22" s="1"/>
  <c r="H121" i="8"/>
  <c r="R127" i="22"/>
  <c r="AD127" i="22" s="1"/>
  <c r="T127" i="22"/>
  <c r="O127" i="22"/>
  <c r="AA127" i="22" s="1"/>
  <c r="N127" i="22"/>
  <c r="Z127" i="22" s="1"/>
  <c r="C127" i="8"/>
  <c r="S126" i="8"/>
  <c r="R126" i="8"/>
  <c r="J127" i="8"/>
  <c r="N127" i="8" s="1"/>
  <c r="N126" i="8"/>
  <c r="M126" i="8" s="1"/>
  <c r="U125" i="8"/>
  <c r="C128" i="25" s="1"/>
  <c r="Q126" i="8"/>
  <c r="K127" i="8"/>
  <c r="L127" i="8"/>
  <c r="T125" i="8"/>
  <c r="O126" i="24"/>
  <c r="AA126" i="24" s="1"/>
  <c r="S126" i="24"/>
  <c r="AE126" i="24" s="1"/>
  <c r="R126" i="24"/>
  <c r="AD126" i="24" s="1"/>
  <c r="T127" i="24"/>
  <c r="Y126" i="24"/>
  <c r="AF126" i="24"/>
  <c r="T126" i="25"/>
  <c r="Q126" i="25"/>
  <c r="AC126" i="25" s="1"/>
  <c r="J127" i="25"/>
  <c r="L127" i="25"/>
  <c r="I127" i="25"/>
  <c r="E127" i="25"/>
  <c r="F127" i="25"/>
  <c r="G127" i="25"/>
  <c r="D127" i="25"/>
  <c r="K127" i="25"/>
  <c r="H127" i="25"/>
  <c r="O126" i="25"/>
  <c r="AA126" i="25" s="1"/>
  <c r="AF125" i="25"/>
  <c r="P126" i="25"/>
  <c r="AB126" i="25" s="1"/>
  <c r="V120" i="8"/>
  <c r="M126" i="25"/>
  <c r="S126" i="25"/>
  <c r="AE126" i="25" s="1"/>
  <c r="R126" i="25"/>
  <c r="AD126" i="25" s="1"/>
  <c r="U126" i="25"/>
  <c r="AG126" i="25" s="1"/>
  <c r="C128" i="24"/>
  <c r="Y125" i="25"/>
  <c r="N126" i="25"/>
  <c r="Z126" i="25" s="1"/>
  <c r="AJ124" i="25" l="1"/>
  <c r="W121" i="8" s="1"/>
  <c r="V127" i="24"/>
  <c r="W139" i="24" s="1"/>
  <c r="V126" i="24"/>
  <c r="W138" i="24" s="1"/>
  <c r="X125" i="24"/>
  <c r="O122" i="8" s="1"/>
  <c r="O121" i="8"/>
  <c r="V126" i="25"/>
  <c r="W138" i="25" s="1"/>
  <c r="AH125" i="25"/>
  <c r="AI137" i="25" s="1"/>
  <c r="X125" i="25"/>
  <c r="X126" i="22"/>
  <c r="AH126" i="22"/>
  <c r="AI138" i="22" s="1"/>
  <c r="AJ124" i="24"/>
  <c r="P120" i="8"/>
  <c r="AH126" i="24"/>
  <c r="AI138" i="24" s="1"/>
  <c r="AJ125" i="22"/>
  <c r="V127" i="22"/>
  <c r="W139" i="22" s="1"/>
  <c r="Y129" i="22"/>
  <c r="C129" i="24"/>
  <c r="I129" i="24" s="1"/>
  <c r="T129" i="22"/>
  <c r="AF129" i="22" s="1"/>
  <c r="S129" i="22"/>
  <c r="AE129" i="22" s="1"/>
  <c r="R129" i="22"/>
  <c r="AD129" i="22" s="1"/>
  <c r="N129" i="22"/>
  <c r="Z129" i="22" s="1"/>
  <c r="Q127" i="8"/>
  <c r="U127" i="8" s="1"/>
  <c r="U128" i="22"/>
  <c r="AG128" i="22" s="1"/>
  <c r="H122" i="8"/>
  <c r="Q128" i="22"/>
  <c r="AC128" i="22" s="1"/>
  <c r="O128" i="22"/>
  <c r="AA128" i="22" s="1"/>
  <c r="N128" i="22"/>
  <c r="Z128" i="22" s="1"/>
  <c r="S128" i="22"/>
  <c r="AE128" i="22" s="1"/>
  <c r="G127" i="8"/>
  <c r="C130" i="22" s="1"/>
  <c r="C128" i="8"/>
  <c r="G128" i="8" s="1"/>
  <c r="C131" i="22" s="1"/>
  <c r="T128" i="22"/>
  <c r="M128" i="22"/>
  <c r="P128" i="22"/>
  <c r="AB128" i="22" s="1"/>
  <c r="F127" i="8"/>
  <c r="E128" i="8"/>
  <c r="D128" i="8"/>
  <c r="AF127" i="22"/>
  <c r="Y127" i="22"/>
  <c r="R128" i="22"/>
  <c r="AD128" i="22" s="1"/>
  <c r="M127" i="8"/>
  <c r="J128" i="8"/>
  <c r="N128" i="8" s="1"/>
  <c r="K128" i="8"/>
  <c r="L128" i="8"/>
  <c r="R127" i="8"/>
  <c r="S127" i="8"/>
  <c r="T126" i="8"/>
  <c r="AF127" i="24"/>
  <c r="U126" i="8"/>
  <c r="C129" i="25" s="1"/>
  <c r="Y127" i="24"/>
  <c r="N127" i="25"/>
  <c r="Z127" i="25" s="1"/>
  <c r="R127" i="25"/>
  <c r="AD127" i="25" s="1"/>
  <c r="V121" i="8"/>
  <c r="U127" i="25"/>
  <c r="AG127" i="25" s="1"/>
  <c r="Q127" i="25"/>
  <c r="AC127" i="25" s="1"/>
  <c r="S127" i="25"/>
  <c r="AE127" i="25" s="1"/>
  <c r="T127" i="25"/>
  <c r="M127" i="25"/>
  <c r="L128" i="25"/>
  <c r="I128" i="25"/>
  <c r="K128" i="25"/>
  <c r="G128" i="25"/>
  <c r="J128" i="25"/>
  <c r="E128" i="25"/>
  <c r="H128" i="25"/>
  <c r="D128" i="25"/>
  <c r="F128" i="25"/>
  <c r="P127" i="25"/>
  <c r="AB127" i="25" s="1"/>
  <c r="AF126" i="25"/>
  <c r="D128" i="24"/>
  <c r="L128" i="24"/>
  <c r="F128" i="24"/>
  <c r="J128" i="24"/>
  <c r="I128" i="24"/>
  <c r="K128" i="24"/>
  <c r="G128" i="24"/>
  <c r="E128" i="24"/>
  <c r="H128" i="24"/>
  <c r="Y126" i="25"/>
  <c r="O127" i="25"/>
  <c r="AA127" i="25" s="1"/>
  <c r="AH126" i="25" l="1"/>
  <c r="AI138" i="25" s="1"/>
  <c r="AJ126" i="22"/>
  <c r="I123" i="8" s="1"/>
  <c r="V127" i="25"/>
  <c r="W139" i="25" s="1"/>
  <c r="X126" i="24"/>
  <c r="X127" i="24" s="1"/>
  <c r="AJ125" i="25"/>
  <c r="X126" i="25"/>
  <c r="D129" i="24"/>
  <c r="M129" i="24" s="1"/>
  <c r="AH127" i="24"/>
  <c r="AI139" i="24" s="1"/>
  <c r="AH127" i="22"/>
  <c r="AI139" i="22" s="1"/>
  <c r="I122" i="8"/>
  <c r="AJ125" i="24"/>
  <c r="P121" i="8"/>
  <c r="AH129" i="22"/>
  <c r="AI141" i="22" s="1"/>
  <c r="F129" i="24"/>
  <c r="O129" i="24" s="1"/>
  <c r="AA129" i="24" s="1"/>
  <c r="H129" i="24"/>
  <c r="Q129" i="24" s="1"/>
  <c r="AC129" i="24" s="1"/>
  <c r="J129" i="24"/>
  <c r="S129" i="24" s="1"/>
  <c r="AE129" i="24" s="1"/>
  <c r="L129" i="24"/>
  <c r="U129" i="24" s="1"/>
  <c r="AG129" i="24" s="1"/>
  <c r="E129" i="24"/>
  <c r="N129" i="24" s="1"/>
  <c r="Z129" i="24" s="1"/>
  <c r="K129" i="24"/>
  <c r="G129" i="24"/>
  <c r="P129" i="24" s="1"/>
  <c r="AB129" i="24" s="1"/>
  <c r="V129" i="22"/>
  <c r="W141" i="22" s="1"/>
  <c r="V128" i="22"/>
  <c r="W140" i="22" s="1"/>
  <c r="X127" i="22"/>
  <c r="H131" i="22"/>
  <c r="E131" i="22"/>
  <c r="J131" i="22"/>
  <c r="D131" i="22"/>
  <c r="K131" i="22"/>
  <c r="L131" i="22"/>
  <c r="I131" i="22"/>
  <c r="F131" i="22"/>
  <c r="G131" i="22"/>
  <c r="H123" i="8"/>
  <c r="Y128" i="22"/>
  <c r="F128" i="8"/>
  <c r="E129" i="8"/>
  <c r="D129" i="8"/>
  <c r="AF128" i="22"/>
  <c r="C129" i="8"/>
  <c r="J130" i="22"/>
  <c r="L130" i="22"/>
  <c r="K130" i="22"/>
  <c r="F130" i="22"/>
  <c r="I130" i="22"/>
  <c r="E130" i="22"/>
  <c r="G130" i="22"/>
  <c r="D130" i="22"/>
  <c r="H130" i="22"/>
  <c r="L129" i="8"/>
  <c r="K129" i="8"/>
  <c r="R128" i="8"/>
  <c r="S128" i="8"/>
  <c r="J129" i="8"/>
  <c r="Q128" i="8"/>
  <c r="M128" i="8"/>
  <c r="T127" i="8"/>
  <c r="C130" i="24"/>
  <c r="J130" i="24" s="1"/>
  <c r="C131" i="24"/>
  <c r="C130" i="25"/>
  <c r="R128" i="25"/>
  <c r="AD128" i="25" s="1"/>
  <c r="O128" i="24"/>
  <c r="AA128" i="24" s="1"/>
  <c r="T128" i="25"/>
  <c r="AF127" i="25"/>
  <c r="U128" i="24"/>
  <c r="AG128" i="24" s="1"/>
  <c r="Q128" i="24"/>
  <c r="AC128" i="24" s="1"/>
  <c r="M128" i="24"/>
  <c r="O128" i="25"/>
  <c r="AA128" i="25" s="1"/>
  <c r="U128" i="25"/>
  <c r="AG128" i="25" s="1"/>
  <c r="N128" i="24"/>
  <c r="Z128" i="24" s="1"/>
  <c r="M128" i="25"/>
  <c r="R129" i="24"/>
  <c r="AD129" i="24" s="1"/>
  <c r="P128" i="24"/>
  <c r="AB128" i="24" s="1"/>
  <c r="E129" i="25"/>
  <c r="G129" i="25"/>
  <c r="F129" i="25"/>
  <c r="D129" i="25"/>
  <c r="K129" i="25"/>
  <c r="I129" i="25"/>
  <c r="H129" i="25"/>
  <c r="J129" i="25"/>
  <c r="L129" i="25"/>
  <c r="Q128" i="25"/>
  <c r="AC128" i="25" s="1"/>
  <c r="Y127" i="25"/>
  <c r="T128" i="24"/>
  <c r="N128" i="25"/>
  <c r="Z128" i="25" s="1"/>
  <c r="R128" i="24"/>
  <c r="AD128" i="24" s="1"/>
  <c r="S128" i="25"/>
  <c r="AE128" i="25" s="1"/>
  <c r="V122" i="8"/>
  <c r="S128" i="24"/>
  <c r="AE128" i="24" s="1"/>
  <c r="P128" i="25"/>
  <c r="AB128" i="25" s="1"/>
  <c r="AJ126" i="25" l="1"/>
  <c r="W123" i="8" s="1"/>
  <c r="O123" i="8"/>
  <c r="V128" i="24"/>
  <c r="W122" i="8"/>
  <c r="X128" i="22"/>
  <c r="X129" i="22" s="1"/>
  <c r="AH127" i="25"/>
  <c r="AI139" i="25" s="1"/>
  <c r="AJ127" i="22"/>
  <c r="I124" i="8" s="1"/>
  <c r="V128" i="25"/>
  <c r="W140" i="25" s="1"/>
  <c r="X127" i="25"/>
  <c r="AH128" i="22"/>
  <c r="AI140" i="22" s="1"/>
  <c r="AJ126" i="24"/>
  <c r="P122" i="8"/>
  <c r="T129" i="24"/>
  <c r="AF129" i="24" s="1"/>
  <c r="L130" i="8"/>
  <c r="O131" i="22"/>
  <c r="AA131" i="22" s="1"/>
  <c r="U130" i="22"/>
  <c r="AG130" i="22" s="1"/>
  <c r="R131" i="22"/>
  <c r="AD131" i="22" s="1"/>
  <c r="U131" i="22"/>
  <c r="AG131" i="22" s="1"/>
  <c r="M130" i="22"/>
  <c r="T131" i="22"/>
  <c r="D130" i="8"/>
  <c r="F129" i="8"/>
  <c r="E130" i="8"/>
  <c r="Q130" i="22"/>
  <c r="AC130" i="22" s="1"/>
  <c r="P130" i="22"/>
  <c r="AB130" i="22" s="1"/>
  <c r="M131" i="22"/>
  <c r="S130" i="22"/>
  <c r="AE130" i="22" s="1"/>
  <c r="N130" i="22"/>
  <c r="Z130" i="22" s="1"/>
  <c r="C130" i="8"/>
  <c r="G130" i="8" s="1"/>
  <c r="C133" i="22" s="1"/>
  <c r="G129" i="8"/>
  <c r="C132" i="22" s="1"/>
  <c r="H124" i="8"/>
  <c r="S131" i="22"/>
  <c r="AE131" i="22" s="1"/>
  <c r="T130" i="22"/>
  <c r="R130" i="22"/>
  <c r="AD130" i="22" s="1"/>
  <c r="N131" i="22"/>
  <c r="Z131" i="22" s="1"/>
  <c r="O130" i="22"/>
  <c r="AA130" i="22" s="1"/>
  <c r="P131" i="22"/>
  <c r="AB131" i="22" s="1"/>
  <c r="Q131" i="22"/>
  <c r="AC131" i="22" s="1"/>
  <c r="T128" i="8"/>
  <c r="R129" i="8"/>
  <c r="Q129" i="8"/>
  <c r="U128" i="8"/>
  <c r="C131" i="25" s="1"/>
  <c r="J130" i="8"/>
  <c r="N129" i="8"/>
  <c r="C132" i="24" s="1"/>
  <c r="K130" i="8"/>
  <c r="S129" i="8"/>
  <c r="I130" i="24"/>
  <c r="R130" i="24" s="1"/>
  <c r="AD130" i="24" s="1"/>
  <c r="E130" i="24"/>
  <c r="N130" i="24" s="1"/>
  <c r="Z130" i="24" s="1"/>
  <c r="H130" i="24"/>
  <c r="Q130" i="24" s="1"/>
  <c r="AC130" i="24" s="1"/>
  <c r="L130" i="24"/>
  <c r="U130" i="24" s="1"/>
  <c r="AG130" i="24" s="1"/>
  <c r="K130" i="24"/>
  <c r="T130" i="24" s="1"/>
  <c r="F130" i="24"/>
  <c r="G130" i="24"/>
  <c r="D130" i="24"/>
  <c r="AF128" i="24"/>
  <c r="O129" i="25"/>
  <c r="AA129" i="25" s="1"/>
  <c r="O124" i="8"/>
  <c r="G131" i="24"/>
  <c r="H131" i="24"/>
  <c r="F131" i="24"/>
  <c r="E131" i="24"/>
  <c r="J131" i="24"/>
  <c r="K131" i="24"/>
  <c r="D131" i="24"/>
  <c r="I131" i="24"/>
  <c r="L131" i="24"/>
  <c r="V123" i="8"/>
  <c r="U129" i="25"/>
  <c r="AG129" i="25" s="1"/>
  <c r="N129" i="25"/>
  <c r="Z129" i="25" s="1"/>
  <c r="S129" i="25"/>
  <c r="AE129" i="25" s="1"/>
  <c r="AF128" i="25"/>
  <c r="Y129" i="24"/>
  <c r="Q129" i="25"/>
  <c r="AC129" i="25" s="1"/>
  <c r="Y128" i="25"/>
  <c r="W140" i="24"/>
  <c r="Y128" i="24"/>
  <c r="R129" i="25"/>
  <c r="AD129" i="25" s="1"/>
  <c r="S130" i="24"/>
  <c r="AE130" i="24" s="1"/>
  <c r="T129" i="25"/>
  <c r="D130" i="25"/>
  <c r="H130" i="25"/>
  <c r="F130" i="25"/>
  <c r="K130" i="25"/>
  <c r="G130" i="25"/>
  <c r="I130" i="25"/>
  <c r="L130" i="25"/>
  <c r="J130" i="25"/>
  <c r="E130" i="25"/>
  <c r="P129" i="25"/>
  <c r="AB129" i="25" s="1"/>
  <c r="M129" i="25"/>
  <c r="V129" i="24" l="1"/>
  <c r="W141" i="24" s="1"/>
  <c r="AJ127" i="25"/>
  <c r="W124" i="8" s="1"/>
  <c r="V129" i="25"/>
  <c r="W141" i="25" s="1"/>
  <c r="X128" i="24"/>
  <c r="AH128" i="25"/>
  <c r="AI140" i="25" s="1"/>
  <c r="X128" i="25"/>
  <c r="AH128" i="24"/>
  <c r="AI140" i="24" s="1"/>
  <c r="AJ128" i="22"/>
  <c r="AJ129" i="22" s="1"/>
  <c r="AH129" i="24"/>
  <c r="AI141" i="24" s="1"/>
  <c r="AJ127" i="24"/>
  <c r="P123" i="8"/>
  <c r="V130" i="22"/>
  <c r="W142" i="22" s="1"/>
  <c r="V131" i="22"/>
  <c r="W143" i="22" s="1"/>
  <c r="G133" i="22"/>
  <c r="I133" i="22"/>
  <c r="R133" i="22" s="1"/>
  <c r="AD133" i="22" s="1"/>
  <c r="H133" i="22"/>
  <c r="Q133" i="22" s="1"/>
  <c r="AC133" i="22" s="1"/>
  <c r="K133" i="22"/>
  <c r="L133" i="22"/>
  <c r="U133" i="22" s="1"/>
  <c r="AG133" i="22" s="1"/>
  <c r="F133" i="22"/>
  <c r="O133" i="22" s="1"/>
  <c r="AA133" i="22" s="1"/>
  <c r="J133" i="22"/>
  <c r="D133" i="22"/>
  <c r="M133" i="22" s="1"/>
  <c r="E133" i="22"/>
  <c r="Y131" i="22"/>
  <c r="E132" i="22"/>
  <c r="L132" i="22"/>
  <c r="J132" i="22"/>
  <c r="K132" i="22"/>
  <c r="D132" i="22"/>
  <c r="G132" i="22"/>
  <c r="F132" i="22"/>
  <c r="H132" i="22"/>
  <c r="I132" i="22"/>
  <c r="AF131" i="22"/>
  <c r="C131" i="8"/>
  <c r="AF130" i="22"/>
  <c r="H125" i="8"/>
  <c r="F130" i="8"/>
  <c r="D131" i="8"/>
  <c r="E131" i="8"/>
  <c r="Y130" i="22"/>
  <c r="T129" i="8"/>
  <c r="J131" i="8"/>
  <c r="N131" i="8" s="1"/>
  <c r="K131" i="8"/>
  <c r="L131" i="8"/>
  <c r="Q130" i="8"/>
  <c r="U130" i="8" s="1"/>
  <c r="C133" i="25" s="1"/>
  <c r="U129" i="8"/>
  <c r="C132" i="25" s="1"/>
  <c r="R130" i="8"/>
  <c r="S130" i="8"/>
  <c r="M129" i="8"/>
  <c r="N130" i="8"/>
  <c r="C133" i="24" s="1"/>
  <c r="M130" i="24"/>
  <c r="O130" i="24"/>
  <c r="AA130" i="24" s="1"/>
  <c r="P130" i="24"/>
  <c r="AB130" i="24" s="1"/>
  <c r="T130" i="25"/>
  <c r="AF130" i="24"/>
  <c r="R131" i="24"/>
  <c r="AD131" i="24" s="1"/>
  <c r="Q130" i="25"/>
  <c r="AC130" i="25" s="1"/>
  <c r="K132" i="24"/>
  <c r="F132" i="24"/>
  <c r="I132" i="24"/>
  <c r="D132" i="24"/>
  <c r="L132" i="24"/>
  <c r="E132" i="24"/>
  <c r="H132" i="24"/>
  <c r="J132" i="24"/>
  <c r="G132" i="24"/>
  <c r="T131" i="24"/>
  <c r="O125" i="8"/>
  <c r="N130" i="25"/>
  <c r="Z130" i="25" s="1"/>
  <c r="M130" i="25"/>
  <c r="S131" i="24"/>
  <c r="AE131" i="24" s="1"/>
  <c r="S130" i="25"/>
  <c r="AE130" i="25" s="1"/>
  <c r="N131" i="24"/>
  <c r="Z131" i="24" s="1"/>
  <c r="O130" i="25"/>
  <c r="AA130" i="25" s="1"/>
  <c r="Y129" i="25"/>
  <c r="U130" i="25"/>
  <c r="AG130" i="25" s="1"/>
  <c r="AF129" i="25"/>
  <c r="F131" i="25"/>
  <c r="E131" i="25"/>
  <c r="H131" i="25"/>
  <c r="D131" i="25"/>
  <c r="L131" i="25"/>
  <c r="J131" i="25"/>
  <c r="K131" i="25"/>
  <c r="I131" i="25"/>
  <c r="G131" i="25"/>
  <c r="O131" i="24"/>
  <c r="AA131" i="24" s="1"/>
  <c r="R130" i="25"/>
  <c r="AD130" i="25" s="1"/>
  <c r="V124" i="8"/>
  <c r="Q131" i="24"/>
  <c r="AC131" i="24" s="1"/>
  <c r="M131" i="24"/>
  <c r="P130" i="25"/>
  <c r="AB130" i="25" s="1"/>
  <c r="U131" i="24"/>
  <c r="AG131" i="24" s="1"/>
  <c r="P131" i="24"/>
  <c r="AB131" i="24" s="1"/>
  <c r="X129" i="24" l="1"/>
  <c r="O126" i="8" s="1"/>
  <c r="V131" i="24"/>
  <c r="W143" i="24" s="1"/>
  <c r="Y130" i="24"/>
  <c r="AH130" i="24" s="1"/>
  <c r="AI142" i="24" s="1"/>
  <c r="V130" i="24"/>
  <c r="W142" i="24" s="1"/>
  <c r="AH131" i="22"/>
  <c r="AI143" i="22" s="1"/>
  <c r="AH129" i="25"/>
  <c r="AI141" i="25" s="1"/>
  <c r="V130" i="25"/>
  <c r="W142" i="25" s="1"/>
  <c r="AJ128" i="25"/>
  <c r="X129" i="25"/>
  <c r="I125" i="8"/>
  <c r="AH130" i="22"/>
  <c r="AI142" i="22" s="1"/>
  <c r="AJ128" i="24"/>
  <c r="P124" i="8"/>
  <c r="X130" i="22"/>
  <c r="X131" i="22" s="1"/>
  <c r="N133" i="22"/>
  <c r="Z133" i="22" s="1"/>
  <c r="T133" i="22"/>
  <c r="P133" i="22"/>
  <c r="AB133" i="22" s="1"/>
  <c r="S133" i="22"/>
  <c r="AE133" i="22" s="1"/>
  <c r="H126" i="8"/>
  <c r="D132" i="8"/>
  <c r="E132" i="8"/>
  <c r="F131" i="8"/>
  <c r="M132" i="22"/>
  <c r="S132" i="22"/>
  <c r="AE132" i="22" s="1"/>
  <c r="G131" i="8"/>
  <c r="C134" i="22" s="1"/>
  <c r="C132" i="8"/>
  <c r="T132" i="22"/>
  <c r="U132" i="22"/>
  <c r="AG132" i="22" s="1"/>
  <c r="T130" i="8"/>
  <c r="R132" i="22"/>
  <c r="AD132" i="22" s="1"/>
  <c r="N132" i="22"/>
  <c r="Z132" i="22" s="1"/>
  <c r="Q132" i="22"/>
  <c r="AC132" i="22" s="1"/>
  <c r="O132" i="22"/>
  <c r="AA132" i="22" s="1"/>
  <c r="I126" i="8"/>
  <c r="P132" i="22"/>
  <c r="AB132" i="22" s="1"/>
  <c r="Q131" i="8"/>
  <c r="U131" i="8" s="1"/>
  <c r="L132" i="8"/>
  <c r="K132" i="8"/>
  <c r="M130" i="8"/>
  <c r="M131" i="8" s="1"/>
  <c r="R131" i="8"/>
  <c r="S131" i="8"/>
  <c r="J132" i="8"/>
  <c r="C134" i="24"/>
  <c r="S131" i="25"/>
  <c r="AE131" i="25" s="1"/>
  <c r="U132" i="24"/>
  <c r="AG132" i="24" s="1"/>
  <c r="M132" i="24"/>
  <c r="M131" i="25"/>
  <c r="AF131" i="24"/>
  <c r="R132" i="24"/>
  <c r="AD132" i="24" s="1"/>
  <c r="Q131" i="25"/>
  <c r="AC131" i="25" s="1"/>
  <c r="O132" i="24"/>
  <c r="AA132" i="24" s="1"/>
  <c r="U131" i="25"/>
  <c r="AG131" i="25" s="1"/>
  <c r="V125" i="8"/>
  <c r="N131" i="25"/>
  <c r="Z131" i="25" s="1"/>
  <c r="P132" i="24"/>
  <c r="AB132" i="24" s="1"/>
  <c r="T132" i="24"/>
  <c r="P131" i="25"/>
  <c r="AB131" i="25" s="1"/>
  <c r="O131" i="25"/>
  <c r="AA131" i="25" s="1"/>
  <c r="Y130" i="25"/>
  <c r="S132" i="24"/>
  <c r="AE132" i="24" s="1"/>
  <c r="Y131" i="24"/>
  <c r="R131" i="25"/>
  <c r="AD131" i="25" s="1"/>
  <c r="Q132" i="24"/>
  <c r="AC132" i="24" s="1"/>
  <c r="AF130" i="25"/>
  <c r="H132" i="25"/>
  <c r="L132" i="25"/>
  <c r="I132" i="25"/>
  <c r="F132" i="25"/>
  <c r="E132" i="25"/>
  <c r="J132" i="25"/>
  <c r="K132" i="25"/>
  <c r="D132" i="25"/>
  <c r="G132" i="25"/>
  <c r="T131" i="25"/>
  <c r="E133" i="24"/>
  <c r="J133" i="24"/>
  <c r="F133" i="24"/>
  <c r="K133" i="24"/>
  <c r="L133" i="24"/>
  <c r="H133" i="24"/>
  <c r="G133" i="24"/>
  <c r="I133" i="24"/>
  <c r="D133" i="24"/>
  <c r="N132" i="24"/>
  <c r="Z132" i="24" s="1"/>
  <c r="Y133" i="22"/>
  <c r="V132" i="24" l="1"/>
  <c r="W144" i="24" s="1"/>
  <c r="C133" i="8"/>
  <c r="AJ129" i="25"/>
  <c r="W126" i="8" s="1"/>
  <c r="W125" i="8"/>
  <c r="AH130" i="25"/>
  <c r="AI142" i="25" s="1"/>
  <c r="V131" i="25"/>
  <c r="W143" i="25" s="1"/>
  <c r="X130" i="24"/>
  <c r="X131" i="24" s="1"/>
  <c r="X130" i="25"/>
  <c r="AH131" i="24"/>
  <c r="AI143" i="24" s="1"/>
  <c r="AJ129" i="24"/>
  <c r="P125" i="8"/>
  <c r="AJ130" i="22"/>
  <c r="AJ131" i="22" s="1"/>
  <c r="V132" i="22"/>
  <c r="W144" i="22" s="1"/>
  <c r="V133" i="22"/>
  <c r="W145" i="22" s="1"/>
  <c r="AF133" i="22"/>
  <c r="AH133" i="22" s="1"/>
  <c r="AI145" i="22" s="1"/>
  <c r="N132" i="8"/>
  <c r="M132" i="8" s="1"/>
  <c r="J133" i="8"/>
  <c r="N133" i="8" s="1"/>
  <c r="C136" i="24" s="1"/>
  <c r="E133" i="8"/>
  <c r="D133" i="8"/>
  <c r="L133" i="8"/>
  <c r="K133" i="8"/>
  <c r="T131" i="8"/>
  <c r="AF132" i="22"/>
  <c r="Y132" i="22"/>
  <c r="G132" i="8"/>
  <c r="C135" i="22" s="1"/>
  <c r="F132" i="8"/>
  <c r="K134" i="22"/>
  <c r="E134" i="22"/>
  <c r="L134" i="22"/>
  <c r="H134" i="22"/>
  <c r="J134" i="22"/>
  <c r="F134" i="22"/>
  <c r="G134" i="22"/>
  <c r="I134" i="22"/>
  <c r="D134" i="22"/>
  <c r="H127" i="8"/>
  <c r="S132" i="8"/>
  <c r="R132" i="8"/>
  <c r="Q132" i="8"/>
  <c r="C134" i="25"/>
  <c r="M133" i="24"/>
  <c r="N133" i="24"/>
  <c r="Z133" i="24" s="1"/>
  <c r="S132" i="25"/>
  <c r="AE132" i="25" s="1"/>
  <c r="Y132" i="24"/>
  <c r="R133" i="24"/>
  <c r="AD133" i="24" s="1"/>
  <c r="N132" i="25"/>
  <c r="Z132" i="25" s="1"/>
  <c r="P133" i="24"/>
  <c r="AB133" i="24" s="1"/>
  <c r="AF131" i="25"/>
  <c r="O132" i="25"/>
  <c r="AA132" i="25" s="1"/>
  <c r="Q133" i="24"/>
  <c r="AC133" i="24" s="1"/>
  <c r="R132" i="25"/>
  <c r="AD132" i="25" s="1"/>
  <c r="F134" i="24"/>
  <c r="K134" i="24"/>
  <c r="D134" i="24"/>
  <c r="I134" i="24"/>
  <c r="H134" i="24"/>
  <c r="J134" i="24"/>
  <c r="G134" i="24"/>
  <c r="L134" i="24"/>
  <c r="E134" i="24"/>
  <c r="U133" i="24"/>
  <c r="AG133" i="24" s="1"/>
  <c r="U132" i="25"/>
  <c r="AG132" i="25" s="1"/>
  <c r="T133" i="24"/>
  <c r="P132" i="25"/>
  <c r="AB132" i="25" s="1"/>
  <c r="Q132" i="25"/>
  <c r="AC132" i="25" s="1"/>
  <c r="L133" i="25"/>
  <c r="E133" i="25"/>
  <c r="D133" i="25"/>
  <c r="J133" i="25"/>
  <c r="G133" i="25"/>
  <c r="H133" i="25"/>
  <c r="I133" i="25"/>
  <c r="F133" i="25"/>
  <c r="K133" i="25"/>
  <c r="O133" i="24"/>
  <c r="AA133" i="24" s="1"/>
  <c r="M132" i="25"/>
  <c r="AF132" i="24"/>
  <c r="S133" i="24"/>
  <c r="AE133" i="24" s="1"/>
  <c r="T132" i="25"/>
  <c r="V126" i="8"/>
  <c r="Y131" i="25"/>
  <c r="C134" i="8" l="1"/>
  <c r="G134" i="8" s="1"/>
  <c r="O127" i="8"/>
  <c r="V133" i="24"/>
  <c r="W145" i="24" s="1"/>
  <c r="AJ130" i="25"/>
  <c r="W127" i="8" s="1"/>
  <c r="AH131" i="25"/>
  <c r="AI143" i="25" s="1"/>
  <c r="X132" i="22"/>
  <c r="X133" i="22" s="1"/>
  <c r="X132" i="24"/>
  <c r="V132" i="25"/>
  <c r="W144" i="25" s="1"/>
  <c r="X131" i="25"/>
  <c r="I127" i="8"/>
  <c r="AH132" i="22"/>
  <c r="AI144" i="22" s="1"/>
  <c r="AH132" i="24"/>
  <c r="AI144" i="24" s="1"/>
  <c r="AJ130" i="24"/>
  <c r="P126" i="8"/>
  <c r="C135" i="24"/>
  <c r="K135" i="24" s="1"/>
  <c r="U132" i="8"/>
  <c r="C135" i="25" s="1"/>
  <c r="Q133" i="8"/>
  <c r="U133" i="8" s="1"/>
  <c r="C136" i="25" s="1"/>
  <c r="K134" i="8"/>
  <c r="L134" i="8"/>
  <c r="R133" i="8"/>
  <c r="S133" i="8"/>
  <c r="D134" i="8"/>
  <c r="E134" i="8"/>
  <c r="J134" i="8"/>
  <c r="N134" i="8" s="1"/>
  <c r="U134" i="22"/>
  <c r="AG134" i="22" s="1"/>
  <c r="S134" i="22"/>
  <c r="AE134" i="22" s="1"/>
  <c r="F133" i="8"/>
  <c r="Q134" i="22"/>
  <c r="AC134" i="22" s="1"/>
  <c r="G133" i="8"/>
  <c r="C136" i="22" s="1"/>
  <c r="F135" i="22"/>
  <c r="I135" i="22"/>
  <c r="D135" i="22"/>
  <c r="G135" i="22"/>
  <c r="E135" i="22"/>
  <c r="K135" i="22"/>
  <c r="H135" i="22"/>
  <c r="J135" i="22"/>
  <c r="L135" i="22"/>
  <c r="M134" i="22"/>
  <c r="T134" i="22"/>
  <c r="N134" i="22"/>
  <c r="Z134" i="22" s="1"/>
  <c r="R134" i="22"/>
  <c r="AD134" i="22" s="1"/>
  <c r="I128" i="8"/>
  <c r="P134" i="22"/>
  <c r="AB134" i="22" s="1"/>
  <c r="H128" i="8"/>
  <c r="T132" i="8"/>
  <c r="O134" i="22"/>
  <c r="AA134" i="22" s="1"/>
  <c r="M133" i="8"/>
  <c r="T133" i="25"/>
  <c r="U133" i="25"/>
  <c r="AG133" i="25" s="1"/>
  <c r="AF133" i="24"/>
  <c r="R134" i="24"/>
  <c r="AD134" i="24" s="1"/>
  <c r="V127" i="8"/>
  <c r="O133" i="25"/>
  <c r="AA133" i="25" s="1"/>
  <c r="M134" i="24"/>
  <c r="F136" i="24"/>
  <c r="R133" i="25"/>
  <c r="AD133" i="25" s="1"/>
  <c r="T134" i="24"/>
  <c r="Q133" i="25"/>
  <c r="AC133" i="25" s="1"/>
  <c r="O128" i="8"/>
  <c r="N134" i="24"/>
  <c r="Z134" i="24" s="1"/>
  <c r="O134" i="24"/>
  <c r="AA134" i="24" s="1"/>
  <c r="Y132" i="25"/>
  <c r="P133" i="25"/>
  <c r="AB133" i="25" s="1"/>
  <c r="U134" i="24"/>
  <c r="AG134" i="24" s="1"/>
  <c r="S133" i="25"/>
  <c r="AE133" i="25" s="1"/>
  <c r="P134" i="24"/>
  <c r="AB134" i="24" s="1"/>
  <c r="AF132" i="25"/>
  <c r="M133" i="25"/>
  <c r="S134" i="24"/>
  <c r="AE134" i="24" s="1"/>
  <c r="N133" i="25"/>
  <c r="Z133" i="25" s="1"/>
  <c r="Q134" i="24"/>
  <c r="AC134" i="24" s="1"/>
  <c r="Y133" i="24"/>
  <c r="V134" i="24" l="1"/>
  <c r="W146" i="24" s="1"/>
  <c r="AJ131" i="25"/>
  <c r="W128" i="8" s="1"/>
  <c r="AH132" i="25"/>
  <c r="AI144" i="25" s="1"/>
  <c r="X133" i="24"/>
  <c r="V133" i="25"/>
  <c r="W145" i="25" s="1"/>
  <c r="X132" i="25"/>
  <c r="F135" i="24"/>
  <c r="O135" i="24" s="1"/>
  <c r="AA135" i="24" s="1"/>
  <c r="AH133" i="24"/>
  <c r="AI145" i="24" s="1"/>
  <c r="H135" i="24"/>
  <c r="Q135" i="24" s="1"/>
  <c r="AC135" i="24" s="1"/>
  <c r="E135" i="24"/>
  <c r="N135" i="24" s="1"/>
  <c r="Z135" i="24" s="1"/>
  <c r="I135" i="24"/>
  <c r="R135" i="24" s="1"/>
  <c r="AD135" i="24" s="1"/>
  <c r="D135" i="24"/>
  <c r="M135" i="24" s="1"/>
  <c r="G135" i="24"/>
  <c r="P135" i="24" s="1"/>
  <c r="AB135" i="24" s="1"/>
  <c r="AJ131" i="24"/>
  <c r="P127" i="8"/>
  <c r="AJ132" i="22"/>
  <c r="AJ133" i="22" s="1"/>
  <c r="L135" i="24"/>
  <c r="U135" i="24" s="1"/>
  <c r="AG135" i="24" s="1"/>
  <c r="J135" i="24"/>
  <c r="S135" i="24" s="1"/>
  <c r="AE135" i="24" s="1"/>
  <c r="V134" i="22"/>
  <c r="W146" i="22" s="1"/>
  <c r="L135" i="8"/>
  <c r="M134" i="8"/>
  <c r="F134" i="8"/>
  <c r="E135" i="8"/>
  <c r="D135" i="8"/>
  <c r="R134" i="8"/>
  <c r="S134" i="8"/>
  <c r="J135" i="8"/>
  <c r="N135" i="8" s="1"/>
  <c r="K135" i="8"/>
  <c r="C135" i="8"/>
  <c r="Q134" i="8"/>
  <c r="N135" i="22"/>
  <c r="Z135" i="22" s="1"/>
  <c r="AF134" i="22"/>
  <c r="P135" i="22"/>
  <c r="AB135" i="22" s="1"/>
  <c r="M135" i="22"/>
  <c r="U135" i="22"/>
  <c r="AG135" i="22" s="1"/>
  <c r="O135" i="22"/>
  <c r="AA135" i="22" s="1"/>
  <c r="Y134" i="22"/>
  <c r="R135" i="22"/>
  <c r="AD135" i="22" s="1"/>
  <c r="S135" i="22"/>
  <c r="AE135" i="22" s="1"/>
  <c r="C137" i="22"/>
  <c r="H129" i="8"/>
  <c r="Q135" i="22"/>
  <c r="AC135" i="22" s="1"/>
  <c r="G136" i="22"/>
  <c r="K136" i="22"/>
  <c r="H136" i="22"/>
  <c r="L136" i="22"/>
  <c r="E136" i="22"/>
  <c r="I136" i="22"/>
  <c r="D136" i="22"/>
  <c r="J136" i="22"/>
  <c r="F136" i="22"/>
  <c r="T135" i="22"/>
  <c r="T133" i="8"/>
  <c r="E136" i="24"/>
  <c r="N136" i="24" s="1"/>
  <c r="Z136" i="24" s="1"/>
  <c r="L136" i="24"/>
  <c r="J136" i="24"/>
  <c r="I136" i="24"/>
  <c r="R136" i="24" s="1"/>
  <c r="AD136" i="24" s="1"/>
  <c r="G136" i="24"/>
  <c r="K136" i="24"/>
  <c r="T136" i="24" s="1"/>
  <c r="D136" i="24"/>
  <c r="H136" i="24"/>
  <c r="Q136" i="24" s="1"/>
  <c r="AC136" i="24" s="1"/>
  <c r="Y133" i="25"/>
  <c r="AF134" i="24"/>
  <c r="T135" i="24"/>
  <c r="H134" i="25"/>
  <c r="L134" i="25"/>
  <c r="F134" i="25"/>
  <c r="I134" i="25"/>
  <c r="G134" i="25"/>
  <c r="E134" i="25"/>
  <c r="K134" i="25"/>
  <c r="D134" i="25"/>
  <c r="J134" i="25"/>
  <c r="I135" i="25"/>
  <c r="D135" i="25"/>
  <c r="J135" i="25"/>
  <c r="E135" i="25"/>
  <c r="G135" i="25"/>
  <c r="K135" i="25"/>
  <c r="H135" i="25"/>
  <c r="F135" i="25"/>
  <c r="L135" i="25"/>
  <c r="O129" i="8"/>
  <c r="Y134" i="24"/>
  <c r="V128" i="8"/>
  <c r="AF133" i="25"/>
  <c r="O136" i="24"/>
  <c r="AA136" i="24" s="1"/>
  <c r="AJ132" i="25" l="1"/>
  <c r="W129" i="8" s="1"/>
  <c r="V135" i="24"/>
  <c r="X134" i="24"/>
  <c r="AH133" i="25"/>
  <c r="AI145" i="25" s="1"/>
  <c r="X133" i="25"/>
  <c r="AH134" i="22"/>
  <c r="AI146" i="22" s="1"/>
  <c r="AH134" i="24"/>
  <c r="AI146" i="24" s="1"/>
  <c r="I129" i="8"/>
  <c r="AJ132" i="24"/>
  <c r="P128" i="8"/>
  <c r="V135" i="22"/>
  <c r="W147" i="22" s="1"/>
  <c r="X134" i="22"/>
  <c r="M135" i="8"/>
  <c r="K136" i="8"/>
  <c r="L136" i="8"/>
  <c r="J136" i="8"/>
  <c r="N136" i="8" s="1"/>
  <c r="T134" i="8"/>
  <c r="R135" i="8"/>
  <c r="S135" i="8"/>
  <c r="F135" i="8"/>
  <c r="D136" i="8"/>
  <c r="E136" i="8"/>
  <c r="U134" i="8"/>
  <c r="C137" i="25" s="1"/>
  <c r="Q135" i="8"/>
  <c r="U135" i="8" s="1"/>
  <c r="C138" i="25" s="1"/>
  <c r="C136" i="8"/>
  <c r="G136" i="8" s="1"/>
  <c r="G135" i="8"/>
  <c r="C138" i="22" s="1"/>
  <c r="O136" i="22"/>
  <c r="AA136" i="22" s="1"/>
  <c r="P136" i="22"/>
  <c r="AB136" i="22" s="1"/>
  <c r="Q136" i="22"/>
  <c r="AC136" i="22" s="1"/>
  <c r="E137" i="22"/>
  <c r="D137" i="22"/>
  <c r="L137" i="22"/>
  <c r="G137" i="22"/>
  <c r="H137" i="22"/>
  <c r="F137" i="22"/>
  <c r="J137" i="22"/>
  <c r="I137" i="22"/>
  <c r="K137" i="22"/>
  <c r="M136" i="22"/>
  <c r="I130" i="8"/>
  <c r="T136" i="22"/>
  <c r="R136" i="22"/>
  <c r="AD136" i="22" s="1"/>
  <c r="H130" i="8"/>
  <c r="N136" i="22"/>
  <c r="Z136" i="22" s="1"/>
  <c r="Y135" i="22"/>
  <c r="AF135" i="22"/>
  <c r="S136" i="22"/>
  <c r="AE136" i="22" s="1"/>
  <c r="U136" i="22"/>
  <c r="AG136" i="22" s="1"/>
  <c r="U136" i="24"/>
  <c r="AG136" i="24" s="1"/>
  <c r="S136" i="24"/>
  <c r="AE136" i="24" s="1"/>
  <c r="C138" i="24"/>
  <c r="C137" i="24"/>
  <c r="L137" i="24" s="1"/>
  <c r="P136" i="24"/>
  <c r="AB136" i="24" s="1"/>
  <c r="M136" i="24"/>
  <c r="N135" i="25"/>
  <c r="Z135" i="25" s="1"/>
  <c r="N134" i="25"/>
  <c r="Z134" i="25" s="1"/>
  <c r="S135" i="25"/>
  <c r="AE135" i="25" s="1"/>
  <c r="P134" i="25"/>
  <c r="AB134" i="25" s="1"/>
  <c r="O130" i="8"/>
  <c r="M135" i="25"/>
  <c r="R134" i="25"/>
  <c r="AD134" i="25" s="1"/>
  <c r="U135" i="25"/>
  <c r="AG135" i="25" s="1"/>
  <c r="R135" i="25"/>
  <c r="AD135" i="25" s="1"/>
  <c r="O134" i="25"/>
  <c r="AA134" i="25" s="1"/>
  <c r="V129" i="8"/>
  <c r="O135" i="25"/>
  <c r="AA135" i="25" s="1"/>
  <c r="U134" i="25"/>
  <c r="AG134" i="25" s="1"/>
  <c r="W147" i="24"/>
  <c r="Y135" i="24"/>
  <c r="Q135" i="25"/>
  <c r="AC135" i="25" s="1"/>
  <c r="S134" i="25"/>
  <c r="AE134" i="25" s="1"/>
  <c r="Q134" i="25"/>
  <c r="AC134" i="25" s="1"/>
  <c r="T135" i="25"/>
  <c r="M134" i="25"/>
  <c r="P135" i="25"/>
  <c r="AB135" i="25" s="1"/>
  <c r="T134" i="25"/>
  <c r="AF135" i="24"/>
  <c r="AF136" i="24"/>
  <c r="V136" i="24" l="1"/>
  <c r="W148" i="24" s="1"/>
  <c r="AJ134" i="22"/>
  <c r="I131" i="8" s="1"/>
  <c r="V134" i="25"/>
  <c r="X135" i="24"/>
  <c r="V135" i="25"/>
  <c r="W147" i="25" s="1"/>
  <c r="AJ133" i="25"/>
  <c r="W130" i="8" s="1"/>
  <c r="AH135" i="22"/>
  <c r="AI147" i="22" s="1"/>
  <c r="AJ133" i="24"/>
  <c r="P129" i="8"/>
  <c r="AH135" i="24"/>
  <c r="AI147" i="24" s="1"/>
  <c r="X135" i="22"/>
  <c r="V136" i="22"/>
  <c r="W148" i="22" s="1"/>
  <c r="M136" i="8"/>
  <c r="C139" i="24"/>
  <c r="C137" i="8"/>
  <c r="T135" i="8"/>
  <c r="S136" i="8"/>
  <c r="R136" i="8"/>
  <c r="Q136" i="8"/>
  <c r="U136" i="8" s="1"/>
  <c r="C139" i="25" s="1"/>
  <c r="J137" i="8"/>
  <c r="N137" i="8" s="1"/>
  <c r="F136" i="8"/>
  <c r="D137" i="8"/>
  <c r="E137" i="8"/>
  <c r="K137" i="8"/>
  <c r="L137" i="8"/>
  <c r="G138" i="22"/>
  <c r="J138" i="22"/>
  <c r="E138" i="22"/>
  <c r="L138" i="22"/>
  <c r="D138" i="22"/>
  <c r="K138" i="22"/>
  <c r="H138" i="22"/>
  <c r="F138" i="22"/>
  <c r="I138" i="22"/>
  <c r="R137" i="22"/>
  <c r="AD137" i="22" s="1"/>
  <c r="C139" i="22"/>
  <c r="AF136" i="22"/>
  <c r="S137" i="22"/>
  <c r="AE137" i="22" s="1"/>
  <c r="O137" i="22"/>
  <c r="AA137" i="22" s="1"/>
  <c r="N137" i="22"/>
  <c r="Z137" i="22" s="1"/>
  <c r="Q137" i="22"/>
  <c r="AC137" i="22" s="1"/>
  <c r="M137" i="22"/>
  <c r="T137" i="22"/>
  <c r="P137" i="22"/>
  <c r="AB137" i="22" s="1"/>
  <c r="H131" i="8"/>
  <c r="Y136" i="22"/>
  <c r="U137" i="22"/>
  <c r="AG137" i="22" s="1"/>
  <c r="H137" i="24"/>
  <c r="E137" i="24"/>
  <c r="N137" i="24" s="1"/>
  <c r="Z137" i="24" s="1"/>
  <c r="K137" i="24"/>
  <c r="F137" i="24"/>
  <c r="O137" i="24" s="1"/>
  <c r="AA137" i="24" s="1"/>
  <c r="D137" i="24"/>
  <c r="M137" i="24" s="1"/>
  <c r="G137" i="24"/>
  <c r="P137" i="24" s="1"/>
  <c r="AB137" i="24" s="1"/>
  <c r="J137" i="24"/>
  <c r="S137" i="24" s="1"/>
  <c r="AE137" i="24" s="1"/>
  <c r="I137" i="24"/>
  <c r="Y136" i="24"/>
  <c r="AH136" i="24" s="1"/>
  <c r="AI148" i="24" s="1"/>
  <c r="L138" i="24"/>
  <c r="H138" i="24"/>
  <c r="J138" i="24"/>
  <c r="D138" i="24"/>
  <c r="I138" i="24"/>
  <c r="E138" i="24"/>
  <c r="G138" i="24"/>
  <c r="F138" i="24"/>
  <c r="K138" i="24"/>
  <c r="O131" i="8"/>
  <c r="AF135" i="25"/>
  <c r="V130" i="8"/>
  <c r="G137" i="25"/>
  <c r="L137" i="25"/>
  <c r="H137" i="25"/>
  <c r="J137" i="25"/>
  <c r="I137" i="25"/>
  <c r="D137" i="25"/>
  <c r="E137" i="25"/>
  <c r="F137" i="25"/>
  <c r="K137" i="25"/>
  <c r="Y135" i="25"/>
  <c r="AF134" i="25"/>
  <c r="Y134" i="25"/>
  <c r="J136" i="25"/>
  <c r="G136" i="25"/>
  <c r="L136" i="25"/>
  <c r="E136" i="25"/>
  <c r="D136" i="25"/>
  <c r="K136" i="25"/>
  <c r="I136" i="25"/>
  <c r="H136" i="25"/>
  <c r="F136" i="25"/>
  <c r="U137" i="24"/>
  <c r="AG137" i="24" s="1"/>
  <c r="AH136" i="22" l="1"/>
  <c r="AI148" i="22" s="1"/>
  <c r="AJ135" i="22"/>
  <c r="I132" i="8" s="1"/>
  <c r="X136" i="24"/>
  <c r="AH135" i="25"/>
  <c r="AI147" i="25" s="1"/>
  <c r="AH134" i="25"/>
  <c r="AI146" i="25" s="1"/>
  <c r="W146" i="25"/>
  <c r="X134" i="25"/>
  <c r="X135" i="25" s="1"/>
  <c r="X136" i="22"/>
  <c r="AJ134" i="24"/>
  <c r="P130" i="8"/>
  <c r="V137" i="22"/>
  <c r="W149" i="22" s="1"/>
  <c r="M137" i="8"/>
  <c r="C140" i="24"/>
  <c r="C138" i="8"/>
  <c r="G138" i="8" s="1"/>
  <c r="J138" i="8"/>
  <c r="Q137" i="8"/>
  <c r="U137" i="8" s="1"/>
  <c r="C140" i="25" s="1"/>
  <c r="L138" i="8"/>
  <c r="K138" i="8"/>
  <c r="R137" i="8"/>
  <c r="S137" i="8"/>
  <c r="T136" i="8"/>
  <c r="F137" i="8"/>
  <c r="D138" i="8"/>
  <c r="E138" i="8"/>
  <c r="G137" i="8"/>
  <c r="C140" i="22" s="1"/>
  <c r="K140" i="22" s="1"/>
  <c r="T138" i="22"/>
  <c r="Q138" i="22"/>
  <c r="AC138" i="22" s="1"/>
  <c r="H132" i="8"/>
  <c r="AF137" i="22"/>
  <c r="M138" i="22"/>
  <c r="H139" i="22"/>
  <c r="L139" i="22"/>
  <c r="D139" i="22"/>
  <c r="K139" i="22"/>
  <c r="J139" i="22"/>
  <c r="G139" i="22"/>
  <c r="E139" i="22"/>
  <c r="I139" i="22"/>
  <c r="F139" i="22"/>
  <c r="U138" i="22"/>
  <c r="AG138" i="22" s="1"/>
  <c r="Y137" i="22"/>
  <c r="N138" i="22"/>
  <c r="Z138" i="22" s="1"/>
  <c r="O138" i="22"/>
  <c r="AA138" i="22" s="1"/>
  <c r="S138" i="22"/>
  <c r="AE138" i="22" s="1"/>
  <c r="R138" i="22"/>
  <c r="AD138" i="22" s="1"/>
  <c r="P138" i="22"/>
  <c r="AB138" i="22" s="1"/>
  <c r="Q137" i="24"/>
  <c r="AC137" i="24" s="1"/>
  <c r="T137" i="24"/>
  <c r="AF137" i="24" s="1"/>
  <c r="R137" i="24"/>
  <c r="AD137" i="24" s="1"/>
  <c r="E139" i="24"/>
  <c r="D139" i="24"/>
  <c r="G139" i="24"/>
  <c r="J139" i="24"/>
  <c r="F139" i="24"/>
  <c r="H139" i="24"/>
  <c r="L139" i="24"/>
  <c r="K139" i="24"/>
  <c r="I139" i="24"/>
  <c r="N136" i="25"/>
  <c r="Z136" i="25" s="1"/>
  <c r="T137" i="25"/>
  <c r="P137" i="25"/>
  <c r="AB137" i="25" s="1"/>
  <c r="O138" i="24"/>
  <c r="AA138" i="24" s="1"/>
  <c r="U136" i="25"/>
  <c r="AG136" i="25" s="1"/>
  <c r="O137" i="25"/>
  <c r="AA137" i="25" s="1"/>
  <c r="P138" i="24"/>
  <c r="AB138" i="24" s="1"/>
  <c r="P136" i="25"/>
  <c r="AB136" i="25" s="1"/>
  <c r="N137" i="25"/>
  <c r="Z137" i="25" s="1"/>
  <c r="N138" i="24"/>
  <c r="Z138" i="24" s="1"/>
  <c r="O136" i="25"/>
  <c r="AA136" i="25" s="1"/>
  <c r="S136" i="25"/>
  <c r="AE136" i="25" s="1"/>
  <c r="M137" i="25"/>
  <c r="R138" i="24"/>
  <c r="AD138" i="24" s="1"/>
  <c r="Q136" i="25"/>
  <c r="AC136" i="25" s="1"/>
  <c r="R137" i="25"/>
  <c r="AD137" i="25" s="1"/>
  <c r="M138" i="24"/>
  <c r="R136" i="25"/>
  <c r="AD136" i="25" s="1"/>
  <c r="S137" i="25"/>
  <c r="AE137" i="25" s="1"/>
  <c r="Y137" i="24"/>
  <c r="S138" i="24"/>
  <c r="AE138" i="24" s="1"/>
  <c r="T136" i="25"/>
  <c r="Q137" i="25"/>
  <c r="AC137" i="25" s="1"/>
  <c r="O132" i="8"/>
  <c r="Q138" i="24"/>
  <c r="AC138" i="24" s="1"/>
  <c r="M136" i="25"/>
  <c r="U137" i="25"/>
  <c r="AG137" i="25" s="1"/>
  <c r="T138" i="24"/>
  <c r="U138" i="24"/>
  <c r="AG138" i="24" s="1"/>
  <c r="V138" i="24" l="1"/>
  <c r="W150" i="24" s="1"/>
  <c r="V137" i="24"/>
  <c r="V131" i="8"/>
  <c r="AJ136" i="22"/>
  <c r="I133" i="8" s="1"/>
  <c r="V137" i="25"/>
  <c r="W149" i="25" s="1"/>
  <c r="AH137" i="22"/>
  <c r="AI149" i="22" s="1"/>
  <c r="AJ134" i="25"/>
  <c r="V136" i="25"/>
  <c r="W148" i="25" s="1"/>
  <c r="AH137" i="24"/>
  <c r="AI149" i="24" s="1"/>
  <c r="AJ135" i="24"/>
  <c r="P131" i="8"/>
  <c r="X137" i="22"/>
  <c r="H134" i="8" s="1"/>
  <c r="V138" i="22"/>
  <c r="W150" i="22" s="1"/>
  <c r="D140" i="22"/>
  <c r="H140" i="22"/>
  <c r="Q140" i="22" s="1"/>
  <c r="AC140" i="22" s="1"/>
  <c r="G140" i="22"/>
  <c r="I140" i="22"/>
  <c r="R140" i="22" s="1"/>
  <c r="AD140" i="22" s="1"/>
  <c r="J140" i="22"/>
  <c r="S140" i="22" s="1"/>
  <c r="AE140" i="22" s="1"/>
  <c r="E140" i="22"/>
  <c r="N140" i="22" s="1"/>
  <c r="Z140" i="22" s="1"/>
  <c r="K139" i="8"/>
  <c r="L139" i="8"/>
  <c r="F140" i="22"/>
  <c r="F138" i="8"/>
  <c r="D139" i="8"/>
  <c r="E139" i="8"/>
  <c r="Q138" i="8"/>
  <c r="U138" i="8" s="1"/>
  <c r="C141" i="25" s="1"/>
  <c r="L140" i="22"/>
  <c r="N138" i="8"/>
  <c r="M138" i="8" s="1"/>
  <c r="J139" i="8"/>
  <c r="T137" i="8"/>
  <c r="C139" i="8"/>
  <c r="R138" i="8"/>
  <c r="S138" i="8"/>
  <c r="W149" i="24"/>
  <c r="T140" i="22"/>
  <c r="AF140" i="22" s="1"/>
  <c r="C141" i="22"/>
  <c r="S139" i="22"/>
  <c r="AE139" i="22" s="1"/>
  <c r="M139" i="22"/>
  <c r="H133" i="8"/>
  <c r="U139" i="22"/>
  <c r="AG139" i="22" s="1"/>
  <c r="T139" i="22"/>
  <c r="O139" i="22"/>
  <c r="AA139" i="22" s="1"/>
  <c r="Q139" i="22"/>
  <c r="AC139" i="22" s="1"/>
  <c r="R139" i="22"/>
  <c r="AD139" i="22" s="1"/>
  <c r="P139" i="22"/>
  <c r="AB139" i="22" s="1"/>
  <c r="AF138" i="22"/>
  <c r="N139" i="22"/>
  <c r="Z139" i="22" s="1"/>
  <c r="Y138" i="22"/>
  <c r="I138" i="25"/>
  <c r="K138" i="25"/>
  <c r="L138" i="25"/>
  <c r="J138" i="25"/>
  <c r="E138" i="25"/>
  <c r="F138" i="25"/>
  <c r="D138" i="25"/>
  <c r="H138" i="25"/>
  <c r="G138" i="25"/>
  <c r="AF136" i="25"/>
  <c r="L139" i="25"/>
  <c r="K139" i="25"/>
  <c r="J139" i="25"/>
  <c r="H139" i="25"/>
  <c r="F139" i="25"/>
  <c r="E139" i="25"/>
  <c r="G139" i="25"/>
  <c r="D139" i="25"/>
  <c r="I139" i="25"/>
  <c r="T139" i="24"/>
  <c r="O133" i="8"/>
  <c r="U139" i="24"/>
  <c r="AG139" i="24" s="1"/>
  <c r="Q139" i="24"/>
  <c r="AC139" i="24" s="1"/>
  <c r="AF137" i="25"/>
  <c r="O139" i="24"/>
  <c r="AA139" i="24" s="1"/>
  <c r="AF138" i="24"/>
  <c r="Y136" i="25"/>
  <c r="S139" i="24"/>
  <c r="AE139" i="24" s="1"/>
  <c r="D140" i="24"/>
  <c r="K140" i="24"/>
  <c r="E140" i="24"/>
  <c r="I140" i="24"/>
  <c r="F140" i="24"/>
  <c r="L140" i="24"/>
  <c r="H140" i="24"/>
  <c r="G140" i="24"/>
  <c r="J140" i="24"/>
  <c r="Y138" i="24"/>
  <c r="P139" i="24"/>
  <c r="AB139" i="24" s="1"/>
  <c r="V132" i="8"/>
  <c r="M139" i="24"/>
  <c r="Y137" i="25"/>
  <c r="R139" i="24"/>
  <c r="AD139" i="24" s="1"/>
  <c r="N139" i="24"/>
  <c r="Z139" i="24" s="1"/>
  <c r="V139" i="24" l="1"/>
  <c r="W151" i="24" s="1"/>
  <c r="AH136" i="25"/>
  <c r="AI148" i="25" s="1"/>
  <c r="X137" i="24"/>
  <c r="X138" i="24" s="1"/>
  <c r="AJ137" i="22"/>
  <c r="I134" i="8" s="1"/>
  <c r="AH137" i="25"/>
  <c r="AI149" i="25" s="1"/>
  <c r="AJ135" i="25"/>
  <c r="W131" i="8"/>
  <c r="X136" i="25"/>
  <c r="X137" i="25" s="1"/>
  <c r="AH138" i="22"/>
  <c r="AI150" i="22" s="1"/>
  <c r="AH138" i="24"/>
  <c r="AI150" i="24" s="1"/>
  <c r="AJ136" i="24"/>
  <c r="P132" i="8"/>
  <c r="V139" i="22"/>
  <c r="W151" i="22" s="1"/>
  <c r="X138" i="22"/>
  <c r="M140" i="22"/>
  <c r="C141" i="24"/>
  <c r="F141" i="24" s="1"/>
  <c r="N139" i="8"/>
  <c r="M139" i="8" s="1"/>
  <c r="J140" i="8"/>
  <c r="K140" i="8"/>
  <c r="L140" i="8"/>
  <c r="E140" i="8"/>
  <c r="D140" i="8"/>
  <c r="G139" i="8"/>
  <c r="C142" i="22" s="1"/>
  <c r="C140" i="8"/>
  <c r="O140" i="22"/>
  <c r="AA140" i="22" s="1"/>
  <c r="U140" i="22"/>
  <c r="AG140" i="22" s="1"/>
  <c r="P140" i="22"/>
  <c r="AB140" i="22" s="1"/>
  <c r="Q139" i="8"/>
  <c r="F139" i="8"/>
  <c r="T138" i="8"/>
  <c r="S139" i="8"/>
  <c r="R139" i="8"/>
  <c r="Y139" i="22"/>
  <c r="AF139" i="22"/>
  <c r="H141" i="22"/>
  <c r="E141" i="22"/>
  <c r="J141" i="22"/>
  <c r="D141" i="22"/>
  <c r="L141" i="22"/>
  <c r="F141" i="22"/>
  <c r="K141" i="22"/>
  <c r="G141" i="22"/>
  <c r="I141" i="22"/>
  <c r="S140" i="24"/>
  <c r="AE140" i="24" s="1"/>
  <c r="M140" i="24"/>
  <c r="Q139" i="25"/>
  <c r="AC139" i="25" s="1"/>
  <c r="Q138" i="25"/>
  <c r="AC138" i="25" s="1"/>
  <c r="P140" i="24"/>
  <c r="AB140" i="24" s="1"/>
  <c r="S139" i="25"/>
  <c r="AE139" i="25" s="1"/>
  <c r="M138" i="25"/>
  <c r="Q140" i="24"/>
  <c r="AC140" i="24" s="1"/>
  <c r="AF139" i="24"/>
  <c r="T139" i="25"/>
  <c r="O138" i="25"/>
  <c r="AA138" i="25" s="1"/>
  <c r="Y139" i="24"/>
  <c r="U140" i="24"/>
  <c r="AG140" i="24" s="1"/>
  <c r="R139" i="25"/>
  <c r="AD139" i="25" s="1"/>
  <c r="U139" i="25"/>
  <c r="AG139" i="25" s="1"/>
  <c r="N138" i="25"/>
  <c r="Z138" i="25" s="1"/>
  <c r="O140" i="24"/>
  <c r="AA140" i="24" s="1"/>
  <c r="M139" i="25"/>
  <c r="S138" i="25"/>
  <c r="AE138" i="25" s="1"/>
  <c r="R140" i="24"/>
  <c r="AD140" i="24" s="1"/>
  <c r="P139" i="25"/>
  <c r="AB139" i="25" s="1"/>
  <c r="U138" i="25"/>
  <c r="AG138" i="25" s="1"/>
  <c r="N140" i="24"/>
  <c r="Z140" i="24" s="1"/>
  <c r="N139" i="25"/>
  <c r="Z139" i="25" s="1"/>
  <c r="T138" i="25"/>
  <c r="F140" i="25"/>
  <c r="I140" i="25"/>
  <c r="G140" i="25"/>
  <c r="J140" i="25"/>
  <c r="K140" i="25"/>
  <c r="H140" i="25"/>
  <c r="D140" i="25"/>
  <c r="L140" i="25"/>
  <c r="E140" i="25"/>
  <c r="T140" i="24"/>
  <c r="O139" i="25"/>
  <c r="AA139" i="25" s="1"/>
  <c r="P138" i="25"/>
  <c r="AB138" i="25" s="1"/>
  <c r="R138" i="25"/>
  <c r="AD138" i="25" s="1"/>
  <c r="V140" i="24" l="1"/>
  <c r="W152" i="24" s="1"/>
  <c r="O134" i="8"/>
  <c r="C142" i="24"/>
  <c r="F142" i="24" s="1"/>
  <c r="V133" i="8"/>
  <c r="V139" i="25"/>
  <c r="W151" i="25" s="1"/>
  <c r="AJ138" i="22"/>
  <c r="I135" i="8" s="1"/>
  <c r="X139" i="24"/>
  <c r="AJ136" i="25"/>
  <c r="W132" i="8"/>
  <c r="V138" i="25"/>
  <c r="W150" i="25" s="1"/>
  <c r="X139" i="22"/>
  <c r="H136" i="8" s="1"/>
  <c r="AH139" i="22"/>
  <c r="AI151" i="22" s="1"/>
  <c r="AH139" i="24"/>
  <c r="AI151" i="24" s="1"/>
  <c r="H135" i="8"/>
  <c r="AJ137" i="24"/>
  <c r="P133" i="8"/>
  <c r="Y140" i="22"/>
  <c r="AH140" i="22" s="1"/>
  <c r="AI152" i="22" s="1"/>
  <c r="V140" i="22"/>
  <c r="W152" i="22" s="1"/>
  <c r="D141" i="24"/>
  <c r="M141" i="24" s="1"/>
  <c r="H141" i="24"/>
  <c r="Q141" i="24" s="1"/>
  <c r="AC141" i="24" s="1"/>
  <c r="J141" i="24"/>
  <c r="S141" i="24" s="1"/>
  <c r="AE141" i="24" s="1"/>
  <c r="G141" i="24"/>
  <c r="P141" i="24" s="1"/>
  <c r="AB141" i="24" s="1"/>
  <c r="K141" i="24"/>
  <c r="T141" i="24" s="1"/>
  <c r="L141" i="24"/>
  <c r="I141" i="24"/>
  <c r="R141" i="24" s="1"/>
  <c r="AD141" i="24" s="1"/>
  <c r="E141" i="24"/>
  <c r="J141" i="8"/>
  <c r="N141" i="8" s="1"/>
  <c r="N140" i="8"/>
  <c r="M140" i="8" s="1"/>
  <c r="C141" i="8"/>
  <c r="G141" i="8" s="1"/>
  <c r="C144" i="22" s="1"/>
  <c r="U139" i="8"/>
  <c r="C142" i="25" s="1"/>
  <c r="Q140" i="8"/>
  <c r="U140" i="8" s="1"/>
  <c r="C143" i="25" s="1"/>
  <c r="D141" i="8"/>
  <c r="E141" i="8"/>
  <c r="S140" i="8"/>
  <c r="R140" i="8"/>
  <c r="K141" i="8"/>
  <c r="L141" i="8"/>
  <c r="T139" i="8"/>
  <c r="M141" i="22"/>
  <c r="G140" i="8"/>
  <c r="C143" i="22" s="1"/>
  <c r="S141" i="22"/>
  <c r="AE141" i="22" s="1"/>
  <c r="F140" i="8"/>
  <c r="N141" i="22"/>
  <c r="Z141" i="22" s="1"/>
  <c r="R141" i="22"/>
  <c r="AD141" i="22" s="1"/>
  <c r="Q141" i="22"/>
  <c r="AC141" i="22" s="1"/>
  <c r="P141" i="22"/>
  <c r="AB141" i="22" s="1"/>
  <c r="T141" i="22"/>
  <c r="O141" i="22"/>
  <c r="AA141" i="22" s="1"/>
  <c r="L142" i="22"/>
  <c r="E142" i="22"/>
  <c r="F142" i="22"/>
  <c r="K142" i="22"/>
  <c r="I142" i="22"/>
  <c r="G142" i="22"/>
  <c r="D142" i="22"/>
  <c r="J142" i="22"/>
  <c r="H142" i="22"/>
  <c r="U141" i="22"/>
  <c r="AG141" i="22" s="1"/>
  <c r="O135" i="8"/>
  <c r="M140" i="25"/>
  <c r="AF138" i="25"/>
  <c r="J142" i="24"/>
  <c r="I142" i="24"/>
  <c r="D142" i="24"/>
  <c r="Y138" i="25"/>
  <c r="O141" i="24"/>
  <c r="AA141" i="24" s="1"/>
  <c r="Q140" i="25"/>
  <c r="AC140" i="25" s="1"/>
  <c r="AF139" i="25"/>
  <c r="T140" i="25"/>
  <c r="F141" i="25"/>
  <c r="G141" i="25"/>
  <c r="H141" i="25"/>
  <c r="D141" i="25"/>
  <c r="E141" i="25"/>
  <c r="J141" i="25"/>
  <c r="K141" i="25"/>
  <c r="L141" i="25"/>
  <c r="I141" i="25"/>
  <c r="AF140" i="24"/>
  <c r="S140" i="25"/>
  <c r="AE140" i="25" s="1"/>
  <c r="P140" i="25"/>
  <c r="AB140" i="25" s="1"/>
  <c r="Y139" i="25"/>
  <c r="Y140" i="24"/>
  <c r="R140" i="25"/>
  <c r="AD140" i="25" s="1"/>
  <c r="N140" i="25"/>
  <c r="Z140" i="25" s="1"/>
  <c r="O140" i="25"/>
  <c r="AA140" i="25" s="1"/>
  <c r="V134" i="8"/>
  <c r="U140" i="25"/>
  <c r="AG140" i="25" s="1"/>
  <c r="H142" i="24" l="1"/>
  <c r="Q142" i="24" s="1"/>
  <c r="AC142" i="24" s="1"/>
  <c r="E142" i="24"/>
  <c r="N142" i="24" s="1"/>
  <c r="Z142" i="24" s="1"/>
  <c r="AJ139" i="22"/>
  <c r="G142" i="24"/>
  <c r="P142" i="24" s="1"/>
  <c r="AB142" i="24" s="1"/>
  <c r="L142" i="24"/>
  <c r="U142" i="24" s="1"/>
  <c r="AG142" i="24" s="1"/>
  <c r="K142" i="24"/>
  <c r="T142" i="24" s="1"/>
  <c r="J142" i="8"/>
  <c r="N142" i="8" s="1"/>
  <c r="C145" i="24" s="1"/>
  <c r="AH138" i="25"/>
  <c r="AI150" i="25" s="1"/>
  <c r="X140" i="24"/>
  <c r="AH140" i="24"/>
  <c r="AI152" i="24" s="1"/>
  <c r="AJ137" i="25"/>
  <c r="W133" i="8"/>
  <c r="V140" i="25"/>
  <c r="W152" i="25" s="1"/>
  <c r="AH139" i="25"/>
  <c r="AI151" i="25" s="1"/>
  <c r="X138" i="25"/>
  <c r="X139" i="25" s="1"/>
  <c r="AJ140" i="22"/>
  <c r="I137" i="8" s="1"/>
  <c r="AJ138" i="24"/>
  <c r="P134" i="8"/>
  <c r="I136" i="8"/>
  <c r="V141" i="22"/>
  <c r="W153" i="22" s="1"/>
  <c r="X140" i="22"/>
  <c r="H137" i="8" s="1"/>
  <c r="U141" i="24"/>
  <c r="AG141" i="24" s="1"/>
  <c r="N141" i="24"/>
  <c r="Z141" i="24" s="1"/>
  <c r="C143" i="24"/>
  <c r="H143" i="24" s="1"/>
  <c r="R141" i="8"/>
  <c r="S141" i="8"/>
  <c r="F141" i="8"/>
  <c r="D142" i="8"/>
  <c r="E142" i="8"/>
  <c r="Q141" i="8"/>
  <c r="U141" i="8" s="1"/>
  <c r="C144" i="25" s="1"/>
  <c r="M141" i="8"/>
  <c r="K142" i="8"/>
  <c r="L142" i="8"/>
  <c r="C142" i="8"/>
  <c r="G142" i="8" s="1"/>
  <c r="P142" i="22"/>
  <c r="AB142" i="22" s="1"/>
  <c r="R142" i="22"/>
  <c r="AD142" i="22" s="1"/>
  <c r="T142" i="22"/>
  <c r="AF141" i="22"/>
  <c r="M142" i="22"/>
  <c r="O142" i="22"/>
  <c r="AA142" i="22" s="1"/>
  <c r="J143" i="22"/>
  <c r="H143" i="22"/>
  <c r="K143" i="22"/>
  <c r="I143" i="22"/>
  <c r="L143" i="22"/>
  <c r="E143" i="22"/>
  <c r="D143" i="22"/>
  <c r="G143" i="22"/>
  <c r="F143" i="22"/>
  <c r="N142" i="22"/>
  <c r="Z142" i="22" s="1"/>
  <c r="K144" i="22"/>
  <c r="H144" i="22"/>
  <c r="E144" i="22"/>
  <c r="L144" i="22"/>
  <c r="D144" i="22"/>
  <c r="J144" i="22"/>
  <c r="I144" i="22"/>
  <c r="G144" i="22"/>
  <c r="F144" i="22"/>
  <c r="Q142" i="22"/>
  <c r="AC142" i="22" s="1"/>
  <c r="U142" i="22"/>
  <c r="AG142" i="22" s="1"/>
  <c r="S142" i="22"/>
  <c r="AE142" i="22" s="1"/>
  <c r="Y141" i="22"/>
  <c r="C144" i="24"/>
  <c r="T140" i="8"/>
  <c r="AF141" i="24"/>
  <c r="S141" i="25"/>
  <c r="AE141" i="25" s="1"/>
  <c r="Y141" i="24"/>
  <c r="F142" i="25"/>
  <c r="E142" i="25"/>
  <c r="D142" i="25"/>
  <c r="G142" i="25"/>
  <c r="K142" i="25"/>
  <c r="H142" i="25"/>
  <c r="J142" i="25"/>
  <c r="L142" i="25"/>
  <c r="I142" i="25"/>
  <c r="N141" i="25"/>
  <c r="Z141" i="25" s="1"/>
  <c r="M142" i="24"/>
  <c r="M141" i="25"/>
  <c r="O142" i="24"/>
  <c r="AA142" i="24" s="1"/>
  <c r="Y140" i="25"/>
  <c r="Q141" i="25"/>
  <c r="AC141" i="25" s="1"/>
  <c r="R142" i="24"/>
  <c r="AD142" i="24" s="1"/>
  <c r="P141" i="25"/>
  <c r="AB141" i="25" s="1"/>
  <c r="R141" i="25"/>
  <c r="AD141" i="25" s="1"/>
  <c r="O141" i="25"/>
  <c r="AA141" i="25" s="1"/>
  <c r="U141" i="25"/>
  <c r="AG141" i="25" s="1"/>
  <c r="AF140" i="25"/>
  <c r="T141" i="25"/>
  <c r="S142" i="24"/>
  <c r="AE142" i="24" s="1"/>
  <c r="O136" i="8"/>
  <c r="M142" i="8" l="1"/>
  <c r="V141" i="24"/>
  <c r="W153" i="24" s="1"/>
  <c r="V142" i="24"/>
  <c r="W154" i="24" s="1"/>
  <c r="K143" i="8"/>
  <c r="AH141" i="22"/>
  <c r="AI153" i="22" s="1"/>
  <c r="AH141" i="24"/>
  <c r="AI153" i="24" s="1"/>
  <c r="V141" i="25"/>
  <c r="W153" i="25" s="1"/>
  <c r="AH140" i="25"/>
  <c r="AI152" i="25" s="1"/>
  <c r="AJ138" i="25"/>
  <c r="W134" i="8"/>
  <c r="V135" i="8"/>
  <c r="X140" i="25"/>
  <c r="G143" i="24"/>
  <c r="P143" i="24" s="1"/>
  <c r="AB143" i="24" s="1"/>
  <c r="L143" i="24"/>
  <c r="U143" i="24" s="1"/>
  <c r="AG143" i="24" s="1"/>
  <c r="AJ139" i="24"/>
  <c r="P135" i="8"/>
  <c r="F143" i="24"/>
  <c r="J143" i="24"/>
  <c r="S143" i="24" s="1"/>
  <c r="AE143" i="24" s="1"/>
  <c r="E143" i="24"/>
  <c r="I143" i="24"/>
  <c r="R143" i="24" s="1"/>
  <c r="AD143" i="24" s="1"/>
  <c r="K143" i="24"/>
  <c r="T143" i="24" s="1"/>
  <c r="D143" i="24"/>
  <c r="M143" i="24" s="1"/>
  <c r="V142" i="22"/>
  <c r="W154" i="22" s="1"/>
  <c r="X141" i="22"/>
  <c r="H138" i="8" s="1"/>
  <c r="L143" i="8"/>
  <c r="J143" i="8"/>
  <c r="T141" i="8"/>
  <c r="E143" i="8"/>
  <c r="F142" i="8"/>
  <c r="D143" i="8"/>
  <c r="C143" i="8"/>
  <c r="Q142" i="8"/>
  <c r="R142" i="8"/>
  <c r="S142" i="8"/>
  <c r="S144" i="22"/>
  <c r="AE144" i="22" s="1"/>
  <c r="T143" i="22"/>
  <c r="R143" i="22"/>
  <c r="AD143" i="22" s="1"/>
  <c r="M144" i="22"/>
  <c r="Q143" i="22"/>
  <c r="AC143" i="22" s="1"/>
  <c r="AF142" i="22"/>
  <c r="U144" i="22"/>
  <c r="AG144" i="22" s="1"/>
  <c r="O143" i="22"/>
  <c r="AA143" i="22" s="1"/>
  <c r="S143" i="22"/>
  <c r="AE143" i="22" s="1"/>
  <c r="C145" i="22"/>
  <c r="N144" i="22"/>
  <c r="Z144" i="22" s="1"/>
  <c r="P143" i="22"/>
  <c r="AB143" i="22" s="1"/>
  <c r="R144" i="22"/>
  <c r="AD144" i="22" s="1"/>
  <c r="Q144" i="22"/>
  <c r="AC144" i="22" s="1"/>
  <c r="M143" i="22"/>
  <c r="O144" i="22"/>
  <c r="AA144" i="22" s="1"/>
  <c r="T144" i="22"/>
  <c r="N143" i="22"/>
  <c r="Z143" i="22" s="1"/>
  <c r="P144" i="22"/>
  <c r="AB144" i="22" s="1"/>
  <c r="U143" i="22"/>
  <c r="AG143" i="22" s="1"/>
  <c r="Y142" i="22"/>
  <c r="Q143" i="24"/>
  <c r="AC143" i="24" s="1"/>
  <c r="V136" i="8"/>
  <c r="Y141" i="25"/>
  <c r="N142" i="25"/>
  <c r="Z142" i="25" s="1"/>
  <c r="Y142" i="24"/>
  <c r="R142" i="25"/>
  <c r="AD142" i="25" s="1"/>
  <c r="O142" i="25"/>
  <c r="AA142" i="25" s="1"/>
  <c r="U142" i="25"/>
  <c r="AG142" i="25" s="1"/>
  <c r="S142" i="25"/>
  <c r="AE142" i="25" s="1"/>
  <c r="K144" i="24"/>
  <c r="F144" i="24"/>
  <c r="E144" i="24"/>
  <c r="I144" i="24"/>
  <c r="D144" i="24"/>
  <c r="L144" i="24"/>
  <c r="H144" i="24"/>
  <c r="J144" i="24"/>
  <c r="G144" i="24"/>
  <c r="Q142" i="25"/>
  <c r="AC142" i="25" s="1"/>
  <c r="E143" i="25"/>
  <c r="L143" i="25"/>
  <c r="K143" i="25"/>
  <c r="F143" i="25"/>
  <c r="J143" i="25"/>
  <c r="G143" i="25"/>
  <c r="I143" i="25"/>
  <c r="H143" i="25"/>
  <c r="D143" i="25"/>
  <c r="T142" i="25"/>
  <c r="AF141" i="25"/>
  <c r="P142" i="25"/>
  <c r="AB142" i="25" s="1"/>
  <c r="O137" i="8"/>
  <c r="AF142" i="24"/>
  <c r="M142" i="25"/>
  <c r="J144" i="8" l="1"/>
  <c r="N144" i="8" s="1"/>
  <c r="L144" i="8"/>
  <c r="AJ141" i="22"/>
  <c r="I138" i="8" s="1"/>
  <c r="AH141" i="25"/>
  <c r="AI153" i="25" s="1"/>
  <c r="X141" i="24"/>
  <c r="X142" i="24" s="1"/>
  <c r="V142" i="25"/>
  <c r="W154" i="25" s="1"/>
  <c r="AJ139" i="25"/>
  <c r="W135" i="8"/>
  <c r="X141" i="25"/>
  <c r="N143" i="24"/>
  <c r="Z143" i="24" s="1"/>
  <c r="AH142" i="22"/>
  <c r="AI154" i="22" s="1"/>
  <c r="AJ140" i="24"/>
  <c r="P136" i="8"/>
  <c r="AH142" i="24"/>
  <c r="AI154" i="24" s="1"/>
  <c r="O143" i="24"/>
  <c r="AA143" i="24" s="1"/>
  <c r="V144" i="22"/>
  <c r="W156" i="22" s="1"/>
  <c r="V143" i="22"/>
  <c r="W155" i="22" s="1"/>
  <c r="X142" i="22"/>
  <c r="H139" i="8" s="1"/>
  <c r="K144" i="8"/>
  <c r="T142" i="8"/>
  <c r="N143" i="8"/>
  <c r="C144" i="8"/>
  <c r="G144" i="8" s="1"/>
  <c r="Q143" i="8"/>
  <c r="U143" i="8" s="1"/>
  <c r="C146" i="25" s="1"/>
  <c r="S143" i="8"/>
  <c r="R143" i="8"/>
  <c r="U142" i="8"/>
  <c r="C145" i="25" s="1"/>
  <c r="G143" i="8"/>
  <c r="C146" i="22" s="1"/>
  <c r="F143" i="8"/>
  <c r="E144" i="8"/>
  <c r="D144" i="8"/>
  <c r="Y144" i="22"/>
  <c r="I145" i="22"/>
  <c r="E145" i="22"/>
  <c r="F145" i="22"/>
  <c r="J145" i="22"/>
  <c r="D145" i="22"/>
  <c r="K145" i="22"/>
  <c r="G145" i="22"/>
  <c r="L145" i="22"/>
  <c r="H145" i="22"/>
  <c r="AF143" i="22"/>
  <c r="AF144" i="22"/>
  <c r="Y143" i="22"/>
  <c r="Q143" i="25"/>
  <c r="AC143" i="25" s="1"/>
  <c r="M144" i="24"/>
  <c r="R143" i="25"/>
  <c r="AD143" i="25" s="1"/>
  <c r="R144" i="24"/>
  <c r="AD144" i="24" s="1"/>
  <c r="P143" i="25"/>
  <c r="AB143" i="25" s="1"/>
  <c r="N144" i="24"/>
  <c r="Z144" i="24" s="1"/>
  <c r="AF142" i="25"/>
  <c r="S143" i="25"/>
  <c r="AE143" i="25" s="1"/>
  <c r="O144" i="24"/>
  <c r="AA144" i="24" s="1"/>
  <c r="V137" i="8"/>
  <c r="Y143" i="24"/>
  <c r="O143" i="25"/>
  <c r="AA143" i="25" s="1"/>
  <c r="P144" i="24"/>
  <c r="AB144" i="24" s="1"/>
  <c r="T144" i="24"/>
  <c r="L145" i="24"/>
  <c r="D145" i="24"/>
  <c r="E145" i="24"/>
  <c r="F145" i="24"/>
  <c r="K145" i="24"/>
  <c r="I145" i="24"/>
  <c r="H145" i="24"/>
  <c r="G145" i="24"/>
  <c r="J145" i="24"/>
  <c r="T143" i="25"/>
  <c r="S144" i="24"/>
  <c r="AE144" i="24" s="1"/>
  <c r="Y142" i="25"/>
  <c r="U143" i="25"/>
  <c r="AG143" i="25" s="1"/>
  <c r="Q144" i="24"/>
  <c r="AC144" i="24" s="1"/>
  <c r="AF143" i="24"/>
  <c r="M143" i="25"/>
  <c r="N143" i="25"/>
  <c r="Z143" i="25" s="1"/>
  <c r="U144" i="24"/>
  <c r="AG144" i="24" s="1"/>
  <c r="D144" i="25"/>
  <c r="H144" i="25"/>
  <c r="L144" i="25"/>
  <c r="K144" i="25"/>
  <c r="E144" i="25"/>
  <c r="J144" i="25"/>
  <c r="I144" i="25"/>
  <c r="F144" i="25"/>
  <c r="G144" i="25"/>
  <c r="L145" i="8" l="1"/>
  <c r="V144" i="24"/>
  <c r="W156" i="24" s="1"/>
  <c r="V143" i="24"/>
  <c r="W155" i="24" s="1"/>
  <c r="O138" i="8"/>
  <c r="AH144" i="22"/>
  <c r="AI156" i="22" s="1"/>
  <c r="J145" i="8"/>
  <c r="N145" i="8" s="1"/>
  <c r="V143" i="25"/>
  <c r="W155" i="25" s="1"/>
  <c r="AH142" i="25"/>
  <c r="AI154" i="25" s="1"/>
  <c r="AJ140" i="25"/>
  <c r="W136" i="8"/>
  <c r="X142" i="25"/>
  <c r="AH143" i="24"/>
  <c r="AI155" i="24" s="1"/>
  <c r="AJ142" i="22"/>
  <c r="I139" i="8" s="1"/>
  <c r="X143" i="22"/>
  <c r="X144" i="22" s="1"/>
  <c r="AH143" i="22"/>
  <c r="AI155" i="22" s="1"/>
  <c r="AJ141" i="24"/>
  <c r="P137" i="8"/>
  <c r="K145" i="8"/>
  <c r="T143" i="8"/>
  <c r="M143" i="8"/>
  <c r="M144" i="8" s="1"/>
  <c r="C146" i="24"/>
  <c r="D146" i="24" s="1"/>
  <c r="D145" i="8"/>
  <c r="E145" i="8"/>
  <c r="F144" i="8"/>
  <c r="Q144" i="8"/>
  <c r="S144" i="8"/>
  <c r="R144" i="8"/>
  <c r="C145" i="8"/>
  <c r="G145" i="8" s="1"/>
  <c r="Q145" i="22"/>
  <c r="AC145" i="22" s="1"/>
  <c r="R145" i="22"/>
  <c r="AD145" i="22" s="1"/>
  <c r="U145" i="22"/>
  <c r="AG145" i="22" s="1"/>
  <c r="S145" i="22"/>
  <c r="AE145" i="22" s="1"/>
  <c r="O145" i="22"/>
  <c r="AA145" i="22" s="1"/>
  <c r="N145" i="22"/>
  <c r="Z145" i="22" s="1"/>
  <c r="C147" i="22"/>
  <c r="P145" i="22"/>
  <c r="AB145" i="22" s="1"/>
  <c r="F146" i="22"/>
  <c r="D146" i="22"/>
  <c r="J146" i="22"/>
  <c r="I146" i="22"/>
  <c r="K146" i="22"/>
  <c r="H146" i="22"/>
  <c r="G146" i="22"/>
  <c r="E146" i="22"/>
  <c r="L146" i="22"/>
  <c r="T145" i="22"/>
  <c r="M145" i="22"/>
  <c r="C147" i="24"/>
  <c r="O144" i="25"/>
  <c r="AA144" i="25" s="1"/>
  <c r="P145" i="24"/>
  <c r="AB145" i="24" s="1"/>
  <c r="AF144" i="24"/>
  <c r="V138" i="8"/>
  <c r="R144" i="25"/>
  <c r="AD144" i="25" s="1"/>
  <c r="AF143" i="25"/>
  <c r="Q145" i="24"/>
  <c r="AC145" i="24" s="1"/>
  <c r="I145" i="25"/>
  <c r="G145" i="25"/>
  <c r="H145" i="25"/>
  <c r="F145" i="25"/>
  <c r="J145" i="25"/>
  <c r="E145" i="25"/>
  <c r="L145" i="25"/>
  <c r="D145" i="25"/>
  <c r="K145" i="25"/>
  <c r="S144" i="25"/>
  <c r="AE144" i="25" s="1"/>
  <c r="R145" i="24"/>
  <c r="AD145" i="24" s="1"/>
  <c r="N144" i="25"/>
  <c r="Z144" i="25" s="1"/>
  <c r="T145" i="24"/>
  <c r="Y144" i="24"/>
  <c r="T144" i="25"/>
  <c r="Y143" i="25"/>
  <c r="O139" i="8"/>
  <c r="O145" i="24"/>
  <c r="AA145" i="24" s="1"/>
  <c r="U144" i="25"/>
  <c r="AG144" i="25" s="1"/>
  <c r="N145" i="24"/>
  <c r="Z145" i="24" s="1"/>
  <c r="Q144" i="25"/>
  <c r="AC144" i="25" s="1"/>
  <c r="M145" i="24"/>
  <c r="P144" i="25"/>
  <c r="AB144" i="25" s="1"/>
  <c r="M144" i="25"/>
  <c r="S145" i="24"/>
  <c r="AE145" i="24" s="1"/>
  <c r="U145" i="24"/>
  <c r="AG145" i="24" s="1"/>
  <c r="K146" i="24" l="1"/>
  <c r="T146" i="24" s="1"/>
  <c r="F146" i="24"/>
  <c r="G146" i="24"/>
  <c r="E146" i="24"/>
  <c r="N146" i="24" s="1"/>
  <c r="Z146" i="24" s="1"/>
  <c r="L146" i="24"/>
  <c r="U146" i="24" s="1"/>
  <c r="AG146" i="24" s="1"/>
  <c r="I146" i="24"/>
  <c r="R146" i="24" s="1"/>
  <c r="AD146" i="24" s="1"/>
  <c r="V145" i="24"/>
  <c r="W157" i="24" s="1"/>
  <c r="K146" i="8"/>
  <c r="H146" i="24"/>
  <c r="Q146" i="24" s="1"/>
  <c r="AC146" i="24" s="1"/>
  <c r="M145" i="8"/>
  <c r="AH143" i="25"/>
  <c r="AI155" i="25" s="1"/>
  <c r="X143" i="24"/>
  <c r="X144" i="24" s="1"/>
  <c r="V144" i="25"/>
  <c r="W156" i="25" s="1"/>
  <c r="AJ141" i="25"/>
  <c r="W137" i="8"/>
  <c r="X143" i="25"/>
  <c r="J146" i="24"/>
  <c r="S146" i="24" s="1"/>
  <c r="AE146" i="24" s="1"/>
  <c r="L146" i="8"/>
  <c r="J146" i="8"/>
  <c r="N146" i="8" s="1"/>
  <c r="AJ143" i="22"/>
  <c r="AJ144" i="22" s="1"/>
  <c r="I141" i="8" s="1"/>
  <c r="AH144" i="24"/>
  <c r="AI156" i="24" s="1"/>
  <c r="AJ142" i="24"/>
  <c r="P138" i="8"/>
  <c r="V145" i="22"/>
  <c r="W157" i="22" s="1"/>
  <c r="T144" i="8"/>
  <c r="Q145" i="8"/>
  <c r="U145" i="8" s="1"/>
  <c r="C146" i="8"/>
  <c r="R145" i="8"/>
  <c r="S145" i="8"/>
  <c r="E146" i="8"/>
  <c r="F145" i="8"/>
  <c r="D146" i="8"/>
  <c r="U144" i="8"/>
  <c r="C147" i="25" s="1"/>
  <c r="L147" i="22"/>
  <c r="F147" i="22"/>
  <c r="J147" i="22"/>
  <c r="K147" i="22"/>
  <c r="D147" i="22"/>
  <c r="I147" i="22"/>
  <c r="G147" i="22"/>
  <c r="H147" i="22"/>
  <c r="E147" i="22"/>
  <c r="R146" i="22"/>
  <c r="AD146" i="22" s="1"/>
  <c r="Q146" i="22"/>
  <c r="AC146" i="22" s="1"/>
  <c r="AF145" i="22"/>
  <c r="S146" i="22"/>
  <c r="AE146" i="22" s="1"/>
  <c r="T146" i="22"/>
  <c r="M146" i="22"/>
  <c r="H140" i="8"/>
  <c r="H141" i="8"/>
  <c r="Y145" i="22"/>
  <c r="U146" i="22"/>
  <c r="AG146" i="22" s="1"/>
  <c r="O146" i="22"/>
  <c r="AA146" i="22" s="1"/>
  <c r="N146" i="22"/>
  <c r="Z146" i="22" s="1"/>
  <c r="C148" i="22"/>
  <c r="P146" i="22"/>
  <c r="AB146" i="22" s="1"/>
  <c r="C148" i="24"/>
  <c r="O146" i="24"/>
  <c r="AA146" i="24" s="1"/>
  <c r="J147" i="24"/>
  <c r="K147" i="24"/>
  <c r="D147" i="24"/>
  <c r="E147" i="24"/>
  <c r="F147" i="24"/>
  <c r="L147" i="24"/>
  <c r="H147" i="24"/>
  <c r="I147" i="24"/>
  <c r="G147" i="24"/>
  <c r="AF144" i="25"/>
  <c r="M145" i="25"/>
  <c r="U145" i="25"/>
  <c r="AG145" i="25" s="1"/>
  <c r="V139" i="8"/>
  <c r="N145" i="25"/>
  <c r="Z145" i="25" s="1"/>
  <c r="Y145" i="24"/>
  <c r="AF145" i="24"/>
  <c r="S145" i="25"/>
  <c r="AE145" i="25" s="1"/>
  <c r="Y144" i="25"/>
  <c r="M146" i="24"/>
  <c r="O145" i="25"/>
  <c r="AA145" i="25" s="1"/>
  <c r="P146" i="24"/>
  <c r="AB146" i="24" s="1"/>
  <c r="Q145" i="25"/>
  <c r="AC145" i="25" s="1"/>
  <c r="P145" i="25"/>
  <c r="AB145" i="25" s="1"/>
  <c r="T145" i="25"/>
  <c r="R145" i="25"/>
  <c r="AD145" i="25" s="1"/>
  <c r="J146" i="25"/>
  <c r="F146" i="25"/>
  <c r="G146" i="25"/>
  <c r="E146" i="25"/>
  <c r="D146" i="25"/>
  <c r="I146" i="25"/>
  <c r="H146" i="25"/>
  <c r="L146" i="25"/>
  <c r="K146" i="25"/>
  <c r="V146" i="24" l="1"/>
  <c r="W158" i="24" s="1"/>
  <c r="O140" i="8"/>
  <c r="L147" i="8"/>
  <c r="M146" i="8"/>
  <c r="K147" i="8"/>
  <c r="J147" i="8"/>
  <c r="N147" i="8" s="1"/>
  <c r="C150" i="24" s="1"/>
  <c r="AH144" i="25"/>
  <c r="AI156" i="25" s="1"/>
  <c r="X145" i="24"/>
  <c r="V145" i="25"/>
  <c r="W157" i="25" s="1"/>
  <c r="AJ142" i="25"/>
  <c r="W138" i="8"/>
  <c r="X144" i="25"/>
  <c r="AH145" i="24"/>
  <c r="AI157" i="24" s="1"/>
  <c r="I140" i="8"/>
  <c r="AH145" i="22"/>
  <c r="AI157" i="22" s="1"/>
  <c r="AJ143" i="24"/>
  <c r="P139" i="8"/>
  <c r="V146" i="22"/>
  <c r="W158" i="22" s="1"/>
  <c r="X145" i="22"/>
  <c r="H142" i="8" s="1"/>
  <c r="G146" i="8"/>
  <c r="C149" i="22" s="1"/>
  <c r="C147" i="8"/>
  <c r="E147" i="8"/>
  <c r="D147" i="8"/>
  <c r="F146" i="8"/>
  <c r="R146" i="8"/>
  <c r="S146" i="8"/>
  <c r="T145" i="8"/>
  <c r="Q146" i="8"/>
  <c r="G148" i="22"/>
  <c r="J148" i="22"/>
  <c r="D148" i="22"/>
  <c r="F148" i="22"/>
  <c r="I148" i="22"/>
  <c r="E148" i="22"/>
  <c r="K148" i="22"/>
  <c r="L148" i="22"/>
  <c r="H148" i="22"/>
  <c r="P147" i="22"/>
  <c r="AB147" i="22" s="1"/>
  <c r="Y146" i="22"/>
  <c r="R147" i="22"/>
  <c r="AD147" i="22" s="1"/>
  <c r="M147" i="22"/>
  <c r="Q147" i="22"/>
  <c r="AC147" i="22" s="1"/>
  <c r="AF146" i="22"/>
  <c r="T147" i="22"/>
  <c r="S147" i="22"/>
  <c r="AE147" i="22" s="1"/>
  <c r="O147" i="22"/>
  <c r="AA147" i="22" s="1"/>
  <c r="N147" i="22"/>
  <c r="Z147" i="22" s="1"/>
  <c r="U147" i="22"/>
  <c r="AG147" i="22" s="1"/>
  <c r="C148" i="25"/>
  <c r="U146" i="25"/>
  <c r="AG146" i="25" s="1"/>
  <c r="N147" i="24"/>
  <c r="Z147" i="24" s="1"/>
  <c r="Q146" i="25"/>
  <c r="AC146" i="25" s="1"/>
  <c r="M147" i="24"/>
  <c r="R146" i="25"/>
  <c r="AD146" i="25" s="1"/>
  <c r="AF146" i="24"/>
  <c r="T147" i="24"/>
  <c r="M146" i="25"/>
  <c r="AF145" i="25"/>
  <c r="P147" i="24"/>
  <c r="AB147" i="24" s="1"/>
  <c r="S147" i="24"/>
  <c r="AE147" i="24" s="1"/>
  <c r="N146" i="25"/>
  <c r="Z146" i="25" s="1"/>
  <c r="R147" i="24"/>
  <c r="AD147" i="24" s="1"/>
  <c r="P146" i="25"/>
  <c r="AB146" i="25" s="1"/>
  <c r="D148" i="24"/>
  <c r="J148" i="24"/>
  <c r="E148" i="24"/>
  <c r="I148" i="24"/>
  <c r="G148" i="24"/>
  <c r="F148" i="24"/>
  <c r="L148" i="24"/>
  <c r="H148" i="24"/>
  <c r="K148" i="24"/>
  <c r="Q147" i="24"/>
  <c r="AC147" i="24" s="1"/>
  <c r="O146" i="25"/>
  <c r="AA146" i="25" s="1"/>
  <c r="U147" i="24"/>
  <c r="AG147" i="24" s="1"/>
  <c r="T146" i="25"/>
  <c r="S146" i="25"/>
  <c r="AE146" i="25" s="1"/>
  <c r="Y146" i="24"/>
  <c r="O141" i="8"/>
  <c r="V140" i="8"/>
  <c r="Y145" i="25"/>
  <c r="O147" i="24"/>
  <c r="AA147" i="24" s="1"/>
  <c r="AH145" i="25" l="1"/>
  <c r="AI157" i="25" s="1"/>
  <c r="V147" i="24"/>
  <c r="W159" i="24" s="1"/>
  <c r="K148" i="8"/>
  <c r="J148" i="8"/>
  <c r="N148" i="8" s="1"/>
  <c r="C151" i="24" s="1"/>
  <c r="L148" i="8"/>
  <c r="X146" i="24"/>
  <c r="V146" i="25"/>
  <c r="W158" i="25" s="1"/>
  <c r="AJ143" i="25"/>
  <c r="W139" i="8"/>
  <c r="X145" i="25"/>
  <c r="AH146" i="24"/>
  <c r="AI158" i="24" s="1"/>
  <c r="AH146" i="22"/>
  <c r="AI158" i="22" s="1"/>
  <c r="AJ144" i="24"/>
  <c r="P140" i="8"/>
  <c r="AJ145" i="22"/>
  <c r="X146" i="22"/>
  <c r="V147" i="22"/>
  <c r="W159" i="22" s="1"/>
  <c r="U146" i="8"/>
  <c r="C149" i="25" s="1"/>
  <c r="Q147" i="8"/>
  <c r="U147" i="8" s="1"/>
  <c r="C150" i="25" s="1"/>
  <c r="E148" i="8"/>
  <c r="D148" i="8"/>
  <c r="S147" i="8"/>
  <c r="R147" i="8"/>
  <c r="C148" i="8"/>
  <c r="G148" i="8" s="1"/>
  <c r="T146" i="8"/>
  <c r="H149" i="22"/>
  <c r="G149" i="22"/>
  <c r="J149" i="22"/>
  <c r="I149" i="22"/>
  <c r="F149" i="22"/>
  <c r="L149" i="22"/>
  <c r="E149" i="22"/>
  <c r="K149" i="22"/>
  <c r="D149" i="22"/>
  <c r="T148" i="22"/>
  <c r="N148" i="22"/>
  <c r="Z148" i="22" s="1"/>
  <c r="U148" i="22"/>
  <c r="AG148" i="22" s="1"/>
  <c r="R148" i="22"/>
  <c r="AD148" i="22" s="1"/>
  <c r="O148" i="22"/>
  <c r="AA148" i="22" s="1"/>
  <c r="G147" i="8"/>
  <c r="C150" i="22" s="1"/>
  <c r="F147" i="8"/>
  <c r="Y147" i="22"/>
  <c r="M148" i="22"/>
  <c r="AF147" i="22"/>
  <c r="S148" i="22"/>
  <c r="AE148" i="22" s="1"/>
  <c r="Q148" i="22"/>
  <c r="AC148" i="22" s="1"/>
  <c r="P148" i="22"/>
  <c r="AB148" i="22" s="1"/>
  <c r="M147" i="8"/>
  <c r="C149" i="24"/>
  <c r="L149" i="24" s="1"/>
  <c r="N148" i="24"/>
  <c r="Z148" i="24" s="1"/>
  <c r="S148" i="24"/>
  <c r="AE148" i="24" s="1"/>
  <c r="T148" i="24"/>
  <c r="M148" i="24"/>
  <c r="Y146" i="25"/>
  <c r="Y147" i="24"/>
  <c r="Q148" i="24"/>
  <c r="AC148" i="24" s="1"/>
  <c r="AF147" i="24"/>
  <c r="U148" i="24"/>
  <c r="AG148" i="24" s="1"/>
  <c r="K148" i="25"/>
  <c r="D148" i="25"/>
  <c r="H148" i="25"/>
  <c r="G148" i="25"/>
  <c r="J148" i="25"/>
  <c r="F148" i="25"/>
  <c r="E148" i="25"/>
  <c r="I148" i="25"/>
  <c r="L148" i="25"/>
  <c r="V141" i="8"/>
  <c r="O148" i="24"/>
  <c r="AA148" i="24" s="1"/>
  <c r="O142" i="8"/>
  <c r="AF146" i="25"/>
  <c r="P148" i="24"/>
  <c r="AB148" i="24" s="1"/>
  <c r="F147" i="25"/>
  <c r="K147" i="25"/>
  <c r="H147" i="25"/>
  <c r="E147" i="25"/>
  <c r="I147" i="25"/>
  <c r="G147" i="25"/>
  <c r="J147" i="25"/>
  <c r="D147" i="25"/>
  <c r="L147" i="25"/>
  <c r="R148" i="24"/>
  <c r="AD148" i="24" s="1"/>
  <c r="V148" i="24" l="1"/>
  <c r="W160" i="24" s="1"/>
  <c r="M148" i="8"/>
  <c r="J149" i="8"/>
  <c r="N149" i="8" s="1"/>
  <c r="L149" i="8"/>
  <c r="X147" i="24"/>
  <c r="K149" i="8"/>
  <c r="AH146" i="25"/>
  <c r="AI158" i="25" s="1"/>
  <c r="AJ144" i="25"/>
  <c r="W140" i="8"/>
  <c r="X146" i="25"/>
  <c r="X147" i="22"/>
  <c r="H144" i="8" s="1"/>
  <c r="AH147" i="24"/>
  <c r="AI159" i="24" s="1"/>
  <c r="H143" i="8"/>
  <c r="AJ146" i="22"/>
  <c r="I142" i="8"/>
  <c r="AH147" i="22"/>
  <c r="AI159" i="22" s="1"/>
  <c r="AJ145" i="24"/>
  <c r="P141" i="8"/>
  <c r="V148" i="22"/>
  <c r="W160" i="22" s="1"/>
  <c r="D149" i="8"/>
  <c r="F148" i="8"/>
  <c r="E149" i="8"/>
  <c r="C149" i="8"/>
  <c r="Q148" i="8"/>
  <c r="U148" i="8" s="1"/>
  <c r="R148" i="8"/>
  <c r="S148" i="8"/>
  <c r="D149" i="24"/>
  <c r="M149" i="24" s="1"/>
  <c r="N149" i="22"/>
  <c r="Z149" i="22" s="1"/>
  <c r="T149" i="22"/>
  <c r="U149" i="22"/>
  <c r="AG149" i="22" s="1"/>
  <c r="O149" i="22"/>
  <c r="AA149" i="22" s="1"/>
  <c r="Y148" i="22"/>
  <c r="R149" i="22"/>
  <c r="AD149" i="22" s="1"/>
  <c r="S149" i="22"/>
  <c r="AE149" i="22" s="1"/>
  <c r="C151" i="22"/>
  <c r="AF148" i="22"/>
  <c r="P149" i="22"/>
  <c r="AB149" i="22" s="1"/>
  <c r="F150" i="22"/>
  <c r="L150" i="22"/>
  <c r="J150" i="22"/>
  <c r="D150" i="22"/>
  <c r="H150" i="22"/>
  <c r="I150" i="22"/>
  <c r="K150" i="22"/>
  <c r="G150" i="22"/>
  <c r="E150" i="22"/>
  <c r="M149" i="22"/>
  <c r="Q149" i="22"/>
  <c r="AC149" i="22" s="1"/>
  <c r="I149" i="24"/>
  <c r="R149" i="24" s="1"/>
  <c r="AD149" i="24" s="1"/>
  <c r="H149" i="24"/>
  <c r="Q149" i="24" s="1"/>
  <c r="AC149" i="24" s="1"/>
  <c r="F149" i="24"/>
  <c r="O149" i="24" s="1"/>
  <c r="AA149" i="24" s="1"/>
  <c r="G149" i="24"/>
  <c r="P149" i="24" s="1"/>
  <c r="AB149" i="24" s="1"/>
  <c r="K149" i="24"/>
  <c r="J149" i="24"/>
  <c r="E149" i="24"/>
  <c r="N149" i="24" s="1"/>
  <c r="Z149" i="24" s="1"/>
  <c r="T147" i="8"/>
  <c r="R147" i="25"/>
  <c r="AD147" i="25" s="1"/>
  <c r="V142" i="8"/>
  <c r="Q148" i="25"/>
  <c r="AC148" i="25" s="1"/>
  <c r="N147" i="25"/>
  <c r="Z147" i="25" s="1"/>
  <c r="M148" i="25"/>
  <c r="Q147" i="25"/>
  <c r="AC147" i="25" s="1"/>
  <c r="O143" i="8"/>
  <c r="U148" i="25"/>
  <c r="AG148" i="25" s="1"/>
  <c r="T148" i="25"/>
  <c r="T147" i="25"/>
  <c r="R148" i="25"/>
  <c r="AD148" i="25" s="1"/>
  <c r="Y148" i="24"/>
  <c r="U147" i="25"/>
  <c r="AG147" i="25" s="1"/>
  <c r="O147" i="25"/>
  <c r="AA147" i="25" s="1"/>
  <c r="E149" i="25"/>
  <c r="K149" i="25"/>
  <c r="I149" i="25"/>
  <c r="J149" i="25"/>
  <c r="L149" i="25"/>
  <c r="H149" i="25"/>
  <c r="D149" i="25"/>
  <c r="F149" i="25"/>
  <c r="G149" i="25"/>
  <c r="N148" i="25"/>
  <c r="Z148" i="25" s="1"/>
  <c r="M147" i="25"/>
  <c r="O148" i="25"/>
  <c r="AA148" i="25" s="1"/>
  <c r="AF148" i="24"/>
  <c r="J150" i="24"/>
  <c r="I150" i="24"/>
  <c r="H150" i="24"/>
  <c r="E150" i="24"/>
  <c r="K150" i="24"/>
  <c r="D150" i="24"/>
  <c r="G150" i="24"/>
  <c r="F150" i="24"/>
  <c r="L150" i="24"/>
  <c r="U149" i="24"/>
  <c r="AG149" i="24" s="1"/>
  <c r="S147" i="25"/>
  <c r="AE147" i="25" s="1"/>
  <c r="S148" i="25"/>
  <c r="AE148" i="25" s="1"/>
  <c r="P147" i="25"/>
  <c r="AB147" i="25" s="1"/>
  <c r="P148" i="25"/>
  <c r="AB148" i="25" s="1"/>
  <c r="M149" i="8" l="1"/>
  <c r="J150" i="8"/>
  <c r="N150" i="8" s="1"/>
  <c r="K150" i="8"/>
  <c r="L150" i="8"/>
  <c r="V147" i="25"/>
  <c r="W159" i="25" s="1"/>
  <c r="X148" i="24"/>
  <c r="V148" i="25"/>
  <c r="W160" i="25" s="1"/>
  <c r="AJ145" i="25"/>
  <c r="W141" i="8"/>
  <c r="AH148" i="24"/>
  <c r="AI160" i="24" s="1"/>
  <c r="AJ146" i="24"/>
  <c r="P142" i="8"/>
  <c r="AH148" i="22"/>
  <c r="AI160" i="22" s="1"/>
  <c r="AJ147" i="22"/>
  <c r="I143" i="8"/>
  <c r="X148" i="22"/>
  <c r="H145" i="8" s="1"/>
  <c r="V149" i="22"/>
  <c r="W161" i="22" s="1"/>
  <c r="E150" i="8"/>
  <c r="T148" i="8"/>
  <c r="S149" i="8"/>
  <c r="R149" i="8"/>
  <c r="Q149" i="8"/>
  <c r="G149" i="8"/>
  <c r="C152" i="22" s="1"/>
  <c r="C150" i="8"/>
  <c r="D150" i="8"/>
  <c r="F149" i="8"/>
  <c r="S150" i="22"/>
  <c r="AE150" i="22" s="1"/>
  <c r="J151" i="22"/>
  <c r="D151" i="22"/>
  <c r="E151" i="22"/>
  <c r="H151" i="22"/>
  <c r="F151" i="22"/>
  <c r="I151" i="22"/>
  <c r="L151" i="22"/>
  <c r="K151" i="22"/>
  <c r="G151" i="22"/>
  <c r="Y149" i="22"/>
  <c r="U150" i="22"/>
  <c r="AG150" i="22" s="1"/>
  <c r="M150" i="22"/>
  <c r="N150" i="22"/>
  <c r="Z150" i="22" s="1"/>
  <c r="O150" i="22"/>
  <c r="AA150" i="22" s="1"/>
  <c r="P150" i="22"/>
  <c r="AB150" i="22" s="1"/>
  <c r="T150" i="22"/>
  <c r="AF149" i="22"/>
  <c r="R150" i="22"/>
  <c r="AD150" i="22" s="1"/>
  <c r="Q150" i="22"/>
  <c r="AC150" i="22" s="1"/>
  <c r="T149" i="24"/>
  <c r="AF149" i="24" s="1"/>
  <c r="S149" i="24"/>
  <c r="AE149" i="24" s="1"/>
  <c r="C151" i="25"/>
  <c r="U150" i="24"/>
  <c r="AG150" i="24" s="1"/>
  <c r="S150" i="24"/>
  <c r="AE150" i="24" s="1"/>
  <c r="Y147" i="25"/>
  <c r="R149" i="25"/>
  <c r="AD149" i="25" s="1"/>
  <c r="O150" i="24"/>
  <c r="AA150" i="24" s="1"/>
  <c r="T149" i="25"/>
  <c r="P150" i="24"/>
  <c r="AB150" i="24" s="1"/>
  <c r="P149" i="25"/>
  <c r="AB149" i="25" s="1"/>
  <c r="N149" i="25"/>
  <c r="Z149" i="25" s="1"/>
  <c r="M150" i="24"/>
  <c r="O149" i="25"/>
  <c r="AA149" i="25" s="1"/>
  <c r="O144" i="8"/>
  <c r="Y148" i="25"/>
  <c r="V143" i="8"/>
  <c r="T150" i="24"/>
  <c r="M149" i="25"/>
  <c r="N150" i="24"/>
  <c r="Z150" i="24" s="1"/>
  <c r="H151" i="24"/>
  <c r="L151" i="24"/>
  <c r="G151" i="24"/>
  <c r="J151" i="24"/>
  <c r="D151" i="24"/>
  <c r="F151" i="24"/>
  <c r="K151" i="24"/>
  <c r="E151" i="24"/>
  <c r="I151" i="24"/>
  <c r="Q149" i="25"/>
  <c r="AC149" i="25" s="1"/>
  <c r="Q150" i="24"/>
  <c r="AC150" i="24" s="1"/>
  <c r="U149" i="25"/>
  <c r="AG149" i="25" s="1"/>
  <c r="I150" i="25"/>
  <c r="H150" i="25"/>
  <c r="E150" i="25"/>
  <c r="G150" i="25"/>
  <c r="L150" i="25"/>
  <c r="F150" i="25"/>
  <c r="K150" i="25"/>
  <c r="D150" i="25"/>
  <c r="J150" i="25"/>
  <c r="Y149" i="24"/>
  <c r="R150" i="24"/>
  <c r="AD150" i="24" s="1"/>
  <c r="S149" i="25"/>
  <c r="AE149" i="25" s="1"/>
  <c r="AF147" i="25"/>
  <c r="AF148" i="25"/>
  <c r="M150" i="8" l="1"/>
  <c r="K151" i="8"/>
  <c r="L151" i="8"/>
  <c r="V150" i="24"/>
  <c r="W162" i="24" s="1"/>
  <c r="V149" i="24"/>
  <c r="W161" i="24" s="1"/>
  <c r="J151" i="8"/>
  <c r="N151" i="8" s="1"/>
  <c r="AH148" i="25"/>
  <c r="AI160" i="25" s="1"/>
  <c r="AH149" i="24"/>
  <c r="AI161" i="24" s="1"/>
  <c r="AH147" i="25"/>
  <c r="AI159" i="25" s="1"/>
  <c r="AJ146" i="25"/>
  <c r="W142" i="8"/>
  <c r="V149" i="25"/>
  <c r="W161" i="25" s="1"/>
  <c r="X147" i="25"/>
  <c r="X148" i="25" s="1"/>
  <c r="X149" i="22"/>
  <c r="H146" i="8" s="1"/>
  <c r="AH149" i="22"/>
  <c r="AI161" i="22" s="1"/>
  <c r="AJ148" i="22"/>
  <c r="I144" i="8"/>
  <c r="AJ147" i="24"/>
  <c r="P143" i="8"/>
  <c r="V150" i="22"/>
  <c r="W162" i="22" s="1"/>
  <c r="U149" i="8"/>
  <c r="C152" i="25" s="1"/>
  <c r="Q150" i="8"/>
  <c r="U150" i="8" s="1"/>
  <c r="S150" i="8"/>
  <c r="R150" i="8"/>
  <c r="T149" i="8"/>
  <c r="F150" i="8"/>
  <c r="E151" i="8"/>
  <c r="D151" i="8"/>
  <c r="G150" i="8"/>
  <c r="C153" i="22" s="1"/>
  <c r="C151" i="8"/>
  <c r="S151" i="22"/>
  <c r="AE151" i="22" s="1"/>
  <c r="T151" i="22"/>
  <c r="P151" i="22"/>
  <c r="AB151" i="22" s="1"/>
  <c r="Y150" i="22"/>
  <c r="U151" i="22"/>
  <c r="AG151" i="22" s="1"/>
  <c r="AF150" i="22"/>
  <c r="R151" i="22"/>
  <c r="AD151" i="22" s="1"/>
  <c r="O151" i="22"/>
  <c r="AA151" i="22" s="1"/>
  <c r="Q151" i="22"/>
  <c r="AC151" i="22" s="1"/>
  <c r="N151" i="22"/>
  <c r="Z151" i="22" s="1"/>
  <c r="F152" i="22"/>
  <c r="D152" i="22"/>
  <c r="J152" i="22"/>
  <c r="G152" i="22"/>
  <c r="H152" i="22"/>
  <c r="L152" i="22"/>
  <c r="K152" i="22"/>
  <c r="I152" i="22"/>
  <c r="E152" i="22"/>
  <c r="M151" i="22"/>
  <c r="C152" i="24"/>
  <c r="K152" i="24" s="1"/>
  <c r="M150" i="25"/>
  <c r="D151" i="25"/>
  <c r="L151" i="25"/>
  <c r="K151" i="25"/>
  <c r="J151" i="25"/>
  <c r="G151" i="25"/>
  <c r="H151" i="25"/>
  <c r="F151" i="25"/>
  <c r="E151" i="25"/>
  <c r="I151" i="25"/>
  <c r="S151" i="24"/>
  <c r="AE151" i="24" s="1"/>
  <c r="Y150" i="24"/>
  <c r="T150" i="25"/>
  <c r="P151" i="24"/>
  <c r="AB151" i="24" s="1"/>
  <c r="O150" i="25"/>
  <c r="AA150" i="25" s="1"/>
  <c r="U151" i="24"/>
  <c r="AG151" i="24" s="1"/>
  <c r="U150" i="25"/>
  <c r="AG150" i="25" s="1"/>
  <c r="R151" i="24"/>
  <c r="AD151" i="24" s="1"/>
  <c r="Q151" i="24"/>
  <c r="AC151" i="24" s="1"/>
  <c r="O145" i="8"/>
  <c r="P150" i="25"/>
  <c r="AB150" i="25" s="1"/>
  <c r="N151" i="24"/>
  <c r="Z151" i="24" s="1"/>
  <c r="AF149" i="25"/>
  <c r="N150" i="25"/>
  <c r="Z150" i="25" s="1"/>
  <c r="T151" i="24"/>
  <c r="AF150" i="24"/>
  <c r="Q150" i="25"/>
  <c r="AC150" i="25" s="1"/>
  <c r="O151" i="24"/>
  <c r="AA151" i="24" s="1"/>
  <c r="S150" i="25"/>
  <c r="AE150" i="25" s="1"/>
  <c r="R150" i="25"/>
  <c r="AD150" i="25" s="1"/>
  <c r="M151" i="24"/>
  <c r="Y149" i="25"/>
  <c r="M151" i="8" l="1"/>
  <c r="L152" i="8"/>
  <c r="K152" i="8"/>
  <c r="J152" i="8"/>
  <c r="V151" i="24"/>
  <c r="X149" i="24"/>
  <c r="X150" i="24" s="1"/>
  <c r="V150" i="25"/>
  <c r="W162" i="25" s="1"/>
  <c r="AH149" i="25"/>
  <c r="AI161" i="25" s="1"/>
  <c r="AJ147" i="25"/>
  <c r="W143" i="8"/>
  <c r="V144" i="8"/>
  <c r="X149" i="25"/>
  <c r="AH150" i="24"/>
  <c r="AI162" i="24" s="1"/>
  <c r="AJ148" i="24"/>
  <c r="P144" i="8"/>
  <c r="AH150" i="22"/>
  <c r="AI162" i="22" s="1"/>
  <c r="AJ149" i="22"/>
  <c r="I145" i="8"/>
  <c r="X150" i="22"/>
  <c r="V151" i="22"/>
  <c r="W163" i="22" s="1"/>
  <c r="D152" i="8"/>
  <c r="C152" i="8"/>
  <c r="T150" i="8"/>
  <c r="E152" i="8"/>
  <c r="F151" i="8"/>
  <c r="S151" i="8"/>
  <c r="R151" i="8"/>
  <c r="Q151" i="8"/>
  <c r="U151" i="8" s="1"/>
  <c r="G151" i="8"/>
  <c r="C154" i="22" s="1"/>
  <c r="Y151" i="22"/>
  <c r="Q152" i="22"/>
  <c r="AC152" i="22" s="1"/>
  <c r="G153" i="22"/>
  <c r="J153" i="22"/>
  <c r="E153" i="22"/>
  <c r="H153" i="22"/>
  <c r="F153" i="22"/>
  <c r="K153" i="22"/>
  <c r="D153" i="22"/>
  <c r="I153" i="22"/>
  <c r="L153" i="22"/>
  <c r="P152" i="22"/>
  <c r="AB152" i="22" s="1"/>
  <c r="T152" i="22"/>
  <c r="S152" i="22"/>
  <c r="AE152" i="22" s="1"/>
  <c r="AF151" i="22"/>
  <c r="M152" i="22"/>
  <c r="U152" i="22"/>
  <c r="AG152" i="22" s="1"/>
  <c r="N152" i="22"/>
  <c r="Z152" i="22" s="1"/>
  <c r="O152" i="22"/>
  <c r="AA152" i="22" s="1"/>
  <c r="R152" i="22"/>
  <c r="AD152" i="22" s="1"/>
  <c r="F152" i="24"/>
  <c r="O152" i="24" s="1"/>
  <c r="AA152" i="24" s="1"/>
  <c r="H152" i="24"/>
  <c r="I152" i="24"/>
  <c r="J152" i="24"/>
  <c r="E152" i="24"/>
  <c r="N152" i="24" s="1"/>
  <c r="Z152" i="24" s="1"/>
  <c r="G152" i="24"/>
  <c r="L152" i="24"/>
  <c r="U152" i="24" s="1"/>
  <c r="AG152" i="24" s="1"/>
  <c r="D152" i="24"/>
  <c r="M152" i="24" s="1"/>
  <c r="C153" i="24"/>
  <c r="F153" i="24" s="1"/>
  <c r="C154" i="24"/>
  <c r="C153" i="25"/>
  <c r="T152" i="24"/>
  <c r="Q151" i="25"/>
  <c r="AC151" i="25" s="1"/>
  <c r="P151" i="25"/>
  <c r="AB151" i="25" s="1"/>
  <c r="Y151" i="24"/>
  <c r="W163" i="24"/>
  <c r="V145" i="8"/>
  <c r="S151" i="25"/>
  <c r="AE151" i="25" s="1"/>
  <c r="T151" i="25"/>
  <c r="L152" i="25"/>
  <c r="F152" i="25"/>
  <c r="D152" i="25"/>
  <c r="G152" i="25"/>
  <c r="E152" i="25"/>
  <c r="K152" i="25"/>
  <c r="I152" i="25"/>
  <c r="J152" i="25"/>
  <c r="H152" i="25"/>
  <c r="U151" i="25"/>
  <c r="AG151" i="25" s="1"/>
  <c r="AF151" i="24"/>
  <c r="R151" i="25"/>
  <c r="AD151" i="25" s="1"/>
  <c r="M151" i="25"/>
  <c r="N151" i="25"/>
  <c r="Z151" i="25" s="1"/>
  <c r="AF150" i="25"/>
  <c r="O151" i="25"/>
  <c r="AA151" i="25" s="1"/>
  <c r="Y150" i="25"/>
  <c r="L153" i="8" l="1"/>
  <c r="J153" i="8"/>
  <c r="N153" i="8" s="1"/>
  <c r="N152" i="8"/>
  <c r="M152" i="8" s="1"/>
  <c r="K153" i="8"/>
  <c r="AH150" i="25"/>
  <c r="AI162" i="25" s="1"/>
  <c r="O146" i="8"/>
  <c r="X151" i="24"/>
  <c r="AJ148" i="25"/>
  <c r="W144" i="8"/>
  <c r="V151" i="25"/>
  <c r="W163" i="25" s="1"/>
  <c r="X150" i="25"/>
  <c r="AH151" i="22"/>
  <c r="AI163" i="22" s="1"/>
  <c r="AJ150" i="22"/>
  <c r="I147" i="8" s="1"/>
  <c r="I146" i="8"/>
  <c r="AH151" i="24"/>
  <c r="AI163" i="24" s="1"/>
  <c r="AJ149" i="24"/>
  <c r="P145" i="8"/>
  <c r="X151" i="22"/>
  <c r="V152" i="22"/>
  <c r="W164" i="22" s="1"/>
  <c r="C153" i="8"/>
  <c r="G152" i="8"/>
  <c r="C155" i="22" s="1"/>
  <c r="T151" i="8"/>
  <c r="R152" i="8"/>
  <c r="S152" i="8"/>
  <c r="Q152" i="8"/>
  <c r="F152" i="8"/>
  <c r="E153" i="8"/>
  <c r="D153" i="8"/>
  <c r="L154" i="22"/>
  <c r="K154" i="22"/>
  <c r="D154" i="22"/>
  <c r="E154" i="22"/>
  <c r="J154" i="22"/>
  <c r="G154" i="22"/>
  <c r="H154" i="22"/>
  <c r="I154" i="22"/>
  <c r="F154" i="22"/>
  <c r="U153" i="22"/>
  <c r="AG153" i="22" s="1"/>
  <c r="P153" i="22"/>
  <c r="AB153" i="22" s="1"/>
  <c r="Y152" i="22"/>
  <c r="R153" i="22"/>
  <c r="AD153" i="22" s="1"/>
  <c r="AF152" i="22"/>
  <c r="M153" i="22"/>
  <c r="H147" i="8"/>
  <c r="T153" i="22"/>
  <c r="S153" i="22"/>
  <c r="AE153" i="22" s="1"/>
  <c r="O153" i="22"/>
  <c r="AA153" i="22" s="1"/>
  <c r="Q153" i="22"/>
  <c r="AC153" i="22" s="1"/>
  <c r="N153" i="22"/>
  <c r="Z153" i="22" s="1"/>
  <c r="Q152" i="24"/>
  <c r="AC152" i="24" s="1"/>
  <c r="S152" i="24"/>
  <c r="AE152" i="24" s="1"/>
  <c r="R152" i="24"/>
  <c r="AD152" i="24" s="1"/>
  <c r="P152" i="24"/>
  <c r="AB152" i="24" s="1"/>
  <c r="G153" i="24"/>
  <c r="P153" i="24" s="1"/>
  <c r="AB153" i="24" s="1"/>
  <c r="E153" i="24"/>
  <c r="J153" i="24"/>
  <c r="S153" i="24" s="1"/>
  <c r="AE153" i="24" s="1"/>
  <c r="H153" i="24"/>
  <c r="Q153" i="24" s="1"/>
  <c r="AC153" i="24" s="1"/>
  <c r="D153" i="24"/>
  <c r="K153" i="24"/>
  <c r="T153" i="24" s="1"/>
  <c r="L153" i="24"/>
  <c r="I153" i="24"/>
  <c r="R153" i="24" s="1"/>
  <c r="AD153" i="24" s="1"/>
  <c r="C154" i="25"/>
  <c r="T152" i="25"/>
  <c r="P152" i="25"/>
  <c r="AB152" i="25" s="1"/>
  <c r="M152" i="25"/>
  <c r="AF152" i="24"/>
  <c r="N152" i="25"/>
  <c r="Z152" i="25" s="1"/>
  <c r="Y152" i="24"/>
  <c r="O152" i="25"/>
  <c r="AA152" i="25" s="1"/>
  <c r="O153" i="24"/>
  <c r="AA153" i="24" s="1"/>
  <c r="U152" i="25"/>
  <c r="AG152" i="25" s="1"/>
  <c r="S152" i="25"/>
  <c r="AE152" i="25" s="1"/>
  <c r="D153" i="25"/>
  <c r="G153" i="25"/>
  <c r="J153" i="25"/>
  <c r="L153" i="25"/>
  <c r="E153" i="25"/>
  <c r="F153" i="25"/>
  <c r="H153" i="25"/>
  <c r="K153" i="25"/>
  <c r="I153" i="25"/>
  <c r="I154" i="24"/>
  <c r="H154" i="24"/>
  <c r="G154" i="24"/>
  <c r="K154" i="24"/>
  <c r="L154" i="24"/>
  <c r="E154" i="24"/>
  <c r="J154" i="24"/>
  <c r="F154" i="24"/>
  <c r="D154" i="24"/>
  <c r="O147" i="8"/>
  <c r="Q152" i="25"/>
  <c r="AC152" i="25" s="1"/>
  <c r="Y151" i="25"/>
  <c r="R152" i="25"/>
  <c r="AD152" i="25" s="1"/>
  <c r="AF151" i="25"/>
  <c r="V146" i="8"/>
  <c r="L154" i="8" l="1"/>
  <c r="M153" i="8"/>
  <c r="J154" i="8"/>
  <c r="N154" i="8" s="1"/>
  <c r="C157" i="24" s="1"/>
  <c r="K154" i="8"/>
  <c r="K155" i="8" s="1"/>
  <c r="C155" i="24"/>
  <c r="J155" i="24" s="1"/>
  <c r="V152" i="24"/>
  <c r="W164" i="24" s="1"/>
  <c r="V152" i="25"/>
  <c r="W164" i="25" s="1"/>
  <c r="AH151" i="25"/>
  <c r="AI163" i="25" s="1"/>
  <c r="AJ149" i="25"/>
  <c r="W145" i="8"/>
  <c r="X151" i="25"/>
  <c r="AJ151" i="22"/>
  <c r="I148" i="8" s="1"/>
  <c r="X152" i="22"/>
  <c r="H149" i="8" s="1"/>
  <c r="AJ150" i="24"/>
  <c r="P146" i="8"/>
  <c r="AH152" i="24"/>
  <c r="AI164" i="24" s="1"/>
  <c r="AH152" i="22"/>
  <c r="AI164" i="22" s="1"/>
  <c r="H148" i="8"/>
  <c r="V153" i="22"/>
  <c r="W165" i="22" s="1"/>
  <c r="E154" i="8"/>
  <c r="D154" i="8"/>
  <c r="G153" i="8"/>
  <c r="C156" i="22" s="1"/>
  <c r="C154" i="8"/>
  <c r="Q153" i="8"/>
  <c r="F153" i="8"/>
  <c r="U152" i="8"/>
  <c r="C155" i="25" s="1"/>
  <c r="T152" i="8"/>
  <c r="R153" i="8"/>
  <c r="S153" i="8"/>
  <c r="P154" i="22"/>
  <c r="AB154" i="22" s="1"/>
  <c r="S154" i="22"/>
  <c r="AE154" i="22" s="1"/>
  <c r="E155" i="22"/>
  <c r="F155" i="22"/>
  <c r="H155" i="22"/>
  <c r="D155" i="22"/>
  <c r="I155" i="22"/>
  <c r="K155" i="22"/>
  <c r="L155" i="22"/>
  <c r="J155" i="22"/>
  <c r="G155" i="22"/>
  <c r="Y153" i="22"/>
  <c r="N154" i="22"/>
  <c r="Z154" i="22" s="1"/>
  <c r="M154" i="22"/>
  <c r="R154" i="22"/>
  <c r="AD154" i="22" s="1"/>
  <c r="T154" i="22"/>
  <c r="Q154" i="22"/>
  <c r="AC154" i="22" s="1"/>
  <c r="AF153" i="22"/>
  <c r="O154" i="22"/>
  <c r="AA154" i="22" s="1"/>
  <c r="U154" i="22"/>
  <c r="AG154" i="22" s="1"/>
  <c r="N153" i="24"/>
  <c r="Z153" i="24" s="1"/>
  <c r="M153" i="24"/>
  <c r="U153" i="24"/>
  <c r="AG153" i="24" s="1"/>
  <c r="U154" i="24"/>
  <c r="AG154" i="24" s="1"/>
  <c r="O153" i="25"/>
  <c r="AA153" i="25" s="1"/>
  <c r="T154" i="24"/>
  <c r="N153" i="25"/>
  <c r="Z153" i="25" s="1"/>
  <c r="Y152" i="25"/>
  <c r="V147" i="8"/>
  <c r="P154" i="24"/>
  <c r="AB154" i="24" s="1"/>
  <c r="U153" i="25"/>
  <c r="AG153" i="25" s="1"/>
  <c r="O148" i="8"/>
  <c r="Q154" i="24"/>
  <c r="AC154" i="24" s="1"/>
  <c r="S153" i="25"/>
  <c r="AE153" i="25" s="1"/>
  <c r="AF153" i="24"/>
  <c r="M154" i="24"/>
  <c r="R154" i="24"/>
  <c r="AD154" i="24" s="1"/>
  <c r="P153" i="25"/>
  <c r="AB153" i="25" s="1"/>
  <c r="L155" i="24"/>
  <c r="E155" i="24"/>
  <c r="D155" i="24"/>
  <c r="O154" i="24"/>
  <c r="AA154" i="24" s="1"/>
  <c r="R153" i="25"/>
  <c r="AD153" i="25" s="1"/>
  <c r="M153" i="25"/>
  <c r="H154" i="25"/>
  <c r="G154" i="25"/>
  <c r="L154" i="25"/>
  <c r="D154" i="25"/>
  <c r="E154" i="25"/>
  <c r="F154" i="25"/>
  <c r="I154" i="25"/>
  <c r="J154" i="25"/>
  <c r="K154" i="25"/>
  <c r="S154" i="24"/>
  <c r="AE154" i="24" s="1"/>
  <c r="T153" i="25"/>
  <c r="AF152" i="25"/>
  <c r="N154" i="24"/>
  <c r="Z154" i="24" s="1"/>
  <c r="Q153" i="25"/>
  <c r="AC153" i="25" s="1"/>
  <c r="L155" i="8" l="1"/>
  <c r="L156" i="8" s="1"/>
  <c r="J155" i="8"/>
  <c r="N155" i="8" s="1"/>
  <c r="H155" i="24"/>
  <c r="G155" i="24"/>
  <c r="P155" i="24" s="1"/>
  <c r="AB155" i="24" s="1"/>
  <c r="I155" i="24"/>
  <c r="R155" i="24" s="1"/>
  <c r="AD155" i="24" s="1"/>
  <c r="K155" i="24"/>
  <c r="T155" i="24" s="1"/>
  <c r="F155" i="24"/>
  <c r="O155" i="24" s="1"/>
  <c r="AA155" i="24" s="1"/>
  <c r="Y153" i="24"/>
  <c r="AH153" i="24" s="1"/>
  <c r="AI165" i="24" s="1"/>
  <c r="V153" i="24"/>
  <c r="W165" i="24" s="1"/>
  <c r="V154" i="24"/>
  <c r="W166" i="24" s="1"/>
  <c r="V153" i="25"/>
  <c r="W165" i="25" s="1"/>
  <c r="AH152" i="25"/>
  <c r="AI164" i="25" s="1"/>
  <c r="X152" i="24"/>
  <c r="O149" i="8" s="1"/>
  <c r="AJ150" i="25"/>
  <c r="W146" i="8"/>
  <c r="X152" i="25"/>
  <c r="AH153" i="22"/>
  <c r="AI165" i="22" s="1"/>
  <c r="AJ152" i="22"/>
  <c r="I149" i="8" s="1"/>
  <c r="AJ151" i="24"/>
  <c r="P147" i="8"/>
  <c r="V154" i="22"/>
  <c r="W166" i="22" s="1"/>
  <c r="X153" i="22"/>
  <c r="H150" i="8" s="1"/>
  <c r="U153" i="8"/>
  <c r="C156" i="25" s="1"/>
  <c r="Q154" i="8"/>
  <c r="R154" i="8"/>
  <c r="S154" i="8"/>
  <c r="C155" i="8"/>
  <c r="D155" i="8"/>
  <c r="E155" i="8"/>
  <c r="T153" i="8"/>
  <c r="R155" i="22"/>
  <c r="AD155" i="22" s="1"/>
  <c r="F154" i="8"/>
  <c r="AF154" i="22"/>
  <c r="M155" i="22"/>
  <c r="Q155" i="22"/>
  <c r="AC155" i="22" s="1"/>
  <c r="U155" i="22"/>
  <c r="AG155" i="22" s="1"/>
  <c r="T155" i="22"/>
  <c r="O155" i="22"/>
  <c r="AA155" i="22" s="1"/>
  <c r="P155" i="22"/>
  <c r="AB155" i="22" s="1"/>
  <c r="N155" i="22"/>
  <c r="Z155" i="22" s="1"/>
  <c r="G154" i="8"/>
  <c r="C157" i="22" s="1"/>
  <c r="F156" i="22"/>
  <c r="K156" i="22"/>
  <c r="G156" i="22"/>
  <c r="J156" i="22"/>
  <c r="E156" i="22"/>
  <c r="D156" i="22"/>
  <c r="H156" i="22"/>
  <c r="L156" i="22"/>
  <c r="I156" i="22"/>
  <c r="Y154" i="22"/>
  <c r="S155" i="22"/>
  <c r="AE155" i="22" s="1"/>
  <c r="M154" i="8"/>
  <c r="C156" i="24"/>
  <c r="H156" i="24" s="1"/>
  <c r="O154" i="25"/>
  <c r="AA154" i="25" s="1"/>
  <c r="F155" i="25"/>
  <c r="H155" i="25"/>
  <c r="I155" i="25"/>
  <c r="D155" i="25"/>
  <c r="J155" i="25"/>
  <c r="E155" i="25"/>
  <c r="K155" i="25"/>
  <c r="G155" i="25"/>
  <c r="L155" i="25"/>
  <c r="N154" i="25"/>
  <c r="Z154" i="25" s="1"/>
  <c r="V148" i="8"/>
  <c r="M154" i="25"/>
  <c r="N155" i="24"/>
  <c r="Z155" i="24" s="1"/>
  <c r="U154" i="25"/>
  <c r="AG154" i="25" s="1"/>
  <c r="U155" i="24"/>
  <c r="AG155" i="24" s="1"/>
  <c r="P154" i="25"/>
  <c r="AB154" i="25" s="1"/>
  <c r="T154" i="25"/>
  <c r="Q154" i="25"/>
  <c r="AC154" i="25" s="1"/>
  <c r="S155" i="24"/>
  <c r="AE155" i="24" s="1"/>
  <c r="S154" i="25"/>
  <c r="AE154" i="25" s="1"/>
  <c r="Y153" i="25"/>
  <c r="Q155" i="24"/>
  <c r="AC155" i="24" s="1"/>
  <c r="Y154" i="24"/>
  <c r="AF153" i="25"/>
  <c r="R154" i="25"/>
  <c r="AD154" i="25" s="1"/>
  <c r="M155" i="24"/>
  <c r="AF154" i="24"/>
  <c r="M155" i="8" l="1"/>
  <c r="J156" i="8"/>
  <c r="N156" i="8" s="1"/>
  <c r="K156" i="8"/>
  <c r="L157" i="8" s="1"/>
  <c r="V155" i="24"/>
  <c r="W167" i="24" s="1"/>
  <c r="X153" i="24"/>
  <c r="X154" i="24" s="1"/>
  <c r="V154" i="25"/>
  <c r="W166" i="25" s="1"/>
  <c r="AH153" i="25"/>
  <c r="AI165" i="25" s="1"/>
  <c r="AJ151" i="25"/>
  <c r="W147" i="8"/>
  <c r="X153" i="25"/>
  <c r="AJ153" i="22"/>
  <c r="I150" i="8" s="1"/>
  <c r="AJ152" i="24"/>
  <c r="P148" i="8"/>
  <c r="AH154" i="24"/>
  <c r="AI166" i="24" s="1"/>
  <c r="AH154" i="22"/>
  <c r="AI166" i="22" s="1"/>
  <c r="V155" i="22"/>
  <c r="W167" i="22" s="1"/>
  <c r="X154" i="22"/>
  <c r="C156" i="8"/>
  <c r="G156" i="8" s="1"/>
  <c r="F155" i="8"/>
  <c r="G155" i="8"/>
  <c r="C158" i="22" s="1"/>
  <c r="R155" i="8"/>
  <c r="S155" i="8"/>
  <c r="Q155" i="8"/>
  <c r="E156" i="8"/>
  <c r="D156" i="8"/>
  <c r="P156" i="22"/>
  <c r="AB156" i="22" s="1"/>
  <c r="T156" i="22"/>
  <c r="R156" i="22"/>
  <c r="AD156" i="22" s="1"/>
  <c r="O156" i="22"/>
  <c r="AA156" i="22" s="1"/>
  <c r="U156" i="22"/>
  <c r="AG156" i="22" s="1"/>
  <c r="Q156" i="22"/>
  <c r="AC156" i="22" s="1"/>
  <c r="K157" i="22"/>
  <c r="H157" i="22"/>
  <c r="D157" i="22"/>
  <c r="E157" i="22"/>
  <c r="L157" i="22"/>
  <c r="G157" i="22"/>
  <c r="J157" i="22"/>
  <c r="I157" i="22"/>
  <c r="F157" i="22"/>
  <c r="Y155" i="22"/>
  <c r="S156" i="22"/>
  <c r="AE156" i="22" s="1"/>
  <c r="M156" i="22"/>
  <c r="N156" i="22"/>
  <c r="Z156" i="22" s="1"/>
  <c r="AF155" i="22"/>
  <c r="D156" i="24"/>
  <c r="M156" i="24" s="1"/>
  <c r="J156" i="24"/>
  <c r="S156" i="24" s="1"/>
  <c r="AE156" i="24" s="1"/>
  <c r="L156" i="24"/>
  <c r="U156" i="24" s="1"/>
  <c r="AG156" i="24" s="1"/>
  <c r="I156" i="24"/>
  <c r="K156" i="24"/>
  <c r="T156" i="24" s="1"/>
  <c r="E156" i="24"/>
  <c r="G156" i="24"/>
  <c r="P156" i="24" s="1"/>
  <c r="AB156" i="24" s="1"/>
  <c r="F156" i="24"/>
  <c r="O156" i="24" s="1"/>
  <c r="AA156" i="24" s="1"/>
  <c r="U154" i="8"/>
  <c r="C157" i="25" s="1"/>
  <c r="T154" i="8"/>
  <c r="C158" i="24"/>
  <c r="M155" i="25"/>
  <c r="R155" i="25"/>
  <c r="AD155" i="25" s="1"/>
  <c r="Y154" i="25"/>
  <c r="Q155" i="25"/>
  <c r="AC155" i="25" s="1"/>
  <c r="J157" i="24"/>
  <c r="H157" i="24"/>
  <c r="I157" i="24"/>
  <c r="F157" i="24"/>
  <c r="G157" i="24"/>
  <c r="L157" i="24"/>
  <c r="K157" i="24"/>
  <c r="E157" i="24"/>
  <c r="D157" i="24"/>
  <c r="AF155" i="24"/>
  <c r="U155" i="25"/>
  <c r="AG155" i="25" s="1"/>
  <c r="O155" i="25"/>
  <c r="AA155" i="25" s="1"/>
  <c r="P155" i="25"/>
  <c r="AB155" i="25" s="1"/>
  <c r="H156" i="25"/>
  <c r="E156" i="25"/>
  <c r="K156" i="25"/>
  <c r="J156" i="25"/>
  <c r="G156" i="25"/>
  <c r="D156" i="25"/>
  <c r="I156" i="25"/>
  <c r="L156" i="25"/>
  <c r="F156" i="25"/>
  <c r="V149" i="8"/>
  <c r="Q156" i="24"/>
  <c r="AC156" i="24" s="1"/>
  <c r="T155" i="25"/>
  <c r="Y155" i="24"/>
  <c r="AF154" i="25"/>
  <c r="N155" i="25"/>
  <c r="Z155" i="25" s="1"/>
  <c r="S155" i="25"/>
  <c r="AE155" i="25" s="1"/>
  <c r="M156" i="8" l="1"/>
  <c r="K157" i="8"/>
  <c r="L158" i="8" s="1"/>
  <c r="J157" i="8"/>
  <c r="N157" i="8" s="1"/>
  <c r="M157" i="8" s="1"/>
  <c r="O150" i="8"/>
  <c r="X155" i="22"/>
  <c r="H152" i="8" s="1"/>
  <c r="X155" i="24"/>
  <c r="AH154" i="25"/>
  <c r="AI166" i="25" s="1"/>
  <c r="AJ152" i="25"/>
  <c r="W148" i="8"/>
  <c r="V155" i="25"/>
  <c r="W167" i="25" s="1"/>
  <c r="X154" i="25"/>
  <c r="H151" i="8"/>
  <c r="AH155" i="24"/>
  <c r="AI167" i="24" s="1"/>
  <c r="AJ154" i="22"/>
  <c r="AH155" i="22"/>
  <c r="AI167" i="22" s="1"/>
  <c r="AJ153" i="24"/>
  <c r="P149" i="8"/>
  <c r="V156" i="22"/>
  <c r="W168" i="22" s="1"/>
  <c r="F156" i="8"/>
  <c r="D157" i="8"/>
  <c r="E157" i="8"/>
  <c r="U155" i="8"/>
  <c r="C158" i="25" s="1"/>
  <c r="Q156" i="8"/>
  <c r="U156" i="8" s="1"/>
  <c r="C159" i="25" s="1"/>
  <c r="T155" i="8"/>
  <c r="R156" i="8"/>
  <c r="S156" i="8"/>
  <c r="C157" i="8"/>
  <c r="N157" i="22"/>
  <c r="Z157" i="22" s="1"/>
  <c r="C159" i="22"/>
  <c r="AF156" i="22"/>
  <c r="M157" i="22"/>
  <c r="L158" i="22"/>
  <c r="K158" i="22"/>
  <c r="H158" i="22"/>
  <c r="J158" i="22"/>
  <c r="F158" i="22"/>
  <c r="D158" i="22"/>
  <c r="E158" i="22"/>
  <c r="I158" i="22"/>
  <c r="G158" i="22"/>
  <c r="Q157" i="22"/>
  <c r="AC157" i="22" s="1"/>
  <c r="O157" i="22"/>
  <c r="AA157" i="22" s="1"/>
  <c r="T157" i="22"/>
  <c r="U157" i="22"/>
  <c r="AG157" i="22" s="1"/>
  <c r="R157" i="22"/>
  <c r="AD157" i="22" s="1"/>
  <c r="S157" i="22"/>
  <c r="AE157" i="22" s="1"/>
  <c r="Y156" i="22"/>
  <c r="P157" i="22"/>
  <c r="AB157" i="22" s="1"/>
  <c r="R156" i="24"/>
  <c r="AD156" i="24" s="1"/>
  <c r="N156" i="24"/>
  <c r="Z156" i="24" s="1"/>
  <c r="Y156" i="24"/>
  <c r="U156" i="25"/>
  <c r="AG156" i="25" s="1"/>
  <c r="O157" i="24"/>
  <c r="AA157" i="24" s="1"/>
  <c r="R156" i="25"/>
  <c r="AD156" i="25" s="1"/>
  <c r="R157" i="24"/>
  <c r="AD157" i="24" s="1"/>
  <c r="AF156" i="24"/>
  <c r="O151" i="8"/>
  <c r="AF155" i="25"/>
  <c r="M156" i="25"/>
  <c r="Q157" i="24"/>
  <c r="AC157" i="24" s="1"/>
  <c r="Y155" i="25"/>
  <c r="P156" i="25"/>
  <c r="AB156" i="25" s="1"/>
  <c r="M157" i="24"/>
  <c r="S157" i="24"/>
  <c r="AE157" i="24" s="1"/>
  <c r="S156" i="25"/>
  <c r="AE156" i="25" s="1"/>
  <c r="N157" i="24"/>
  <c r="Z157" i="24" s="1"/>
  <c r="T156" i="25"/>
  <c r="T157" i="24"/>
  <c r="D158" i="24"/>
  <c r="H158" i="24"/>
  <c r="K158" i="24"/>
  <c r="L158" i="24"/>
  <c r="F158" i="24"/>
  <c r="J158" i="24"/>
  <c r="I158" i="24"/>
  <c r="E158" i="24"/>
  <c r="G158" i="24"/>
  <c r="V150" i="8"/>
  <c r="N156" i="25"/>
  <c r="Z156" i="25" s="1"/>
  <c r="U157" i="24"/>
  <c r="AG157" i="24" s="1"/>
  <c r="O156" i="25"/>
  <c r="AA156" i="25" s="1"/>
  <c r="Q156" i="25"/>
  <c r="AC156" i="25" s="1"/>
  <c r="K157" i="25"/>
  <c r="I157" i="25"/>
  <c r="D157" i="25"/>
  <c r="E157" i="25"/>
  <c r="J157" i="25"/>
  <c r="H157" i="25"/>
  <c r="F157" i="25"/>
  <c r="L157" i="25"/>
  <c r="G157" i="25"/>
  <c r="P157" i="24"/>
  <c r="AB157" i="24" s="1"/>
  <c r="K158" i="8" l="1"/>
  <c r="L159" i="8" s="1"/>
  <c r="J158" i="8"/>
  <c r="N158" i="8" s="1"/>
  <c r="M158" i="8" s="1"/>
  <c r="V157" i="24"/>
  <c r="W169" i="24" s="1"/>
  <c r="AH155" i="25"/>
  <c r="AI167" i="25" s="1"/>
  <c r="V156" i="24"/>
  <c r="W168" i="24" s="1"/>
  <c r="V156" i="25"/>
  <c r="W168" i="25" s="1"/>
  <c r="AJ153" i="25"/>
  <c r="W149" i="8"/>
  <c r="X155" i="25"/>
  <c r="AH156" i="24"/>
  <c r="AI168" i="24" s="1"/>
  <c r="X156" i="22"/>
  <c r="H153" i="8" s="1"/>
  <c r="AJ154" i="24"/>
  <c r="P150" i="8"/>
  <c r="AH156" i="22"/>
  <c r="AI168" i="22" s="1"/>
  <c r="AJ155" i="22"/>
  <c r="I151" i="8"/>
  <c r="V157" i="22"/>
  <c r="W169" i="22" s="1"/>
  <c r="T156" i="8"/>
  <c r="R157" i="8"/>
  <c r="Q157" i="8"/>
  <c r="U157" i="8" s="1"/>
  <c r="C160" i="25" s="1"/>
  <c r="C158" i="8"/>
  <c r="G158" i="8" s="1"/>
  <c r="G157" i="8"/>
  <c r="C160" i="22" s="1"/>
  <c r="E158" i="8"/>
  <c r="F157" i="8"/>
  <c r="D158" i="8"/>
  <c r="S157" i="8"/>
  <c r="N158" i="22"/>
  <c r="Z158" i="22" s="1"/>
  <c r="Y157" i="22"/>
  <c r="M158" i="22"/>
  <c r="O158" i="22"/>
  <c r="AA158" i="22" s="1"/>
  <c r="R158" i="22"/>
  <c r="AD158" i="22" s="1"/>
  <c r="S158" i="22"/>
  <c r="AE158" i="22" s="1"/>
  <c r="Q158" i="22"/>
  <c r="AC158" i="22" s="1"/>
  <c r="F159" i="22"/>
  <c r="H159" i="22"/>
  <c r="G159" i="22"/>
  <c r="L159" i="22"/>
  <c r="D159" i="22"/>
  <c r="E159" i="22"/>
  <c r="J159" i="22"/>
  <c r="K159" i="22"/>
  <c r="I159" i="22"/>
  <c r="AF157" i="22"/>
  <c r="T158" i="22"/>
  <c r="P158" i="22"/>
  <c r="AB158" i="22" s="1"/>
  <c r="U158" i="22"/>
  <c r="AG158" i="22" s="1"/>
  <c r="C159" i="24"/>
  <c r="I159" i="24" s="1"/>
  <c r="C160" i="24"/>
  <c r="M157" i="25"/>
  <c r="V151" i="8"/>
  <c r="T158" i="24"/>
  <c r="O152" i="8"/>
  <c r="R157" i="25"/>
  <c r="AD157" i="25" s="1"/>
  <c r="Q158" i="24"/>
  <c r="AC158" i="24" s="1"/>
  <c r="P157" i="25"/>
  <c r="AB157" i="25" s="1"/>
  <c r="T157" i="25"/>
  <c r="P158" i="24"/>
  <c r="AB158" i="24" s="1"/>
  <c r="M158" i="24"/>
  <c r="Y157" i="24"/>
  <c r="U157" i="25"/>
  <c r="AG157" i="25" s="1"/>
  <c r="N158" i="24"/>
  <c r="Z158" i="24" s="1"/>
  <c r="O157" i="25"/>
  <c r="AA157" i="25" s="1"/>
  <c r="R158" i="24"/>
  <c r="AD158" i="24" s="1"/>
  <c r="AF157" i="24"/>
  <c r="Y156" i="25"/>
  <c r="Q157" i="25"/>
  <c r="AC157" i="25" s="1"/>
  <c r="I158" i="25"/>
  <c r="F158" i="25"/>
  <c r="D158" i="25"/>
  <c r="E158" i="25"/>
  <c r="J158" i="25"/>
  <c r="H158" i="25"/>
  <c r="G158" i="25"/>
  <c r="L158" i="25"/>
  <c r="K158" i="25"/>
  <c r="S158" i="24"/>
  <c r="AE158" i="24" s="1"/>
  <c r="S157" i="25"/>
  <c r="AE157" i="25" s="1"/>
  <c r="O158" i="24"/>
  <c r="AA158" i="24" s="1"/>
  <c r="AF156" i="25"/>
  <c r="N157" i="25"/>
  <c r="Z157" i="25" s="1"/>
  <c r="U158" i="24"/>
  <c r="AG158" i="24" s="1"/>
  <c r="J159" i="8" l="1"/>
  <c r="N159" i="8" s="1"/>
  <c r="M159" i="8" s="1"/>
  <c r="K159" i="8"/>
  <c r="L160" i="8" s="1"/>
  <c r="V158" i="24"/>
  <c r="W170" i="24" s="1"/>
  <c r="AH156" i="25"/>
  <c r="AI168" i="25" s="1"/>
  <c r="X156" i="24"/>
  <c r="X157" i="24" s="1"/>
  <c r="V157" i="25"/>
  <c r="W169" i="25" s="1"/>
  <c r="AJ154" i="25"/>
  <c r="W150" i="8"/>
  <c r="X156" i="25"/>
  <c r="AH157" i="24"/>
  <c r="AI169" i="24" s="1"/>
  <c r="AJ156" i="22"/>
  <c r="I152" i="8"/>
  <c r="AJ155" i="24"/>
  <c r="P151" i="8"/>
  <c r="AH157" i="22"/>
  <c r="AI169" i="22" s="1"/>
  <c r="X157" i="22"/>
  <c r="V158" i="22"/>
  <c r="W170" i="22" s="1"/>
  <c r="S158" i="8"/>
  <c r="T157" i="8"/>
  <c r="C159" i="8"/>
  <c r="G159" i="8" s="1"/>
  <c r="E159" i="8"/>
  <c r="D159" i="8"/>
  <c r="F158" i="8"/>
  <c r="R158" i="8"/>
  <c r="Q158" i="8"/>
  <c r="R159" i="22"/>
  <c r="AD159" i="22" s="1"/>
  <c r="O159" i="22"/>
  <c r="AA159" i="22" s="1"/>
  <c r="Y158" i="22"/>
  <c r="S159" i="22"/>
  <c r="AE159" i="22" s="1"/>
  <c r="N159" i="22"/>
  <c r="Z159" i="22" s="1"/>
  <c r="C161" i="22"/>
  <c r="M159" i="22"/>
  <c r="Q159" i="22"/>
  <c r="AC159" i="22" s="1"/>
  <c r="AF158" i="22"/>
  <c r="U159" i="22"/>
  <c r="AG159" i="22" s="1"/>
  <c r="T159" i="22"/>
  <c r="P159" i="22"/>
  <c r="AB159" i="22" s="1"/>
  <c r="E160" i="22"/>
  <c r="J160" i="22"/>
  <c r="D160" i="22"/>
  <c r="F160" i="22"/>
  <c r="G160" i="22"/>
  <c r="K160" i="22"/>
  <c r="L160" i="22"/>
  <c r="H160" i="22"/>
  <c r="I160" i="22"/>
  <c r="F159" i="24"/>
  <c r="L159" i="24"/>
  <c r="K159" i="24"/>
  <c r="T159" i="24" s="1"/>
  <c r="J159" i="24"/>
  <c r="E159" i="24"/>
  <c r="N159" i="24" s="1"/>
  <c r="Z159" i="24" s="1"/>
  <c r="G159" i="24"/>
  <c r="P159" i="24" s="1"/>
  <c r="AB159" i="24" s="1"/>
  <c r="H159" i="24"/>
  <c r="Q159" i="24" s="1"/>
  <c r="AC159" i="24" s="1"/>
  <c r="D159" i="24"/>
  <c r="Q158" i="25"/>
  <c r="AC158" i="25" s="1"/>
  <c r="AF158" i="24"/>
  <c r="S158" i="25"/>
  <c r="AE158" i="25" s="1"/>
  <c r="N158" i="25"/>
  <c r="Z158" i="25" s="1"/>
  <c r="AF157" i="25"/>
  <c r="V152" i="8"/>
  <c r="M158" i="25"/>
  <c r="F159" i="25"/>
  <c r="H159" i="25"/>
  <c r="J159" i="25"/>
  <c r="K159" i="25"/>
  <c r="I159" i="25"/>
  <c r="D159" i="25"/>
  <c r="G159" i="25"/>
  <c r="L159" i="25"/>
  <c r="E159" i="25"/>
  <c r="O158" i="25"/>
  <c r="AA158" i="25" s="1"/>
  <c r="T158" i="25"/>
  <c r="R158" i="25"/>
  <c r="AD158" i="25" s="1"/>
  <c r="R159" i="24"/>
  <c r="AD159" i="24" s="1"/>
  <c r="U158" i="25"/>
  <c r="AG158" i="25" s="1"/>
  <c r="F160" i="24"/>
  <c r="K160" i="24"/>
  <c r="L160" i="24"/>
  <c r="J160" i="24"/>
  <c r="G160" i="24"/>
  <c r="I160" i="24"/>
  <c r="E160" i="24"/>
  <c r="H160" i="24"/>
  <c r="D160" i="24"/>
  <c r="P158" i="25"/>
  <c r="AB158" i="25" s="1"/>
  <c r="Y158" i="24"/>
  <c r="Y157" i="25"/>
  <c r="C162" i="24" l="1"/>
  <c r="K160" i="8"/>
  <c r="L161" i="8" s="1"/>
  <c r="J160" i="8"/>
  <c r="N160" i="8" s="1"/>
  <c r="M160" i="8" s="1"/>
  <c r="O153" i="8"/>
  <c r="AH157" i="25"/>
  <c r="AI169" i="25" s="1"/>
  <c r="X158" i="24"/>
  <c r="V158" i="25"/>
  <c r="W170" i="25" s="1"/>
  <c r="AJ155" i="25"/>
  <c r="W151" i="8"/>
  <c r="X157" i="25"/>
  <c r="AH158" i="24"/>
  <c r="AI170" i="24" s="1"/>
  <c r="AH158" i="22"/>
  <c r="AI170" i="22" s="1"/>
  <c r="AJ156" i="24"/>
  <c r="P152" i="8"/>
  <c r="AJ157" i="22"/>
  <c r="I153" i="8"/>
  <c r="V159" i="22"/>
  <c r="W171" i="22" s="1"/>
  <c r="X158" i="22"/>
  <c r="Q159" i="8"/>
  <c r="R159" i="8"/>
  <c r="S159" i="8"/>
  <c r="C160" i="8"/>
  <c r="D160" i="8"/>
  <c r="E160" i="8"/>
  <c r="F159" i="8"/>
  <c r="U158" i="8"/>
  <c r="C161" i="25" s="1"/>
  <c r="T158" i="8"/>
  <c r="R160" i="22"/>
  <c r="AD160" i="22" s="1"/>
  <c r="N160" i="22"/>
  <c r="Z160" i="22" s="1"/>
  <c r="H154" i="8"/>
  <c r="Q160" i="22"/>
  <c r="AC160" i="22" s="1"/>
  <c r="U160" i="22"/>
  <c r="AG160" i="22" s="1"/>
  <c r="AF159" i="22"/>
  <c r="P160" i="22"/>
  <c r="AB160" i="22" s="1"/>
  <c r="Y159" i="22"/>
  <c r="T160" i="22"/>
  <c r="O160" i="22"/>
  <c r="AA160" i="22" s="1"/>
  <c r="M160" i="22"/>
  <c r="H161" i="22"/>
  <c r="J161" i="22"/>
  <c r="G161" i="22"/>
  <c r="K161" i="22"/>
  <c r="F161" i="22"/>
  <c r="L161" i="22"/>
  <c r="D161" i="22"/>
  <c r="I161" i="22"/>
  <c r="E161" i="22"/>
  <c r="S160" i="22"/>
  <c r="AE160" i="22" s="1"/>
  <c r="C162" i="22"/>
  <c r="S159" i="24"/>
  <c r="AE159" i="24" s="1"/>
  <c r="O159" i="24"/>
  <c r="AA159" i="24" s="1"/>
  <c r="U159" i="24"/>
  <c r="AG159" i="24" s="1"/>
  <c r="M159" i="24"/>
  <c r="C161" i="24"/>
  <c r="F161" i="24" s="1"/>
  <c r="T160" i="24"/>
  <c r="U159" i="25"/>
  <c r="AG159" i="25" s="1"/>
  <c r="AF159" i="24"/>
  <c r="M160" i="24"/>
  <c r="O160" i="24"/>
  <c r="AA160" i="24" s="1"/>
  <c r="P159" i="25"/>
  <c r="AB159" i="25" s="1"/>
  <c r="Y158" i="25"/>
  <c r="Q160" i="24"/>
  <c r="AC160" i="24" s="1"/>
  <c r="M159" i="25"/>
  <c r="V153" i="8"/>
  <c r="N160" i="24"/>
  <c r="Z160" i="24" s="1"/>
  <c r="R159" i="25"/>
  <c r="AD159" i="25" s="1"/>
  <c r="R160" i="24"/>
  <c r="AD160" i="24" s="1"/>
  <c r="T159" i="25"/>
  <c r="P160" i="24"/>
  <c r="AB160" i="24" s="1"/>
  <c r="S159" i="25"/>
  <c r="AE159" i="25" s="1"/>
  <c r="S160" i="24"/>
  <c r="AE160" i="24" s="1"/>
  <c r="O154" i="8"/>
  <c r="AF158" i="25"/>
  <c r="Q159" i="25"/>
  <c r="AC159" i="25" s="1"/>
  <c r="U160" i="24"/>
  <c r="AG160" i="24" s="1"/>
  <c r="N159" i="25"/>
  <c r="Z159" i="25" s="1"/>
  <c r="O159" i="25"/>
  <c r="AA159" i="25" s="1"/>
  <c r="K161" i="8" l="1"/>
  <c r="L162" i="8" s="1"/>
  <c r="J161" i="8"/>
  <c r="J162" i="8" s="1"/>
  <c r="N162" i="8" s="1"/>
  <c r="C165" i="24" s="1"/>
  <c r="Y159" i="24"/>
  <c r="AH159" i="24" s="1"/>
  <c r="AI171" i="24" s="1"/>
  <c r="V159" i="24"/>
  <c r="W171" i="24" s="1"/>
  <c r="V160" i="24"/>
  <c r="W172" i="24" s="1"/>
  <c r="AH158" i="25"/>
  <c r="AI170" i="25" s="1"/>
  <c r="V159" i="25"/>
  <c r="W171" i="25" s="1"/>
  <c r="AJ156" i="25"/>
  <c r="W152" i="8"/>
  <c r="X158" i="25"/>
  <c r="AJ158" i="22"/>
  <c r="I155" i="8" s="1"/>
  <c r="I154" i="8"/>
  <c r="X159" i="22"/>
  <c r="H156" i="8" s="1"/>
  <c r="AH159" i="22"/>
  <c r="AI171" i="22" s="1"/>
  <c r="H155" i="8"/>
  <c r="AJ157" i="24"/>
  <c r="P153" i="8"/>
  <c r="V160" i="22"/>
  <c r="W172" i="22" s="1"/>
  <c r="T159" i="8"/>
  <c r="E161" i="8"/>
  <c r="D161" i="8"/>
  <c r="G160" i="8"/>
  <c r="C163" i="22" s="1"/>
  <c r="C161" i="8"/>
  <c r="L161" i="24"/>
  <c r="U161" i="24" s="1"/>
  <c r="AG161" i="24" s="1"/>
  <c r="F160" i="8"/>
  <c r="Q160" i="8"/>
  <c r="R160" i="8"/>
  <c r="S160" i="8"/>
  <c r="U159" i="8"/>
  <c r="C162" i="25" s="1"/>
  <c r="G162" i="22"/>
  <c r="L162" i="22"/>
  <c r="D162" i="22"/>
  <c r="H162" i="22"/>
  <c r="F162" i="22"/>
  <c r="J162" i="22"/>
  <c r="E162" i="22"/>
  <c r="K162" i="22"/>
  <c r="I162" i="22"/>
  <c r="O161" i="22"/>
  <c r="AA161" i="22" s="1"/>
  <c r="T161" i="22"/>
  <c r="P161" i="22"/>
  <c r="AB161" i="22" s="1"/>
  <c r="S161" i="22"/>
  <c r="AE161" i="22" s="1"/>
  <c r="AF160" i="22"/>
  <c r="U161" i="22"/>
  <c r="AG161" i="22" s="1"/>
  <c r="N161" i="22"/>
  <c r="Z161" i="22" s="1"/>
  <c r="Q161" i="22"/>
  <c r="AC161" i="22" s="1"/>
  <c r="R161" i="22"/>
  <c r="AD161" i="22" s="1"/>
  <c r="M161" i="22"/>
  <c r="Y160" i="22"/>
  <c r="I161" i="24"/>
  <c r="R161" i="24" s="1"/>
  <c r="AD161" i="24" s="1"/>
  <c r="D161" i="24"/>
  <c r="M161" i="24" s="1"/>
  <c r="K161" i="24"/>
  <c r="T161" i="24" s="1"/>
  <c r="J161" i="24"/>
  <c r="G161" i="24"/>
  <c r="E161" i="24"/>
  <c r="C163" i="24"/>
  <c r="H161" i="24"/>
  <c r="AF159" i="25"/>
  <c r="J161" i="25"/>
  <c r="L161" i="25"/>
  <c r="G161" i="25"/>
  <c r="E161" i="25"/>
  <c r="I161" i="25"/>
  <c r="F161" i="25"/>
  <c r="D161" i="25"/>
  <c r="K161" i="25"/>
  <c r="H161" i="25"/>
  <c r="I162" i="24"/>
  <c r="L162" i="24"/>
  <c r="J162" i="24"/>
  <c r="F162" i="24"/>
  <c r="G162" i="24"/>
  <c r="K162" i="24"/>
  <c r="D162" i="24"/>
  <c r="E162" i="24"/>
  <c r="H162" i="24"/>
  <c r="V154" i="8"/>
  <c r="O155" i="8"/>
  <c r="Y159" i="25"/>
  <c r="D160" i="25"/>
  <c r="K160" i="25"/>
  <c r="G160" i="25"/>
  <c r="J160" i="25"/>
  <c r="L160" i="25"/>
  <c r="H160" i="25"/>
  <c r="E160" i="25"/>
  <c r="I160" i="25"/>
  <c r="F160" i="25"/>
  <c r="Y160" i="24"/>
  <c r="AF160" i="24"/>
  <c r="O161" i="24"/>
  <c r="AA161" i="24" s="1"/>
  <c r="N161" i="8" l="1"/>
  <c r="C164" i="24" s="1"/>
  <c r="K162" i="8"/>
  <c r="L163" i="8" s="1"/>
  <c r="AH160" i="22"/>
  <c r="AI172" i="22" s="1"/>
  <c r="C162" i="8"/>
  <c r="G162" i="8" s="1"/>
  <c r="AH159" i="25"/>
  <c r="AI171" i="25" s="1"/>
  <c r="X159" i="24"/>
  <c r="X160" i="24" s="1"/>
  <c r="AJ157" i="25"/>
  <c r="W153" i="8"/>
  <c r="X159" i="25"/>
  <c r="AJ158" i="24"/>
  <c r="P154" i="8"/>
  <c r="AH160" i="24"/>
  <c r="AI172" i="24" s="1"/>
  <c r="AJ159" i="22"/>
  <c r="X160" i="22"/>
  <c r="V161" i="22"/>
  <c r="W173" i="22" s="1"/>
  <c r="S161" i="8"/>
  <c r="R161" i="8"/>
  <c r="U160" i="8"/>
  <c r="C163" i="25" s="1"/>
  <c r="Q161" i="8"/>
  <c r="D162" i="8"/>
  <c r="E162" i="8"/>
  <c r="M161" i="8"/>
  <c r="M162" i="8" s="1"/>
  <c r="T160" i="8"/>
  <c r="R162" i="22"/>
  <c r="AD162" i="22" s="1"/>
  <c r="T162" i="22"/>
  <c r="AF161" i="22"/>
  <c r="N162" i="22"/>
  <c r="Z162" i="22" s="1"/>
  <c r="Y161" i="22"/>
  <c r="S162" i="22"/>
  <c r="AE162" i="22" s="1"/>
  <c r="L163" i="22"/>
  <c r="K163" i="22"/>
  <c r="D163" i="22"/>
  <c r="F163" i="22"/>
  <c r="E163" i="22"/>
  <c r="J163" i="22"/>
  <c r="H163" i="22"/>
  <c r="I163" i="22"/>
  <c r="G163" i="22"/>
  <c r="O162" i="22"/>
  <c r="AA162" i="22" s="1"/>
  <c r="U162" i="22"/>
  <c r="AG162" i="22" s="1"/>
  <c r="G161" i="8"/>
  <c r="C164" i="22" s="1"/>
  <c r="Q162" i="22"/>
  <c r="AC162" i="22" s="1"/>
  <c r="P162" i="22"/>
  <c r="AB162" i="22" s="1"/>
  <c r="F161" i="8"/>
  <c r="M162" i="22"/>
  <c r="P161" i="24"/>
  <c r="AB161" i="24" s="1"/>
  <c r="Q161" i="24"/>
  <c r="AC161" i="24" s="1"/>
  <c r="N161" i="24"/>
  <c r="Z161" i="24" s="1"/>
  <c r="S161" i="24"/>
  <c r="AE161" i="24" s="1"/>
  <c r="Q160" i="25"/>
  <c r="AC160" i="25" s="1"/>
  <c r="P162" i="24"/>
  <c r="AB162" i="24" s="1"/>
  <c r="O161" i="25"/>
  <c r="AA161" i="25" s="1"/>
  <c r="U160" i="25"/>
  <c r="AG160" i="25" s="1"/>
  <c r="V155" i="8"/>
  <c r="O162" i="24"/>
  <c r="AA162" i="24" s="1"/>
  <c r="R161" i="25"/>
  <c r="AD161" i="25" s="1"/>
  <c r="K163" i="24"/>
  <c r="E163" i="24"/>
  <c r="G163" i="24"/>
  <c r="J163" i="24"/>
  <c r="L163" i="24"/>
  <c r="D163" i="24"/>
  <c r="H163" i="24"/>
  <c r="I163" i="24"/>
  <c r="F163" i="24"/>
  <c r="S160" i="25"/>
  <c r="AE160" i="25" s="1"/>
  <c r="AF161" i="24"/>
  <c r="S162" i="24"/>
  <c r="AE162" i="24" s="1"/>
  <c r="N161" i="25"/>
  <c r="Z161" i="25" s="1"/>
  <c r="P160" i="25"/>
  <c r="AB160" i="25" s="1"/>
  <c r="U162" i="24"/>
  <c r="AG162" i="24" s="1"/>
  <c r="P161" i="25"/>
  <c r="AB161" i="25" s="1"/>
  <c r="E162" i="25"/>
  <c r="H162" i="25"/>
  <c r="F162" i="25"/>
  <c r="I162" i="25"/>
  <c r="K162" i="25"/>
  <c r="L162" i="25"/>
  <c r="J162" i="25"/>
  <c r="D162" i="25"/>
  <c r="G162" i="25"/>
  <c r="T160" i="25"/>
  <c r="Y161" i="24"/>
  <c r="Q162" i="24"/>
  <c r="AC162" i="24" s="1"/>
  <c r="R162" i="24"/>
  <c r="AD162" i="24" s="1"/>
  <c r="U161" i="25"/>
  <c r="AG161" i="25" s="1"/>
  <c r="O160" i="25"/>
  <c r="AA160" i="25" s="1"/>
  <c r="M160" i="25"/>
  <c r="N162" i="24"/>
  <c r="Z162" i="24" s="1"/>
  <c r="Q161" i="25"/>
  <c r="AC161" i="25" s="1"/>
  <c r="S161" i="25"/>
  <c r="AE161" i="25" s="1"/>
  <c r="R160" i="25"/>
  <c r="AD160" i="25" s="1"/>
  <c r="M162" i="24"/>
  <c r="T161" i="25"/>
  <c r="N160" i="25"/>
  <c r="Z160" i="25" s="1"/>
  <c r="T162" i="24"/>
  <c r="M161" i="25"/>
  <c r="J163" i="8" l="1"/>
  <c r="N163" i="8" s="1"/>
  <c r="M163" i="8" s="1"/>
  <c r="K163" i="8"/>
  <c r="L164" i="8" s="1"/>
  <c r="V162" i="24"/>
  <c r="W174" i="24" s="1"/>
  <c r="V161" i="24"/>
  <c r="W173" i="24" s="1"/>
  <c r="O156" i="8"/>
  <c r="V160" i="25"/>
  <c r="W172" i="25" s="1"/>
  <c r="V161" i="25"/>
  <c r="W173" i="25" s="1"/>
  <c r="AJ158" i="25"/>
  <c r="W154" i="8"/>
  <c r="AH161" i="24"/>
  <c r="AI173" i="24" s="1"/>
  <c r="AJ160" i="22"/>
  <c r="I156" i="8"/>
  <c r="AH161" i="22"/>
  <c r="AI173" i="22" s="1"/>
  <c r="AJ159" i="24"/>
  <c r="P155" i="8"/>
  <c r="X161" i="22"/>
  <c r="H158" i="8" s="1"/>
  <c r="V162" i="22"/>
  <c r="W174" i="22" s="1"/>
  <c r="H157" i="8"/>
  <c r="S162" i="8"/>
  <c r="R162" i="8"/>
  <c r="D163" i="8"/>
  <c r="F162" i="8"/>
  <c r="E163" i="8"/>
  <c r="C163" i="8"/>
  <c r="Q162" i="8"/>
  <c r="C165" i="22"/>
  <c r="P163" i="22"/>
  <c r="AB163" i="22" s="1"/>
  <c r="U163" i="22"/>
  <c r="AG163" i="22" s="1"/>
  <c r="R163" i="22"/>
  <c r="AD163" i="22" s="1"/>
  <c r="I164" i="22"/>
  <c r="D164" i="22"/>
  <c r="F164" i="22"/>
  <c r="H164" i="22"/>
  <c r="G164" i="22"/>
  <c r="K164" i="22"/>
  <c r="J164" i="22"/>
  <c r="L164" i="22"/>
  <c r="E164" i="22"/>
  <c r="S163" i="22"/>
  <c r="AE163" i="22" s="1"/>
  <c r="N163" i="22"/>
  <c r="Z163" i="22" s="1"/>
  <c r="O163" i="22"/>
  <c r="AA163" i="22" s="1"/>
  <c r="AF162" i="22"/>
  <c r="Q163" i="22"/>
  <c r="AC163" i="22" s="1"/>
  <c r="M163" i="22"/>
  <c r="Y162" i="22"/>
  <c r="T163" i="22"/>
  <c r="T161" i="8"/>
  <c r="U161" i="8"/>
  <c r="C164" i="25" s="1"/>
  <c r="AF160" i="25"/>
  <c r="Q162" i="25"/>
  <c r="AC162" i="25" s="1"/>
  <c r="M163" i="24"/>
  <c r="Y160" i="25"/>
  <c r="P162" i="25"/>
  <c r="AB162" i="25" s="1"/>
  <c r="N162" i="25"/>
  <c r="Z162" i="25" s="1"/>
  <c r="U163" i="24"/>
  <c r="AG163" i="24" s="1"/>
  <c r="I164" i="24"/>
  <c r="D164" i="24"/>
  <c r="H164" i="24"/>
  <c r="L164" i="24"/>
  <c r="G164" i="24"/>
  <c r="K164" i="24"/>
  <c r="J164" i="24"/>
  <c r="F164" i="24"/>
  <c r="E164" i="24"/>
  <c r="Y161" i="25"/>
  <c r="AF161" i="25"/>
  <c r="M162" i="25"/>
  <c r="I163" i="25"/>
  <c r="L163" i="25"/>
  <c r="F163" i="25"/>
  <c r="E163" i="25"/>
  <c r="H163" i="25"/>
  <c r="G163" i="25"/>
  <c r="D163" i="25"/>
  <c r="J163" i="25"/>
  <c r="K163" i="25"/>
  <c r="O157" i="8"/>
  <c r="S163" i="24"/>
  <c r="AE163" i="24" s="1"/>
  <c r="V156" i="8"/>
  <c r="Y162" i="24"/>
  <c r="S162" i="25"/>
  <c r="AE162" i="25" s="1"/>
  <c r="P163" i="24"/>
  <c r="AB163" i="24" s="1"/>
  <c r="AF162" i="24"/>
  <c r="U162" i="25"/>
  <c r="AG162" i="25" s="1"/>
  <c r="N163" i="24"/>
  <c r="Z163" i="24" s="1"/>
  <c r="T162" i="25"/>
  <c r="O163" i="24"/>
  <c r="AA163" i="24" s="1"/>
  <c r="T163" i="24"/>
  <c r="R162" i="25"/>
  <c r="AD162" i="25" s="1"/>
  <c r="R163" i="24"/>
  <c r="AD163" i="24" s="1"/>
  <c r="O162" i="25"/>
  <c r="AA162" i="25" s="1"/>
  <c r="Q163" i="24"/>
  <c r="AC163" i="24" s="1"/>
  <c r="K164" i="8" l="1"/>
  <c r="L165" i="8" s="1"/>
  <c r="J164" i="8"/>
  <c r="N164" i="8" s="1"/>
  <c r="M164" i="8" s="1"/>
  <c r="V163" i="24"/>
  <c r="W175" i="24" s="1"/>
  <c r="AH160" i="25"/>
  <c r="AI172" i="25" s="1"/>
  <c r="X161" i="24"/>
  <c r="X162" i="24" s="1"/>
  <c r="AH161" i="25"/>
  <c r="AI173" i="25" s="1"/>
  <c r="AJ159" i="25"/>
  <c r="W155" i="8"/>
  <c r="V162" i="25"/>
  <c r="W174" i="25" s="1"/>
  <c r="X160" i="25"/>
  <c r="X161" i="25" s="1"/>
  <c r="AH162" i="24"/>
  <c r="AI174" i="24" s="1"/>
  <c r="AJ160" i="24"/>
  <c r="P156" i="8"/>
  <c r="AH162" i="22"/>
  <c r="AI174" i="22" s="1"/>
  <c r="AJ161" i="22"/>
  <c r="I157" i="8"/>
  <c r="V163" i="22"/>
  <c r="W175" i="22" s="1"/>
  <c r="X162" i="22"/>
  <c r="H159" i="8" s="1"/>
  <c r="E164" i="8"/>
  <c r="F163" i="8"/>
  <c r="D164" i="8"/>
  <c r="U162" i="8"/>
  <c r="C165" i="25" s="1"/>
  <c r="Q163" i="8"/>
  <c r="R163" i="8"/>
  <c r="S163" i="8"/>
  <c r="T162" i="8"/>
  <c r="C164" i="8"/>
  <c r="G164" i="8" s="1"/>
  <c r="G163" i="8"/>
  <c r="C166" i="22" s="1"/>
  <c r="D166" i="22" s="1"/>
  <c r="M166" i="22" s="1"/>
  <c r="M164" i="22"/>
  <c r="AF163" i="22"/>
  <c r="N164" i="22"/>
  <c r="Z164" i="22" s="1"/>
  <c r="R164" i="22"/>
  <c r="AD164" i="22" s="1"/>
  <c r="U164" i="22"/>
  <c r="AG164" i="22" s="1"/>
  <c r="Y163" i="22"/>
  <c r="S164" i="22"/>
  <c r="AE164" i="22" s="1"/>
  <c r="T164" i="22"/>
  <c r="O164" i="22"/>
  <c r="AA164" i="22" s="1"/>
  <c r="P164" i="22"/>
  <c r="AB164" i="22" s="1"/>
  <c r="Q164" i="22"/>
  <c r="AC164" i="22" s="1"/>
  <c r="E165" i="22"/>
  <c r="F165" i="22"/>
  <c r="K165" i="22"/>
  <c r="I165" i="22"/>
  <c r="D165" i="22"/>
  <c r="J165" i="22"/>
  <c r="G165" i="22"/>
  <c r="H165" i="22"/>
  <c r="L165" i="22"/>
  <c r="N163" i="25"/>
  <c r="Z163" i="25" s="1"/>
  <c r="U164" i="24"/>
  <c r="AG164" i="24" s="1"/>
  <c r="Y163" i="24"/>
  <c r="O163" i="25"/>
  <c r="AA163" i="25" s="1"/>
  <c r="Q164" i="24"/>
  <c r="AC164" i="24" s="1"/>
  <c r="U163" i="25"/>
  <c r="AG163" i="25" s="1"/>
  <c r="M164" i="24"/>
  <c r="AF163" i="24"/>
  <c r="T163" i="25"/>
  <c r="R163" i="25"/>
  <c r="AD163" i="25" s="1"/>
  <c r="N164" i="24"/>
  <c r="Z164" i="24" s="1"/>
  <c r="R164" i="24"/>
  <c r="AD164" i="24" s="1"/>
  <c r="S163" i="25"/>
  <c r="AE163" i="25" s="1"/>
  <c r="O164" i="24"/>
  <c r="AA164" i="24" s="1"/>
  <c r="M163" i="25"/>
  <c r="Y162" i="25"/>
  <c r="S164" i="24"/>
  <c r="AE164" i="24" s="1"/>
  <c r="AF162" i="25"/>
  <c r="P163" i="25"/>
  <c r="AB163" i="25" s="1"/>
  <c r="T164" i="24"/>
  <c r="Q163" i="25"/>
  <c r="AC163" i="25" s="1"/>
  <c r="P164" i="24"/>
  <c r="AB164" i="24" s="1"/>
  <c r="E164" i="25"/>
  <c r="G164" i="25"/>
  <c r="K164" i="25"/>
  <c r="D164" i="25"/>
  <c r="F164" i="25"/>
  <c r="I164" i="25"/>
  <c r="L164" i="25"/>
  <c r="H164" i="25"/>
  <c r="J164" i="25"/>
  <c r="E165" i="24"/>
  <c r="G165" i="24"/>
  <c r="H165" i="24"/>
  <c r="J165" i="24"/>
  <c r="I165" i="24"/>
  <c r="F165" i="24"/>
  <c r="K165" i="24"/>
  <c r="D165" i="24"/>
  <c r="L165" i="24"/>
  <c r="K165" i="8" l="1"/>
  <c r="L166" i="8" s="1"/>
  <c r="J165" i="8"/>
  <c r="N165" i="8" s="1"/>
  <c r="M165" i="8" s="1"/>
  <c r="J166" i="8"/>
  <c r="K166" i="8"/>
  <c r="V164" i="24"/>
  <c r="W176" i="24" s="1"/>
  <c r="O158" i="8"/>
  <c r="V157" i="8"/>
  <c r="AH162" i="25"/>
  <c r="AI174" i="25" s="1"/>
  <c r="X163" i="24"/>
  <c r="V163" i="25"/>
  <c r="W175" i="25" s="1"/>
  <c r="AJ160" i="25"/>
  <c r="W156" i="8"/>
  <c r="X162" i="25"/>
  <c r="AJ162" i="22"/>
  <c r="I158" i="8"/>
  <c r="AH163" i="24"/>
  <c r="AI175" i="24" s="1"/>
  <c r="AH163" i="22"/>
  <c r="AI175" i="22" s="1"/>
  <c r="AJ161" i="24"/>
  <c r="P157" i="8"/>
  <c r="X163" i="22"/>
  <c r="H160" i="8" s="1"/>
  <c r="Y166" i="22"/>
  <c r="V164" i="22"/>
  <c r="W176" i="22" s="1"/>
  <c r="J166" i="22"/>
  <c r="S166" i="22" s="1"/>
  <c r="AE166" i="22" s="1"/>
  <c r="I166" i="22"/>
  <c r="R166" i="22" s="1"/>
  <c r="AD166" i="22" s="1"/>
  <c r="K166" i="22"/>
  <c r="T166" i="22" s="1"/>
  <c r="AF166" i="22" s="1"/>
  <c r="U163" i="8"/>
  <c r="C166" i="25" s="1"/>
  <c r="Q164" i="8"/>
  <c r="U164" i="8" s="1"/>
  <c r="C167" i="25" s="1"/>
  <c r="L166" i="22"/>
  <c r="C165" i="8"/>
  <c r="G165" i="8" s="1"/>
  <c r="E165" i="8"/>
  <c r="F164" i="8"/>
  <c r="D165" i="8"/>
  <c r="H166" i="22"/>
  <c r="Q166" i="22" s="1"/>
  <c r="AC166" i="22" s="1"/>
  <c r="E166" i="22"/>
  <c r="S164" i="8"/>
  <c r="R164" i="8"/>
  <c r="F166" i="22"/>
  <c r="N166" i="8"/>
  <c r="J167" i="8"/>
  <c r="K167" i="8"/>
  <c r="L167" i="8"/>
  <c r="G166" i="22"/>
  <c r="P166" i="22" s="1"/>
  <c r="AB166" i="22" s="1"/>
  <c r="T163" i="8"/>
  <c r="S165" i="22"/>
  <c r="AE165" i="22" s="1"/>
  <c r="M165" i="22"/>
  <c r="R165" i="22"/>
  <c r="AD165" i="22" s="1"/>
  <c r="C167" i="22"/>
  <c r="O165" i="22"/>
  <c r="AA165" i="22" s="1"/>
  <c r="AF164" i="22"/>
  <c r="P165" i="22"/>
  <c r="AB165" i="22" s="1"/>
  <c r="T165" i="22"/>
  <c r="U165" i="22"/>
  <c r="AG165" i="22" s="1"/>
  <c r="N165" i="22"/>
  <c r="Z165" i="22" s="1"/>
  <c r="Q165" i="22"/>
  <c r="AC165" i="22" s="1"/>
  <c r="Y164" i="22"/>
  <c r="C166" i="24"/>
  <c r="D166" i="24" s="1"/>
  <c r="C167" i="24"/>
  <c r="P165" i="24"/>
  <c r="AB165" i="24" s="1"/>
  <c r="T164" i="25"/>
  <c r="AF164" i="24"/>
  <c r="AF163" i="25"/>
  <c r="O159" i="8"/>
  <c r="U165" i="24"/>
  <c r="AG165" i="24" s="1"/>
  <c r="N165" i="24"/>
  <c r="Z165" i="24" s="1"/>
  <c r="P164" i="25"/>
  <c r="AB164" i="25" s="1"/>
  <c r="M165" i="24"/>
  <c r="S164" i="25"/>
  <c r="AE164" i="25" s="1"/>
  <c r="N164" i="25"/>
  <c r="Z164" i="25" s="1"/>
  <c r="T165" i="24"/>
  <c r="Q164" i="25"/>
  <c r="AC164" i="25" s="1"/>
  <c r="O165" i="24"/>
  <c r="AA165" i="24" s="1"/>
  <c r="U164" i="25"/>
  <c r="AG164" i="25" s="1"/>
  <c r="V158" i="8"/>
  <c r="Y163" i="25"/>
  <c r="Y164" i="24"/>
  <c r="R165" i="24"/>
  <c r="AD165" i="24" s="1"/>
  <c r="R164" i="25"/>
  <c r="AD164" i="25" s="1"/>
  <c r="S165" i="24"/>
  <c r="AE165" i="24" s="1"/>
  <c r="O164" i="25"/>
  <c r="AA164" i="25" s="1"/>
  <c r="Q165" i="24"/>
  <c r="AC165" i="24" s="1"/>
  <c r="M164" i="25"/>
  <c r="M166" i="8" l="1"/>
  <c r="V165" i="24"/>
  <c r="W177" i="24" s="1"/>
  <c r="AH163" i="25"/>
  <c r="AI175" i="25" s="1"/>
  <c r="X164" i="24"/>
  <c r="V164" i="25"/>
  <c r="W176" i="25" s="1"/>
  <c r="AJ161" i="25"/>
  <c r="W157" i="8"/>
  <c r="X163" i="25"/>
  <c r="AH164" i="22"/>
  <c r="AI176" i="22" s="1"/>
  <c r="AH164" i="24"/>
  <c r="AI176" i="24" s="1"/>
  <c r="AJ162" i="24"/>
  <c r="P158" i="8"/>
  <c r="AJ163" i="22"/>
  <c r="I159" i="8"/>
  <c r="V165" i="22"/>
  <c r="W177" i="22" s="1"/>
  <c r="X164" i="22"/>
  <c r="K168" i="8"/>
  <c r="L168" i="8"/>
  <c r="U166" i="22"/>
  <c r="AG166" i="22" s="1"/>
  <c r="N167" i="8"/>
  <c r="M167" i="8" s="1"/>
  <c r="J168" i="8"/>
  <c r="N166" i="22"/>
  <c r="O166" i="22"/>
  <c r="AA166" i="22" s="1"/>
  <c r="S165" i="8"/>
  <c r="R165" i="8"/>
  <c r="T164" i="8"/>
  <c r="C166" i="8"/>
  <c r="G166" i="8" s="1"/>
  <c r="D166" i="8"/>
  <c r="F165" i="8"/>
  <c r="E166" i="8"/>
  <c r="Q165" i="8"/>
  <c r="U165" i="8" s="1"/>
  <c r="Y165" i="22"/>
  <c r="AF165" i="22"/>
  <c r="C168" i="22"/>
  <c r="L167" i="22"/>
  <c r="I167" i="22"/>
  <c r="J167" i="22"/>
  <c r="E167" i="22"/>
  <c r="D167" i="22"/>
  <c r="G167" i="22"/>
  <c r="K167" i="22"/>
  <c r="H167" i="22"/>
  <c r="F167" i="22"/>
  <c r="G166" i="24"/>
  <c r="F166" i="24"/>
  <c r="O166" i="24" s="1"/>
  <c r="AA166" i="24" s="1"/>
  <c r="H166" i="24"/>
  <c r="Q166" i="24" s="1"/>
  <c r="AC166" i="24" s="1"/>
  <c r="J166" i="24"/>
  <c r="S166" i="24" s="1"/>
  <c r="AE166" i="24" s="1"/>
  <c r="I166" i="24"/>
  <c r="L166" i="24"/>
  <c r="U166" i="24" s="1"/>
  <c r="AG166" i="24" s="1"/>
  <c r="K166" i="24"/>
  <c r="E166" i="24"/>
  <c r="N166" i="24" s="1"/>
  <c r="Z166" i="24" s="1"/>
  <c r="C168" i="24"/>
  <c r="C169" i="24"/>
  <c r="J167" i="24"/>
  <c r="E167" i="24"/>
  <c r="L167" i="24"/>
  <c r="D167" i="24"/>
  <c r="K167" i="24"/>
  <c r="F167" i="24"/>
  <c r="I167" i="24"/>
  <c r="H167" i="24"/>
  <c r="G167" i="24"/>
  <c r="Y164" i="25"/>
  <c r="AF164" i="25"/>
  <c r="Y165" i="24"/>
  <c r="AF165" i="24"/>
  <c r="O160" i="8"/>
  <c r="E165" i="25"/>
  <c r="H165" i="25"/>
  <c r="L165" i="25"/>
  <c r="J165" i="25"/>
  <c r="F165" i="25"/>
  <c r="G165" i="25"/>
  <c r="D165" i="25"/>
  <c r="I165" i="25"/>
  <c r="K165" i="25"/>
  <c r="L166" i="25"/>
  <c r="E166" i="25"/>
  <c r="G166" i="25"/>
  <c r="D166" i="25"/>
  <c r="H166" i="25"/>
  <c r="I166" i="25"/>
  <c r="J166" i="25"/>
  <c r="K166" i="25"/>
  <c r="F166" i="25"/>
  <c r="M166" i="24"/>
  <c r="V159" i="8"/>
  <c r="X165" i="22" l="1"/>
  <c r="H162" i="8" s="1"/>
  <c r="AH164" i="25"/>
  <c r="AI176" i="25" s="1"/>
  <c r="X165" i="24"/>
  <c r="AJ162" i="25"/>
  <c r="W158" i="8"/>
  <c r="X164" i="25"/>
  <c r="V166" i="22"/>
  <c r="W178" i="22" s="1"/>
  <c r="AH165" i="22"/>
  <c r="AI177" i="22" s="1"/>
  <c r="AJ164" i="22"/>
  <c r="I161" i="8" s="1"/>
  <c r="I160" i="8"/>
  <c r="AH165" i="24"/>
  <c r="AI177" i="24" s="1"/>
  <c r="AJ163" i="24"/>
  <c r="P159" i="8"/>
  <c r="Z166" i="22"/>
  <c r="J169" i="8"/>
  <c r="N169" i="8" s="1"/>
  <c r="K169" i="8"/>
  <c r="L169" i="8"/>
  <c r="E167" i="8"/>
  <c r="D167" i="8"/>
  <c r="F166" i="8"/>
  <c r="C167" i="8"/>
  <c r="Q166" i="8"/>
  <c r="U166" i="8" s="1"/>
  <c r="C169" i="25" s="1"/>
  <c r="R166" i="8"/>
  <c r="S166" i="8"/>
  <c r="T165" i="8"/>
  <c r="T167" i="22"/>
  <c r="P167" i="22"/>
  <c r="AB167" i="22" s="1"/>
  <c r="L168" i="22"/>
  <c r="E168" i="22"/>
  <c r="D168" i="22"/>
  <c r="J168" i="22"/>
  <c r="I168" i="22"/>
  <c r="G168" i="22"/>
  <c r="H168" i="22"/>
  <c r="K168" i="22"/>
  <c r="F168" i="22"/>
  <c r="M167" i="22"/>
  <c r="N167" i="22"/>
  <c r="Z167" i="22" s="1"/>
  <c r="S167" i="22"/>
  <c r="AE167" i="22" s="1"/>
  <c r="R167" i="22"/>
  <c r="AD167" i="22" s="1"/>
  <c r="H161" i="8"/>
  <c r="O167" i="22"/>
  <c r="AA167" i="22" s="1"/>
  <c r="U167" i="22"/>
  <c r="AG167" i="22" s="1"/>
  <c r="Q167" i="22"/>
  <c r="AC167" i="22" s="1"/>
  <c r="C169" i="22"/>
  <c r="P166" i="24"/>
  <c r="AB166" i="24" s="1"/>
  <c r="T166" i="24"/>
  <c r="AF166" i="24" s="1"/>
  <c r="R166" i="24"/>
  <c r="AD166" i="24" s="1"/>
  <c r="C168" i="25"/>
  <c r="M166" i="25"/>
  <c r="Q165" i="25"/>
  <c r="AC165" i="25" s="1"/>
  <c r="O167" i="24"/>
  <c r="AA167" i="24" s="1"/>
  <c r="Y166" i="24"/>
  <c r="P166" i="25"/>
  <c r="AB166" i="25" s="1"/>
  <c r="T165" i="25"/>
  <c r="N165" i="25"/>
  <c r="Z165" i="25" s="1"/>
  <c r="T167" i="24"/>
  <c r="K168" i="24"/>
  <c r="L168" i="24"/>
  <c r="I168" i="24"/>
  <c r="G168" i="24"/>
  <c r="E168" i="24"/>
  <c r="D168" i="24"/>
  <c r="H168" i="24"/>
  <c r="J168" i="24"/>
  <c r="F168" i="24"/>
  <c r="N166" i="25"/>
  <c r="Z166" i="25" s="1"/>
  <c r="R165" i="25"/>
  <c r="AD165" i="25" s="1"/>
  <c r="M167" i="24"/>
  <c r="V160" i="8"/>
  <c r="O166" i="25"/>
  <c r="AA166" i="25" s="1"/>
  <c r="U166" i="25"/>
  <c r="AG166" i="25" s="1"/>
  <c r="M165" i="25"/>
  <c r="U167" i="24"/>
  <c r="AG167" i="24" s="1"/>
  <c r="T166" i="25"/>
  <c r="P165" i="25"/>
  <c r="AB165" i="25" s="1"/>
  <c r="O161" i="8"/>
  <c r="N167" i="24"/>
  <c r="Z167" i="24" s="1"/>
  <c r="S166" i="25"/>
  <c r="AE166" i="25" s="1"/>
  <c r="O165" i="25"/>
  <c r="AA165" i="25" s="1"/>
  <c r="P167" i="24"/>
  <c r="AB167" i="24" s="1"/>
  <c r="S167" i="24"/>
  <c r="AE167" i="24" s="1"/>
  <c r="R166" i="25"/>
  <c r="AD166" i="25" s="1"/>
  <c r="S165" i="25"/>
  <c r="AE165" i="25" s="1"/>
  <c r="Q167" i="24"/>
  <c r="AC167" i="24" s="1"/>
  <c r="Q166" i="25"/>
  <c r="AC166" i="25" s="1"/>
  <c r="U165" i="25"/>
  <c r="AG165" i="25" s="1"/>
  <c r="R167" i="24"/>
  <c r="AD167" i="24" s="1"/>
  <c r="V167" i="24" l="1"/>
  <c r="W179" i="24" s="1"/>
  <c r="V166" i="24"/>
  <c r="W178" i="24" s="1"/>
  <c r="V165" i="25"/>
  <c r="W177" i="25" s="1"/>
  <c r="V166" i="25"/>
  <c r="W178" i="25" s="1"/>
  <c r="AJ163" i="25"/>
  <c r="W159" i="8"/>
  <c r="AH166" i="22"/>
  <c r="AI178" i="22" s="1"/>
  <c r="AJ165" i="22"/>
  <c r="I162" i="8" s="1"/>
  <c r="AJ164" i="24"/>
  <c r="P160" i="8"/>
  <c r="AH166" i="24"/>
  <c r="AI178" i="24" s="1"/>
  <c r="X166" i="22"/>
  <c r="H163" i="8" s="1"/>
  <c r="V167" i="22"/>
  <c r="W179" i="22" s="1"/>
  <c r="E168" i="8"/>
  <c r="D168" i="8"/>
  <c r="L170" i="8"/>
  <c r="K170" i="8"/>
  <c r="J170" i="8"/>
  <c r="G167" i="8"/>
  <c r="C170" i="22" s="1"/>
  <c r="C168" i="8"/>
  <c r="F167" i="8"/>
  <c r="T166" i="8"/>
  <c r="R167" i="8"/>
  <c r="S167" i="8"/>
  <c r="Q167" i="8"/>
  <c r="S168" i="22"/>
  <c r="AE168" i="22" s="1"/>
  <c r="M168" i="22"/>
  <c r="N168" i="22"/>
  <c r="Z168" i="22" s="1"/>
  <c r="O168" i="22"/>
  <c r="AA168" i="22" s="1"/>
  <c r="U168" i="22"/>
  <c r="AG168" i="22" s="1"/>
  <c r="T168" i="22"/>
  <c r="J169" i="22"/>
  <c r="F169" i="22"/>
  <c r="K169" i="22"/>
  <c r="D169" i="22"/>
  <c r="L169" i="22"/>
  <c r="E169" i="22"/>
  <c r="H169" i="22"/>
  <c r="I169" i="22"/>
  <c r="G169" i="22"/>
  <c r="Q168" i="22"/>
  <c r="AC168" i="22" s="1"/>
  <c r="P168" i="22"/>
  <c r="AB168" i="22" s="1"/>
  <c r="Y167" i="22"/>
  <c r="R168" i="22"/>
  <c r="AD168" i="22" s="1"/>
  <c r="AF167" i="22"/>
  <c r="C170" i="24"/>
  <c r="N168" i="8"/>
  <c r="Y165" i="25"/>
  <c r="U168" i="24"/>
  <c r="AG168" i="24" s="1"/>
  <c r="Y167" i="24"/>
  <c r="T168" i="24"/>
  <c r="S168" i="24"/>
  <c r="AE168" i="24" s="1"/>
  <c r="AF167" i="24"/>
  <c r="AF166" i="25"/>
  <c r="J167" i="25"/>
  <c r="L167" i="25"/>
  <c r="H167" i="25"/>
  <c r="K167" i="25"/>
  <c r="G167" i="25"/>
  <c r="F167" i="25"/>
  <c r="I167" i="25"/>
  <c r="E167" i="25"/>
  <c r="D167" i="25"/>
  <c r="Q168" i="24"/>
  <c r="AC168" i="24" s="1"/>
  <c r="O168" i="24"/>
  <c r="AA168" i="24" s="1"/>
  <c r="M168" i="24"/>
  <c r="Y166" i="25"/>
  <c r="N168" i="24"/>
  <c r="Z168" i="24" s="1"/>
  <c r="E169" i="24"/>
  <c r="I169" i="24"/>
  <c r="J169" i="24"/>
  <c r="K169" i="24"/>
  <c r="F169" i="24"/>
  <c r="D169" i="24"/>
  <c r="L169" i="24"/>
  <c r="G169" i="24"/>
  <c r="H169" i="24"/>
  <c r="O162" i="8"/>
  <c r="I168" i="25"/>
  <c r="G168" i="25"/>
  <c r="K168" i="25"/>
  <c r="D168" i="25"/>
  <c r="E168" i="25"/>
  <c r="L168" i="25"/>
  <c r="H168" i="25"/>
  <c r="F168" i="25"/>
  <c r="J168" i="25"/>
  <c r="P168" i="24"/>
  <c r="AB168" i="24" s="1"/>
  <c r="V161" i="8"/>
  <c r="R168" i="24"/>
  <c r="AD168" i="24" s="1"/>
  <c r="AF165" i="25"/>
  <c r="V168" i="24" l="1"/>
  <c r="W180" i="24" s="1"/>
  <c r="AH165" i="25"/>
  <c r="AI177" i="25" s="1"/>
  <c r="AH166" i="25"/>
  <c r="AI178" i="25" s="1"/>
  <c r="X166" i="24"/>
  <c r="X167" i="24" s="1"/>
  <c r="AJ164" i="25"/>
  <c r="W160" i="8"/>
  <c r="X165" i="25"/>
  <c r="X166" i="25" s="1"/>
  <c r="AH167" i="22"/>
  <c r="AI179" i="22" s="1"/>
  <c r="AJ166" i="22"/>
  <c r="I163" i="8" s="1"/>
  <c r="AH167" i="24"/>
  <c r="AI179" i="24" s="1"/>
  <c r="AJ165" i="24"/>
  <c r="P161" i="8"/>
  <c r="V168" i="22"/>
  <c r="W180" i="22" s="1"/>
  <c r="X167" i="22"/>
  <c r="J171" i="8"/>
  <c r="N171" i="8" s="1"/>
  <c r="T167" i="8"/>
  <c r="N170" i="8"/>
  <c r="K171" i="8"/>
  <c r="L171" i="8"/>
  <c r="R168" i="8"/>
  <c r="S168" i="8"/>
  <c r="U167" i="8"/>
  <c r="C170" i="25" s="1"/>
  <c r="Q168" i="8"/>
  <c r="U168" i="8" s="1"/>
  <c r="C171" i="25" s="1"/>
  <c r="E169" i="8"/>
  <c r="D169" i="8"/>
  <c r="C169" i="8"/>
  <c r="G168" i="8"/>
  <c r="C171" i="22" s="1"/>
  <c r="O169" i="22"/>
  <c r="AA169" i="22" s="1"/>
  <c r="L170" i="22"/>
  <c r="I170" i="22"/>
  <c r="E170" i="22"/>
  <c r="D170" i="22"/>
  <c r="K170" i="22"/>
  <c r="G170" i="22"/>
  <c r="H170" i="22"/>
  <c r="J170" i="22"/>
  <c r="F170" i="22"/>
  <c r="T169" i="22"/>
  <c r="P169" i="22"/>
  <c r="AB169" i="22" s="1"/>
  <c r="S169" i="22"/>
  <c r="AE169" i="22" s="1"/>
  <c r="Y168" i="22"/>
  <c r="R169" i="22"/>
  <c r="AD169" i="22" s="1"/>
  <c r="AF168" i="22"/>
  <c r="Q169" i="22"/>
  <c r="AC169" i="22" s="1"/>
  <c r="F168" i="8"/>
  <c r="M169" i="22"/>
  <c r="N169" i="22"/>
  <c r="Z169" i="22" s="1"/>
  <c r="U169" i="22"/>
  <c r="AG169" i="22" s="1"/>
  <c r="M168" i="8"/>
  <c r="M169" i="8" s="1"/>
  <c r="C171" i="24"/>
  <c r="O168" i="25"/>
  <c r="AA168" i="25" s="1"/>
  <c r="S169" i="24"/>
  <c r="AE169" i="24" s="1"/>
  <c r="J170" i="24"/>
  <c r="E170" i="24"/>
  <c r="F170" i="24"/>
  <c r="H170" i="24"/>
  <c r="D170" i="24"/>
  <c r="G170" i="24"/>
  <c r="L170" i="24"/>
  <c r="I170" i="24"/>
  <c r="K170" i="24"/>
  <c r="M167" i="25"/>
  <c r="S167" i="25"/>
  <c r="AE167" i="25" s="1"/>
  <c r="Q168" i="25"/>
  <c r="AC168" i="25" s="1"/>
  <c r="R169" i="24"/>
  <c r="AD169" i="24" s="1"/>
  <c r="N167" i="25"/>
  <c r="Z167" i="25" s="1"/>
  <c r="I169" i="25"/>
  <c r="E169" i="25"/>
  <c r="F169" i="25"/>
  <c r="D169" i="25"/>
  <c r="G169" i="25"/>
  <c r="J169" i="25"/>
  <c r="H169" i="25"/>
  <c r="K169" i="25"/>
  <c r="L169" i="25"/>
  <c r="U168" i="25"/>
  <c r="AG168" i="25" s="1"/>
  <c r="Q169" i="24"/>
  <c r="AC169" i="24" s="1"/>
  <c r="N169" i="24"/>
  <c r="Z169" i="24" s="1"/>
  <c r="Y168" i="24"/>
  <c r="R167" i="25"/>
  <c r="AD167" i="25" s="1"/>
  <c r="N168" i="25"/>
  <c r="Z168" i="25" s="1"/>
  <c r="P169" i="24"/>
  <c r="AB169" i="24" s="1"/>
  <c r="O167" i="25"/>
  <c r="AA167" i="25" s="1"/>
  <c r="M168" i="25"/>
  <c r="U169" i="24"/>
  <c r="AG169" i="24" s="1"/>
  <c r="P167" i="25"/>
  <c r="AB167" i="25" s="1"/>
  <c r="AF168" i="24"/>
  <c r="T168" i="25"/>
  <c r="M169" i="24"/>
  <c r="T167" i="25"/>
  <c r="P168" i="25"/>
  <c r="AB168" i="25" s="1"/>
  <c r="O169" i="24"/>
  <c r="AA169" i="24" s="1"/>
  <c r="Q167" i="25"/>
  <c r="AC167" i="25" s="1"/>
  <c r="S168" i="25"/>
  <c r="AE168" i="25" s="1"/>
  <c r="R168" i="25"/>
  <c r="AD168" i="25" s="1"/>
  <c r="T169" i="24"/>
  <c r="U167" i="25"/>
  <c r="AG167" i="25" s="1"/>
  <c r="V169" i="24" l="1"/>
  <c r="W181" i="24" s="1"/>
  <c r="O163" i="8"/>
  <c r="X168" i="22"/>
  <c r="H165" i="8" s="1"/>
  <c r="V162" i="8"/>
  <c r="X168" i="24"/>
  <c r="V167" i="25"/>
  <c r="W179" i="25" s="1"/>
  <c r="V168" i="25"/>
  <c r="W180" i="25" s="1"/>
  <c r="AJ165" i="25"/>
  <c r="W161" i="8"/>
  <c r="AH168" i="22"/>
  <c r="AI180" i="22" s="1"/>
  <c r="AJ167" i="22"/>
  <c r="I164" i="8" s="1"/>
  <c r="AJ166" i="24"/>
  <c r="P162" i="8"/>
  <c r="AH168" i="24"/>
  <c r="AI180" i="24" s="1"/>
  <c r="H164" i="8"/>
  <c r="V169" i="22"/>
  <c r="W181" i="22" s="1"/>
  <c r="R169" i="8"/>
  <c r="S169" i="8"/>
  <c r="G169" i="8"/>
  <c r="C172" i="22" s="1"/>
  <c r="C170" i="8"/>
  <c r="L172" i="8"/>
  <c r="K172" i="8"/>
  <c r="F169" i="8"/>
  <c r="D170" i="8"/>
  <c r="E170" i="8"/>
  <c r="M170" i="8"/>
  <c r="M171" i="8" s="1"/>
  <c r="Q169" i="8"/>
  <c r="J172" i="8"/>
  <c r="S170" i="22"/>
  <c r="AE170" i="22" s="1"/>
  <c r="Q170" i="22"/>
  <c r="AC170" i="22" s="1"/>
  <c r="P170" i="22"/>
  <c r="AB170" i="22" s="1"/>
  <c r="U170" i="22"/>
  <c r="AG170" i="22" s="1"/>
  <c r="T170" i="22"/>
  <c r="Y169" i="22"/>
  <c r="M170" i="22"/>
  <c r="G171" i="22"/>
  <c r="F171" i="22"/>
  <c r="J171" i="22"/>
  <c r="K171" i="22"/>
  <c r="D171" i="22"/>
  <c r="L171" i="22"/>
  <c r="E171" i="22"/>
  <c r="H171" i="22"/>
  <c r="I171" i="22"/>
  <c r="AF169" i="22"/>
  <c r="N170" i="22"/>
  <c r="Z170" i="22" s="1"/>
  <c r="O170" i="22"/>
  <c r="AA170" i="22" s="1"/>
  <c r="R170" i="22"/>
  <c r="AD170" i="22" s="1"/>
  <c r="T168" i="8"/>
  <c r="C172" i="24"/>
  <c r="AF168" i="25"/>
  <c r="T169" i="25"/>
  <c r="R170" i="24"/>
  <c r="AD170" i="24" s="1"/>
  <c r="Q169" i="25"/>
  <c r="AC169" i="25" s="1"/>
  <c r="F170" i="25"/>
  <c r="I170" i="25"/>
  <c r="D170" i="25"/>
  <c r="J170" i="25"/>
  <c r="G170" i="25"/>
  <c r="L170" i="25"/>
  <c r="E170" i="25"/>
  <c r="K170" i="25"/>
  <c r="H170" i="25"/>
  <c r="U170" i="24"/>
  <c r="AG170" i="24" s="1"/>
  <c r="Y168" i="25"/>
  <c r="S169" i="25"/>
  <c r="AE169" i="25" s="1"/>
  <c r="P170" i="24"/>
  <c r="AB170" i="24" s="1"/>
  <c r="O164" i="8"/>
  <c r="AF167" i="25"/>
  <c r="P169" i="25"/>
  <c r="AB169" i="25" s="1"/>
  <c r="M170" i="24"/>
  <c r="M169" i="25"/>
  <c r="Q170" i="24"/>
  <c r="AC170" i="24" s="1"/>
  <c r="O169" i="25"/>
  <c r="AA169" i="25" s="1"/>
  <c r="Y167" i="25"/>
  <c r="O170" i="24"/>
  <c r="AA170" i="24" s="1"/>
  <c r="G171" i="24"/>
  <c r="D171" i="24"/>
  <c r="F171" i="24"/>
  <c r="K171" i="24"/>
  <c r="L171" i="24"/>
  <c r="E171" i="24"/>
  <c r="I171" i="24"/>
  <c r="J171" i="24"/>
  <c r="H171" i="24"/>
  <c r="Y169" i="24"/>
  <c r="N169" i="25"/>
  <c r="Z169" i="25" s="1"/>
  <c r="N170" i="24"/>
  <c r="Z170" i="24" s="1"/>
  <c r="V163" i="8"/>
  <c r="AF169" i="24"/>
  <c r="U169" i="25"/>
  <c r="AG169" i="25" s="1"/>
  <c r="R169" i="25"/>
  <c r="AD169" i="25" s="1"/>
  <c r="T170" i="24"/>
  <c r="S170" i="24"/>
  <c r="AE170" i="24" s="1"/>
  <c r="V170" i="24" l="1"/>
  <c r="W182" i="24" s="1"/>
  <c r="AH169" i="24"/>
  <c r="AI181" i="24" s="1"/>
  <c r="AH167" i="25"/>
  <c r="AI179" i="25" s="1"/>
  <c r="X169" i="24"/>
  <c r="AH168" i="25"/>
  <c r="AI180" i="25" s="1"/>
  <c r="V169" i="25"/>
  <c r="W181" i="25" s="1"/>
  <c r="AJ166" i="25"/>
  <c r="W162" i="8"/>
  <c r="X167" i="25"/>
  <c r="X168" i="25" s="1"/>
  <c r="AH169" i="22"/>
  <c r="AI181" i="22" s="1"/>
  <c r="AJ168" i="22"/>
  <c r="I165" i="8" s="1"/>
  <c r="AJ167" i="24"/>
  <c r="P163" i="8"/>
  <c r="X169" i="22"/>
  <c r="H166" i="8" s="1"/>
  <c r="V170" i="22"/>
  <c r="W182" i="22" s="1"/>
  <c r="T169" i="8"/>
  <c r="F170" i="8"/>
  <c r="D171" i="8"/>
  <c r="E171" i="8"/>
  <c r="J173" i="8"/>
  <c r="N173" i="8" s="1"/>
  <c r="N172" i="8"/>
  <c r="M172" i="8" s="1"/>
  <c r="G170" i="8"/>
  <c r="C173" i="22" s="1"/>
  <c r="C171" i="8"/>
  <c r="U169" i="8"/>
  <c r="C172" i="25" s="1"/>
  <c r="Q170" i="8"/>
  <c r="U170" i="8" s="1"/>
  <c r="C173" i="25" s="1"/>
  <c r="K173" i="8"/>
  <c r="L173" i="8"/>
  <c r="R170" i="8"/>
  <c r="S170" i="8"/>
  <c r="S171" i="22"/>
  <c r="AE171" i="22" s="1"/>
  <c r="I172" i="22"/>
  <c r="E172" i="22"/>
  <c r="H172" i="22"/>
  <c r="D172" i="22"/>
  <c r="G172" i="22"/>
  <c r="K172" i="22"/>
  <c r="L172" i="22"/>
  <c r="F172" i="22"/>
  <c r="J172" i="22"/>
  <c r="O171" i="22"/>
  <c r="AA171" i="22" s="1"/>
  <c r="AF170" i="22"/>
  <c r="T171" i="22"/>
  <c r="R171" i="22"/>
  <c r="AD171" i="22" s="1"/>
  <c r="P171" i="22"/>
  <c r="AB171" i="22" s="1"/>
  <c r="M171" i="22"/>
  <c r="Q171" i="22"/>
  <c r="AC171" i="22" s="1"/>
  <c r="Y170" i="22"/>
  <c r="N171" i="22"/>
  <c r="Z171" i="22" s="1"/>
  <c r="U171" i="22"/>
  <c r="AG171" i="22" s="1"/>
  <c r="C173" i="24"/>
  <c r="C174" i="24"/>
  <c r="N171" i="24"/>
  <c r="Z171" i="24" s="1"/>
  <c r="R170" i="25"/>
  <c r="AD170" i="25" s="1"/>
  <c r="U171" i="24"/>
  <c r="AG171" i="24" s="1"/>
  <c r="Y169" i="25"/>
  <c r="Q170" i="25"/>
  <c r="AC170" i="25" s="1"/>
  <c r="O170" i="25"/>
  <c r="AA170" i="25" s="1"/>
  <c r="T171" i="24"/>
  <c r="T170" i="25"/>
  <c r="I171" i="25"/>
  <c r="D171" i="25"/>
  <c r="F171" i="25"/>
  <c r="E171" i="25"/>
  <c r="G171" i="25"/>
  <c r="J171" i="25"/>
  <c r="L171" i="25"/>
  <c r="K171" i="25"/>
  <c r="H171" i="25"/>
  <c r="O171" i="24"/>
  <c r="AA171" i="24" s="1"/>
  <c r="N170" i="25"/>
  <c r="Z170" i="25" s="1"/>
  <c r="AF170" i="24"/>
  <c r="M171" i="24"/>
  <c r="O165" i="8"/>
  <c r="U170" i="25"/>
  <c r="AG170" i="25" s="1"/>
  <c r="AF169" i="25"/>
  <c r="Q171" i="24"/>
  <c r="AC171" i="24" s="1"/>
  <c r="P171" i="24"/>
  <c r="AB171" i="24" s="1"/>
  <c r="J172" i="24"/>
  <c r="G172" i="24"/>
  <c r="I172" i="24"/>
  <c r="L172" i="24"/>
  <c r="K172" i="24"/>
  <c r="D172" i="24"/>
  <c r="F172" i="24"/>
  <c r="E172" i="24"/>
  <c r="H172" i="24"/>
  <c r="P170" i="25"/>
  <c r="AB170" i="25" s="1"/>
  <c r="S171" i="24"/>
  <c r="AE171" i="24" s="1"/>
  <c r="Y170" i="24"/>
  <c r="S170" i="25"/>
  <c r="AE170" i="25" s="1"/>
  <c r="R171" i="24"/>
  <c r="AD171" i="24" s="1"/>
  <c r="M170" i="25"/>
  <c r="V164" i="8" l="1"/>
  <c r="V171" i="24"/>
  <c r="AH169" i="25"/>
  <c r="AI181" i="25" s="1"/>
  <c r="X170" i="24"/>
  <c r="AJ167" i="25"/>
  <c r="W163" i="8"/>
  <c r="V170" i="25"/>
  <c r="W182" i="25" s="1"/>
  <c r="X169" i="25"/>
  <c r="AJ169" i="22"/>
  <c r="I166" i="8" s="1"/>
  <c r="AH170" i="22"/>
  <c r="AI182" i="22" s="1"/>
  <c r="AJ168" i="24"/>
  <c r="P164" i="8"/>
  <c r="AH170" i="24"/>
  <c r="AI182" i="24" s="1"/>
  <c r="V171" i="22"/>
  <c r="W183" i="22" s="1"/>
  <c r="X170" i="22"/>
  <c r="H167" i="8" s="1"/>
  <c r="M173" i="8"/>
  <c r="S171" i="8"/>
  <c r="R171" i="8"/>
  <c r="C172" i="8"/>
  <c r="G172" i="8" s="1"/>
  <c r="J174" i="8"/>
  <c r="L174" i="8"/>
  <c r="K174" i="8"/>
  <c r="Q171" i="8"/>
  <c r="D172" i="8"/>
  <c r="E172" i="8"/>
  <c r="F171" i="8"/>
  <c r="T170" i="8"/>
  <c r="G171" i="8"/>
  <c r="C174" i="22" s="1"/>
  <c r="Q172" i="22"/>
  <c r="AC172" i="22" s="1"/>
  <c r="N172" i="22"/>
  <c r="Z172" i="22" s="1"/>
  <c r="K173" i="22"/>
  <c r="J173" i="22"/>
  <c r="G173" i="22"/>
  <c r="D173" i="22"/>
  <c r="I173" i="22"/>
  <c r="F173" i="22"/>
  <c r="E173" i="22"/>
  <c r="H173" i="22"/>
  <c r="L173" i="22"/>
  <c r="AF171" i="22"/>
  <c r="S172" i="22"/>
  <c r="AE172" i="22" s="1"/>
  <c r="R172" i="22"/>
  <c r="AD172" i="22" s="1"/>
  <c r="O172" i="22"/>
  <c r="AA172" i="22" s="1"/>
  <c r="Y171" i="22"/>
  <c r="U172" i="22"/>
  <c r="AG172" i="22" s="1"/>
  <c r="T172" i="22"/>
  <c r="P172" i="22"/>
  <c r="AB172" i="22" s="1"/>
  <c r="M172" i="22"/>
  <c r="M172" i="24"/>
  <c r="O166" i="8"/>
  <c r="V165" i="8"/>
  <c r="N171" i="25"/>
  <c r="Z171" i="25" s="1"/>
  <c r="T172" i="24"/>
  <c r="O171" i="25"/>
  <c r="AA171" i="25" s="1"/>
  <c r="K172" i="25"/>
  <c r="H172" i="25"/>
  <c r="D172" i="25"/>
  <c r="F172" i="25"/>
  <c r="G172" i="25"/>
  <c r="J172" i="25"/>
  <c r="E172" i="25"/>
  <c r="I172" i="25"/>
  <c r="L172" i="25"/>
  <c r="U172" i="24"/>
  <c r="AG172" i="24" s="1"/>
  <c r="M171" i="25"/>
  <c r="R172" i="24"/>
  <c r="AD172" i="24" s="1"/>
  <c r="Q171" i="25"/>
  <c r="AC171" i="25" s="1"/>
  <c r="R171" i="25"/>
  <c r="AD171" i="25" s="1"/>
  <c r="P172" i="24"/>
  <c r="AB172" i="24" s="1"/>
  <c r="T171" i="25"/>
  <c r="AF170" i="25"/>
  <c r="Q172" i="24"/>
  <c r="AC172" i="24" s="1"/>
  <c r="S172" i="24"/>
  <c r="AE172" i="24" s="1"/>
  <c r="H173" i="24"/>
  <c r="J173" i="24"/>
  <c r="G173" i="24"/>
  <c r="L173" i="24"/>
  <c r="K173" i="24"/>
  <c r="D173" i="24"/>
  <c r="I173" i="24"/>
  <c r="E173" i="24"/>
  <c r="F173" i="24"/>
  <c r="U171" i="25"/>
  <c r="AG171" i="25" s="1"/>
  <c r="Y170" i="25"/>
  <c r="N172" i="24"/>
  <c r="Z172" i="24" s="1"/>
  <c r="Y171" i="24"/>
  <c r="W183" i="24"/>
  <c r="S171" i="25"/>
  <c r="AE171" i="25" s="1"/>
  <c r="AF171" i="24"/>
  <c r="O172" i="24"/>
  <c r="AA172" i="24" s="1"/>
  <c r="P171" i="25"/>
  <c r="AB171" i="25" s="1"/>
  <c r="V172" i="24" l="1"/>
  <c r="L175" i="8"/>
  <c r="K175" i="8"/>
  <c r="N174" i="8"/>
  <c r="M174" i="8" s="1"/>
  <c r="J175" i="8"/>
  <c r="AH170" i="25"/>
  <c r="AI182" i="25" s="1"/>
  <c r="Q172" i="8"/>
  <c r="U172" i="8" s="1"/>
  <c r="C175" i="25" s="1"/>
  <c r="X171" i="24"/>
  <c r="V171" i="25"/>
  <c r="W183" i="25" s="1"/>
  <c r="AJ168" i="25"/>
  <c r="W164" i="8"/>
  <c r="X170" i="25"/>
  <c r="AH171" i="24"/>
  <c r="AI183" i="24" s="1"/>
  <c r="AH171" i="22"/>
  <c r="AI183" i="22" s="1"/>
  <c r="AJ170" i="22"/>
  <c r="I167" i="8" s="1"/>
  <c r="AJ169" i="24"/>
  <c r="P165" i="8"/>
  <c r="V172" i="22"/>
  <c r="W184" i="22" s="1"/>
  <c r="X171" i="22"/>
  <c r="C173" i="8"/>
  <c r="G173" i="8" s="1"/>
  <c r="D173" i="8"/>
  <c r="E173" i="8"/>
  <c r="F172" i="8"/>
  <c r="R172" i="8"/>
  <c r="S172" i="8"/>
  <c r="T171" i="8"/>
  <c r="U171" i="8"/>
  <c r="C174" i="25" s="1"/>
  <c r="Y172" i="22"/>
  <c r="S173" i="22"/>
  <c r="AE173" i="22" s="1"/>
  <c r="C175" i="22"/>
  <c r="U173" i="22"/>
  <c r="AG173" i="22" s="1"/>
  <c r="T173" i="22"/>
  <c r="N173" i="22"/>
  <c r="Z173" i="22" s="1"/>
  <c r="L174" i="22"/>
  <c r="J174" i="22"/>
  <c r="K174" i="22"/>
  <c r="G174" i="22"/>
  <c r="I174" i="22"/>
  <c r="F174" i="22"/>
  <c r="H174" i="22"/>
  <c r="E174" i="22"/>
  <c r="D174" i="22"/>
  <c r="O173" i="22"/>
  <c r="AA173" i="22" s="1"/>
  <c r="Q173" i="22"/>
  <c r="AC173" i="22" s="1"/>
  <c r="R173" i="22"/>
  <c r="AD173" i="22" s="1"/>
  <c r="AF172" i="22"/>
  <c r="M173" i="22"/>
  <c r="P173" i="22"/>
  <c r="AB173" i="22" s="1"/>
  <c r="C175" i="24"/>
  <c r="P173" i="24"/>
  <c r="AB173" i="24" s="1"/>
  <c r="S172" i="25"/>
  <c r="AE172" i="25" s="1"/>
  <c r="AF172" i="24"/>
  <c r="S173" i="24"/>
  <c r="AE173" i="24" s="1"/>
  <c r="P172" i="25"/>
  <c r="AB172" i="25" s="1"/>
  <c r="O173" i="24"/>
  <c r="AA173" i="24" s="1"/>
  <c r="Q173" i="24"/>
  <c r="AC173" i="24" s="1"/>
  <c r="O172" i="25"/>
  <c r="AA172" i="25" s="1"/>
  <c r="V166" i="8"/>
  <c r="N173" i="24"/>
  <c r="Z173" i="24" s="1"/>
  <c r="AF171" i="25"/>
  <c r="M172" i="25"/>
  <c r="R173" i="24"/>
  <c r="AD173" i="24" s="1"/>
  <c r="Q172" i="25"/>
  <c r="AC172" i="25" s="1"/>
  <c r="O167" i="8"/>
  <c r="M173" i="24"/>
  <c r="U172" i="25"/>
  <c r="AG172" i="25" s="1"/>
  <c r="T172" i="25"/>
  <c r="I173" i="25"/>
  <c r="E173" i="25"/>
  <c r="G173" i="25"/>
  <c r="K173" i="25"/>
  <c r="D173" i="25"/>
  <c r="H173" i="25"/>
  <c r="F173" i="25"/>
  <c r="L173" i="25"/>
  <c r="J173" i="25"/>
  <c r="T173" i="24"/>
  <c r="F174" i="24"/>
  <c r="J174" i="24"/>
  <c r="D174" i="24"/>
  <c r="K174" i="24"/>
  <c r="I174" i="24"/>
  <c r="H174" i="24"/>
  <c r="G174" i="24"/>
  <c r="L174" i="24"/>
  <c r="E174" i="24"/>
  <c r="R172" i="25"/>
  <c r="AD172" i="25" s="1"/>
  <c r="W184" i="24"/>
  <c r="Y172" i="24"/>
  <c r="U173" i="24"/>
  <c r="AG173" i="24" s="1"/>
  <c r="Y171" i="25"/>
  <c r="N172" i="25"/>
  <c r="Z172" i="25" s="1"/>
  <c r="J176" i="8" l="1"/>
  <c r="N176" i="8" s="1"/>
  <c r="V173" i="24"/>
  <c r="L176" i="8"/>
  <c r="K176" i="8"/>
  <c r="AH171" i="25"/>
  <c r="AI183" i="25" s="1"/>
  <c r="X172" i="24"/>
  <c r="V172" i="25"/>
  <c r="W184" i="25" s="1"/>
  <c r="AJ169" i="25"/>
  <c r="W165" i="8"/>
  <c r="X171" i="25"/>
  <c r="AH172" i="22"/>
  <c r="AI184" i="22" s="1"/>
  <c r="AH172" i="24"/>
  <c r="AI184" i="24" s="1"/>
  <c r="AJ171" i="22"/>
  <c r="I168" i="8" s="1"/>
  <c r="X172" i="22"/>
  <c r="H169" i="8" s="1"/>
  <c r="AJ170" i="24"/>
  <c r="P166" i="8"/>
  <c r="V173" i="22"/>
  <c r="W185" i="22" s="1"/>
  <c r="T172" i="8"/>
  <c r="R173" i="8"/>
  <c r="S173" i="8"/>
  <c r="D174" i="8"/>
  <c r="F173" i="8"/>
  <c r="E174" i="8"/>
  <c r="C174" i="8"/>
  <c r="Q173" i="8"/>
  <c r="Q174" i="22"/>
  <c r="AC174" i="22" s="1"/>
  <c r="S174" i="22"/>
  <c r="AE174" i="22" s="1"/>
  <c r="C176" i="22"/>
  <c r="M174" i="22"/>
  <c r="U174" i="22"/>
  <c r="AG174" i="22" s="1"/>
  <c r="E175" i="22"/>
  <c r="G175" i="22"/>
  <c r="F175" i="22"/>
  <c r="D175" i="22"/>
  <c r="L175" i="22"/>
  <c r="J175" i="22"/>
  <c r="H175" i="22"/>
  <c r="K175" i="22"/>
  <c r="I175" i="22"/>
  <c r="H168" i="8"/>
  <c r="O174" i="22"/>
  <c r="AA174" i="22" s="1"/>
  <c r="AF173" i="22"/>
  <c r="R174" i="22"/>
  <c r="AD174" i="22" s="1"/>
  <c r="N174" i="22"/>
  <c r="Z174" i="22" s="1"/>
  <c r="Y173" i="22"/>
  <c r="P174" i="22"/>
  <c r="AB174" i="22" s="1"/>
  <c r="T174" i="22"/>
  <c r="C176" i="24"/>
  <c r="M174" i="24"/>
  <c r="Q173" i="25"/>
  <c r="AC173" i="25" s="1"/>
  <c r="S174" i="24"/>
  <c r="AE174" i="24" s="1"/>
  <c r="M173" i="25"/>
  <c r="D174" i="25"/>
  <c r="L174" i="25"/>
  <c r="J174" i="25"/>
  <c r="K174" i="25"/>
  <c r="G174" i="25"/>
  <c r="I174" i="25"/>
  <c r="H174" i="25"/>
  <c r="E174" i="25"/>
  <c r="F174" i="25"/>
  <c r="N174" i="24"/>
  <c r="Z174" i="24" s="1"/>
  <c r="O174" i="24"/>
  <c r="AA174" i="24" s="1"/>
  <c r="T173" i="25"/>
  <c r="Y172" i="25"/>
  <c r="U174" i="24"/>
  <c r="AG174" i="24" s="1"/>
  <c r="P173" i="25"/>
  <c r="AB173" i="25" s="1"/>
  <c r="I175" i="24"/>
  <c r="E175" i="24"/>
  <c r="J175" i="24"/>
  <c r="G175" i="24"/>
  <c r="D175" i="24"/>
  <c r="H175" i="24"/>
  <c r="L175" i="24"/>
  <c r="K175" i="24"/>
  <c r="F175" i="24"/>
  <c r="P174" i="24"/>
  <c r="AB174" i="24" s="1"/>
  <c r="AF173" i="24"/>
  <c r="N173" i="25"/>
  <c r="Z173" i="25" s="1"/>
  <c r="Y173" i="24"/>
  <c r="W185" i="24"/>
  <c r="Q174" i="24"/>
  <c r="AC174" i="24" s="1"/>
  <c r="S173" i="25"/>
  <c r="AE173" i="25" s="1"/>
  <c r="R173" i="25"/>
  <c r="AD173" i="25" s="1"/>
  <c r="R174" i="24"/>
  <c r="AD174" i="24" s="1"/>
  <c r="U173" i="25"/>
  <c r="AG173" i="25" s="1"/>
  <c r="O168" i="8"/>
  <c r="T174" i="24"/>
  <c r="O173" i="25"/>
  <c r="AA173" i="25" s="1"/>
  <c r="AF172" i="25"/>
  <c r="V167" i="8"/>
  <c r="V174" i="24" l="1"/>
  <c r="W186" i="24" s="1"/>
  <c r="E175" i="8"/>
  <c r="D175" i="8"/>
  <c r="K177" i="8"/>
  <c r="L177" i="8"/>
  <c r="J177" i="8"/>
  <c r="G174" i="8"/>
  <c r="C177" i="22" s="1"/>
  <c r="C175" i="8"/>
  <c r="AJ172" i="22"/>
  <c r="I169" i="8" s="1"/>
  <c r="X173" i="24"/>
  <c r="AH172" i="25"/>
  <c r="AI184" i="25" s="1"/>
  <c r="V173" i="25"/>
  <c r="W185" i="25" s="1"/>
  <c r="AJ170" i="25"/>
  <c r="W166" i="8"/>
  <c r="X172" i="25"/>
  <c r="AH173" i="24"/>
  <c r="AI185" i="24" s="1"/>
  <c r="AH173" i="22"/>
  <c r="AI185" i="22" s="1"/>
  <c r="AJ171" i="24"/>
  <c r="P167" i="8"/>
  <c r="V174" i="22"/>
  <c r="W186" i="22" s="1"/>
  <c r="X173" i="22"/>
  <c r="H170" i="8" s="1"/>
  <c r="T173" i="8"/>
  <c r="Q174" i="8"/>
  <c r="U173" i="8"/>
  <c r="C176" i="25" s="1"/>
  <c r="F174" i="8"/>
  <c r="R174" i="8"/>
  <c r="S174" i="8"/>
  <c r="AF174" i="22"/>
  <c r="R175" i="22"/>
  <c r="AD175" i="22" s="1"/>
  <c r="N175" i="22"/>
  <c r="Z175" i="22" s="1"/>
  <c r="T175" i="22"/>
  <c r="S175" i="22"/>
  <c r="AE175" i="22" s="1"/>
  <c r="Y174" i="22"/>
  <c r="U175" i="22"/>
  <c r="AG175" i="22" s="1"/>
  <c r="Q175" i="22"/>
  <c r="AC175" i="22" s="1"/>
  <c r="M175" i="22"/>
  <c r="O175" i="22"/>
  <c r="AA175" i="22" s="1"/>
  <c r="J176" i="22"/>
  <c r="L176" i="22"/>
  <c r="D176" i="22"/>
  <c r="H176" i="22"/>
  <c r="E176" i="22"/>
  <c r="K176" i="22"/>
  <c r="I176" i="22"/>
  <c r="G176" i="22"/>
  <c r="F176" i="22"/>
  <c r="P175" i="22"/>
  <c r="AB175" i="22" s="1"/>
  <c r="C177" i="24"/>
  <c r="V168" i="8"/>
  <c r="S175" i="24"/>
  <c r="AE175" i="24" s="1"/>
  <c r="R174" i="25"/>
  <c r="AD174" i="25" s="1"/>
  <c r="AF174" i="24"/>
  <c r="N175" i="24"/>
  <c r="Z175" i="24" s="1"/>
  <c r="P174" i="25"/>
  <c r="AB174" i="25" s="1"/>
  <c r="O175" i="24"/>
  <c r="AA175" i="24" s="1"/>
  <c r="R175" i="24"/>
  <c r="AD175" i="24" s="1"/>
  <c r="T174" i="25"/>
  <c r="L175" i="25"/>
  <c r="K175" i="25"/>
  <c r="H175" i="25"/>
  <c r="F175" i="25"/>
  <c r="G175" i="25"/>
  <c r="J175" i="25"/>
  <c r="D175" i="25"/>
  <c r="I175" i="25"/>
  <c r="E175" i="25"/>
  <c r="O169" i="8"/>
  <c r="T175" i="24"/>
  <c r="S174" i="25"/>
  <c r="AE174" i="25" s="1"/>
  <c r="U175" i="24"/>
  <c r="AG175" i="24" s="1"/>
  <c r="U174" i="25"/>
  <c r="AG174" i="25" s="1"/>
  <c r="Q175" i="24"/>
  <c r="AC175" i="24" s="1"/>
  <c r="E176" i="24"/>
  <c r="F176" i="24"/>
  <c r="G176" i="24"/>
  <c r="H176" i="24"/>
  <c r="D176" i="24"/>
  <c r="I176" i="24"/>
  <c r="K176" i="24"/>
  <c r="L176" i="24"/>
  <c r="J176" i="24"/>
  <c r="O174" i="25"/>
  <c r="AA174" i="25" s="1"/>
  <c r="M174" i="25"/>
  <c r="M175" i="24"/>
  <c r="AF173" i="25"/>
  <c r="N174" i="25"/>
  <c r="Z174" i="25" s="1"/>
  <c r="Y174" i="24"/>
  <c r="P175" i="24"/>
  <c r="AB175" i="24" s="1"/>
  <c r="Q174" i="25"/>
  <c r="AC174" i="25" s="1"/>
  <c r="Y173" i="25"/>
  <c r="V175" i="24" l="1"/>
  <c r="W187" i="24" s="1"/>
  <c r="L178" i="8"/>
  <c r="U174" i="8"/>
  <c r="C177" i="25" s="1"/>
  <c r="Q175" i="8"/>
  <c r="U175" i="8" s="1"/>
  <c r="C178" i="25" s="1"/>
  <c r="C176" i="8"/>
  <c r="G176" i="8" s="1"/>
  <c r="K178" i="8"/>
  <c r="J178" i="8"/>
  <c r="N177" i="8"/>
  <c r="S175" i="8"/>
  <c r="R175" i="8"/>
  <c r="D176" i="8"/>
  <c r="E176" i="8"/>
  <c r="V174" i="25"/>
  <c r="W186" i="25" s="1"/>
  <c r="X174" i="24"/>
  <c r="AJ171" i="25"/>
  <c r="W167" i="8"/>
  <c r="AH173" i="25"/>
  <c r="AI185" i="25" s="1"/>
  <c r="X173" i="25"/>
  <c r="AH174" i="22"/>
  <c r="AI186" i="22" s="1"/>
  <c r="AH174" i="24"/>
  <c r="AI186" i="24" s="1"/>
  <c r="AJ173" i="22"/>
  <c r="I170" i="8" s="1"/>
  <c r="AJ172" i="24"/>
  <c r="P168" i="8"/>
  <c r="V175" i="22"/>
  <c r="W187" i="22" s="1"/>
  <c r="X174" i="22"/>
  <c r="H171" i="8" s="1"/>
  <c r="T174" i="8"/>
  <c r="Q176" i="22"/>
  <c r="AC176" i="22" s="1"/>
  <c r="G175" i="8"/>
  <c r="C178" i="22" s="1"/>
  <c r="M176" i="22"/>
  <c r="H177" i="22"/>
  <c r="J177" i="22"/>
  <c r="E177" i="22"/>
  <c r="I177" i="22"/>
  <c r="K177" i="22"/>
  <c r="D177" i="22"/>
  <c r="G177" i="22"/>
  <c r="F177" i="22"/>
  <c r="L177" i="22"/>
  <c r="AF175" i="22"/>
  <c r="O176" i="22"/>
  <c r="AA176" i="22" s="1"/>
  <c r="P176" i="22"/>
  <c r="AB176" i="22" s="1"/>
  <c r="R176" i="22"/>
  <c r="AD176" i="22" s="1"/>
  <c r="U176" i="22"/>
  <c r="AG176" i="22" s="1"/>
  <c r="S176" i="22"/>
  <c r="AE176" i="22" s="1"/>
  <c r="T176" i="22"/>
  <c r="Y175" i="22"/>
  <c r="N176" i="22"/>
  <c r="Z176" i="22" s="1"/>
  <c r="F175" i="8"/>
  <c r="N175" i="8"/>
  <c r="C178" i="24" s="1"/>
  <c r="Y175" i="24"/>
  <c r="T176" i="24"/>
  <c r="I176" i="25"/>
  <c r="D176" i="25"/>
  <c r="L176" i="25"/>
  <c r="H176" i="25"/>
  <c r="E176" i="25"/>
  <c r="F176" i="25"/>
  <c r="K176" i="25"/>
  <c r="G176" i="25"/>
  <c r="J176" i="25"/>
  <c r="T175" i="25"/>
  <c r="R176" i="24"/>
  <c r="AD176" i="24" s="1"/>
  <c r="N175" i="25"/>
  <c r="Z175" i="25" s="1"/>
  <c r="U175" i="25"/>
  <c r="AG175" i="25" s="1"/>
  <c r="Q175" i="25"/>
  <c r="AC175" i="25" s="1"/>
  <c r="Y174" i="25"/>
  <c r="M176" i="24"/>
  <c r="R175" i="25"/>
  <c r="AD175" i="25" s="1"/>
  <c r="Q176" i="24"/>
  <c r="AC176" i="24" s="1"/>
  <c r="M175" i="25"/>
  <c r="AF174" i="25"/>
  <c r="P176" i="24"/>
  <c r="AB176" i="24" s="1"/>
  <c r="F177" i="24"/>
  <c r="H177" i="24"/>
  <c r="K177" i="24"/>
  <c r="L177" i="24"/>
  <c r="J177" i="24"/>
  <c r="I177" i="24"/>
  <c r="E177" i="24"/>
  <c r="D177" i="24"/>
  <c r="G177" i="24"/>
  <c r="AF175" i="24"/>
  <c r="S175" i="25"/>
  <c r="AE175" i="25" s="1"/>
  <c r="O176" i="24"/>
  <c r="AA176" i="24" s="1"/>
  <c r="P175" i="25"/>
  <c r="AB175" i="25" s="1"/>
  <c r="V169" i="8"/>
  <c r="U176" i="24"/>
  <c r="AG176" i="24" s="1"/>
  <c r="S176" i="24"/>
  <c r="AE176" i="24" s="1"/>
  <c r="N176" i="24"/>
  <c r="Z176" i="24" s="1"/>
  <c r="O170" i="8"/>
  <c r="O175" i="25"/>
  <c r="AA175" i="25" s="1"/>
  <c r="V176" i="24" l="1"/>
  <c r="Q176" i="8"/>
  <c r="U176" i="8" s="1"/>
  <c r="C179" i="25" s="1"/>
  <c r="C177" i="8"/>
  <c r="G177" i="8" s="1"/>
  <c r="N178" i="8"/>
  <c r="J179" i="8"/>
  <c r="N179" i="8" s="1"/>
  <c r="L179" i="8"/>
  <c r="K179" i="8"/>
  <c r="F176" i="8"/>
  <c r="E177" i="8"/>
  <c r="D177" i="8"/>
  <c r="R176" i="8"/>
  <c r="S176" i="8"/>
  <c r="AH175" i="22"/>
  <c r="AI187" i="22" s="1"/>
  <c r="AH174" i="25"/>
  <c r="AI186" i="25" s="1"/>
  <c r="X175" i="24"/>
  <c r="V175" i="25"/>
  <c r="W187" i="25" s="1"/>
  <c r="AJ172" i="25"/>
  <c r="W168" i="8"/>
  <c r="X174" i="25"/>
  <c r="AJ174" i="22"/>
  <c r="I171" i="8" s="1"/>
  <c r="X175" i="22"/>
  <c r="H172" i="8" s="1"/>
  <c r="AH175" i="24"/>
  <c r="AI187" i="24" s="1"/>
  <c r="AJ173" i="24"/>
  <c r="P169" i="8"/>
  <c r="V176" i="22"/>
  <c r="W188" i="22" s="1"/>
  <c r="O177" i="22"/>
  <c r="AA177" i="22" s="1"/>
  <c r="Y176" i="22"/>
  <c r="AF176" i="22"/>
  <c r="P177" i="22"/>
  <c r="AB177" i="22" s="1"/>
  <c r="M177" i="22"/>
  <c r="T177" i="22"/>
  <c r="R177" i="22"/>
  <c r="AD177" i="22" s="1"/>
  <c r="D178" i="22"/>
  <c r="L178" i="22"/>
  <c r="J178" i="22"/>
  <c r="H178" i="22"/>
  <c r="K178" i="22"/>
  <c r="F178" i="22"/>
  <c r="G178" i="22"/>
  <c r="I178" i="22"/>
  <c r="E178" i="22"/>
  <c r="N177" i="22"/>
  <c r="Z177" i="22" s="1"/>
  <c r="C179" i="22"/>
  <c r="S177" i="22"/>
  <c r="AE177" i="22" s="1"/>
  <c r="U177" i="22"/>
  <c r="AG177" i="22" s="1"/>
  <c r="Q177" i="22"/>
  <c r="AC177" i="22" s="1"/>
  <c r="M175" i="8"/>
  <c r="M176" i="8" s="1"/>
  <c r="M177" i="8" s="1"/>
  <c r="T175" i="8"/>
  <c r="Q177" i="24"/>
  <c r="AC177" i="24" s="1"/>
  <c r="M176" i="25"/>
  <c r="P177" i="24"/>
  <c r="AB177" i="24" s="1"/>
  <c r="O177" i="24"/>
  <c r="AA177" i="24" s="1"/>
  <c r="S176" i="25"/>
  <c r="AE176" i="25" s="1"/>
  <c r="O171" i="8"/>
  <c r="M177" i="24"/>
  <c r="P176" i="25"/>
  <c r="AB176" i="25" s="1"/>
  <c r="R176" i="25"/>
  <c r="AD176" i="25" s="1"/>
  <c r="L177" i="25"/>
  <c r="J177" i="25"/>
  <c r="F177" i="25"/>
  <c r="K177" i="25"/>
  <c r="I177" i="25"/>
  <c r="H177" i="25"/>
  <c r="E177" i="25"/>
  <c r="D177" i="25"/>
  <c r="G177" i="25"/>
  <c r="N177" i="24"/>
  <c r="Z177" i="24" s="1"/>
  <c r="T176" i="25"/>
  <c r="AF176" i="24"/>
  <c r="R177" i="24"/>
  <c r="AD177" i="24" s="1"/>
  <c r="O176" i="25"/>
  <c r="AA176" i="25" s="1"/>
  <c r="Y176" i="24"/>
  <c r="W188" i="24"/>
  <c r="V170" i="8"/>
  <c r="S177" i="24"/>
  <c r="AE177" i="24" s="1"/>
  <c r="AF175" i="25"/>
  <c r="N176" i="25"/>
  <c r="Z176" i="25" s="1"/>
  <c r="U177" i="24"/>
  <c r="AG177" i="24" s="1"/>
  <c r="Y175" i="25"/>
  <c r="Q176" i="25"/>
  <c r="AC176" i="25" s="1"/>
  <c r="T177" i="24"/>
  <c r="U176" i="25"/>
  <c r="AG176" i="25" s="1"/>
  <c r="C178" i="8" l="1"/>
  <c r="G178" i="8" s="1"/>
  <c r="V177" i="24"/>
  <c r="W189" i="24" s="1"/>
  <c r="M178" i="8"/>
  <c r="M179" i="8" s="1"/>
  <c r="S177" i="8"/>
  <c r="R177" i="8"/>
  <c r="Q177" i="8"/>
  <c r="K180" i="8"/>
  <c r="L180" i="8"/>
  <c r="F177" i="8"/>
  <c r="D178" i="8"/>
  <c r="E178" i="8"/>
  <c r="J180" i="8"/>
  <c r="T176" i="8"/>
  <c r="AH175" i="25"/>
  <c r="AI187" i="25" s="1"/>
  <c r="V176" i="25"/>
  <c r="W188" i="25" s="1"/>
  <c r="AJ175" i="22"/>
  <c r="I172" i="8" s="1"/>
  <c r="X176" i="24"/>
  <c r="AJ173" i="25"/>
  <c r="W169" i="8"/>
  <c r="X175" i="25"/>
  <c r="AH176" i="24"/>
  <c r="AI188" i="24" s="1"/>
  <c r="AJ174" i="24"/>
  <c r="P170" i="8"/>
  <c r="AH176" i="22"/>
  <c r="AI188" i="22" s="1"/>
  <c r="V177" i="22"/>
  <c r="W189" i="22" s="1"/>
  <c r="X176" i="22"/>
  <c r="P178" i="22"/>
  <c r="AB178" i="22" s="1"/>
  <c r="O178" i="22"/>
  <c r="AA178" i="22" s="1"/>
  <c r="C180" i="22"/>
  <c r="T178" i="22"/>
  <c r="AF177" i="22"/>
  <c r="Q178" i="22"/>
  <c r="AC178" i="22" s="1"/>
  <c r="S178" i="22"/>
  <c r="AE178" i="22" s="1"/>
  <c r="U178" i="22"/>
  <c r="AG178" i="22" s="1"/>
  <c r="R178" i="22"/>
  <c r="AD178" i="22" s="1"/>
  <c r="E179" i="22"/>
  <c r="G179" i="22"/>
  <c r="I179" i="22"/>
  <c r="J179" i="22"/>
  <c r="F179" i="22"/>
  <c r="K179" i="22"/>
  <c r="D179" i="22"/>
  <c r="H179" i="22"/>
  <c r="L179" i="22"/>
  <c r="Y177" i="22"/>
  <c r="N178" i="22"/>
  <c r="Z178" i="22" s="1"/>
  <c r="M178" i="22"/>
  <c r="C179" i="24"/>
  <c r="I179" i="24" s="1"/>
  <c r="N177" i="25"/>
  <c r="Z177" i="25" s="1"/>
  <c r="Y176" i="25"/>
  <c r="O172" i="8"/>
  <c r="AF176" i="25"/>
  <c r="R177" i="25"/>
  <c r="AD177" i="25" s="1"/>
  <c r="T177" i="25"/>
  <c r="O177" i="25"/>
  <c r="AA177" i="25" s="1"/>
  <c r="Y177" i="24"/>
  <c r="S177" i="25"/>
  <c r="AE177" i="25" s="1"/>
  <c r="G178" i="24"/>
  <c r="H178" i="24"/>
  <c r="F178" i="24"/>
  <c r="K178" i="24"/>
  <c r="E178" i="24"/>
  <c r="J178" i="24"/>
  <c r="D178" i="24"/>
  <c r="I178" i="24"/>
  <c r="L178" i="24"/>
  <c r="V171" i="8"/>
  <c r="P177" i="25"/>
  <c r="AB177" i="25" s="1"/>
  <c r="U177" i="25"/>
  <c r="AG177" i="25" s="1"/>
  <c r="AF177" i="24"/>
  <c r="Q177" i="25"/>
  <c r="AC177" i="25" s="1"/>
  <c r="M177" i="25"/>
  <c r="D178" i="25"/>
  <c r="K178" i="25"/>
  <c r="H178" i="25"/>
  <c r="F178" i="25"/>
  <c r="G178" i="25"/>
  <c r="I178" i="25"/>
  <c r="L178" i="25"/>
  <c r="J178" i="25"/>
  <c r="E178" i="25"/>
  <c r="C179" i="8" l="1"/>
  <c r="G179" i="8" s="1"/>
  <c r="L181" i="8"/>
  <c r="K181" i="8"/>
  <c r="Q178" i="8"/>
  <c r="U178" i="8" s="1"/>
  <c r="U177" i="8"/>
  <c r="C180" i="25" s="1"/>
  <c r="N180" i="8"/>
  <c r="M180" i="8" s="1"/>
  <c r="J181" i="8"/>
  <c r="S178" i="8"/>
  <c r="R178" i="8"/>
  <c r="E179" i="8"/>
  <c r="F178" i="8"/>
  <c r="D179" i="8"/>
  <c r="T177" i="8"/>
  <c r="X177" i="24"/>
  <c r="AH176" i="25"/>
  <c r="AI188" i="25" s="1"/>
  <c r="V177" i="25"/>
  <c r="W189" i="25" s="1"/>
  <c r="AJ174" i="25"/>
  <c r="W170" i="8"/>
  <c r="X176" i="25"/>
  <c r="X177" i="22"/>
  <c r="H174" i="8" s="1"/>
  <c r="AH177" i="24"/>
  <c r="AI189" i="24" s="1"/>
  <c r="AH177" i="22"/>
  <c r="AI189" i="22" s="1"/>
  <c r="AJ176" i="22"/>
  <c r="H173" i="8"/>
  <c r="AJ175" i="24"/>
  <c r="P171" i="8"/>
  <c r="V178" i="22"/>
  <c r="W190" i="22" s="1"/>
  <c r="U179" i="22"/>
  <c r="AG179" i="22" s="1"/>
  <c r="Q179" i="22"/>
  <c r="AC179" i="22" s="1"/>
  <c r="AF178" i="22"/>
  <c r="Y178" i="22"/>
  <c r="N179" i="22"/>
  <c r="Z179" i="22" s="1"/>
  <c r="M179" i="22"/>
  <c r="O179" i="22"/>
  <c r="AA179" i="22" s="1"/>
  <c r="F180" i="22"/>
  <c r="E180" i="22"/>
  <c r="J180" i="22"/>
  <c r="L180" i="22"/>
  <c r="D180" i="22"/>
  <c r="I180" i="22"/>
  <c r="K180" i="22"/>
  <c r="H180" i="22"/>
  <c r="G180" i="22"/>
  <c r="P179" i="22"/>
  <c r="AB179" i="22" s="1"/>
  <c r="T179" i="22"/>
  <c r="C181" i="22"/>
  <c r="S179" i="22"/>
  <c r="AE179" i="22" s="1"/>
  <c r="G179" i="24"/>
  <c r="R179" i="22"/>
  <c r="AD179" i="22" s="1"/>
  <c r="H179" i="24"/>
  <c r="Q179" i="24" s="1"/>
  <c r="AC179" i="24" s="1"/>
  <c r="K179" i="24"/>
  <c r="L179" i="24"/>
  <c r="U179" i="24" s="1"/>
  <c r="AG179" i="24" s="1"/>
  <c r="J179" i="24"/>
  <c r="E179" i="24"/>
  <c r="F179" i="24"/>
  <c r="O179" i="24" s="1"/>
  <c r="AA179" i="24" s="1"/>
  <c r="D179" i="24"/>
  <c r="C182" i="24"/>
  <c r="C180" i="24"/>
  <c r="E180" i="24" s="1"/>
  <c r="S178" i="25"/>
  <c r="AE178" i="25" s="1"/>
  <c r="E179" i="25"/>
  <c r="G179" i="25"/>
  <c r="J179" i="25"/>
  <c r="F179" i="25"/>
  <c r="D179" i="25"/>
  <c r="I179" i="25"/>
  <c r="H179" i="25"/>
  <c r="L179" i="25"/>
  <c r="K179" i="25"/>
  <c r="Q178" i="24"/>
  <c r="AC178" i="24" s="1"/>
  <c r="AF177" i="25"/>
  <c r="U178" i="25"/>
  <c r="AG178" i="25" s="1"/>
  <c r="Y177" i="25"/>
  <c r="U178" i="24"/>
  <c r="AG178" i="24" s="1"/>
  <c r="P178" i="24"/>
  <c r="AB178" i="24" s="1"/>
  <c r="R179" i="24"/>
  <c r="AD179" i="24" s="1"/>
  <c r="R178" i="25"/>
  <c r="AD178" i="25" s="1"/>
  <c r="R178" i="24"/>
  <c r="AD178" i="24" s="1"/>
  <c r="O173" i="8"/>
  <c r="P178" i="25"/>
  <c r="AB178" i="25" s="1"/>
  <c r="M178" i="24"/>
  <c r="O178" i="25"/>
  <c r="AA178" i="25" s="1"/>
  <c r="S178" i="24"/>
  <c r="AE178" i="24" s="1"/>
  <c r="Q178" i="25"/>
  <c r="AC178" i="25" s="1"/>
  <c r="N178" i="24"/>
  <c r="Z178" i="24" s="1"/>
  <c r="T178" i="25"/>
  <c r="V172" i="8"/>
  <c r="T178" i="24"/>
  <c r="N178" i="25"/>
  <c r="Z178" i="25" s="1"/>
  <c r="M178" i="25"/>
  <c r="O178" i="24"/>
  <c r="AA178" i="24" s="1"/>
  <c r="V178" i="24" l="1"/>
  <c r="W190" i="24" s="1"/>
  <c r="N181" i="8"/>
  <c r="M181" i="8" s="1"/>
  <c r="J182" i="8"/>
  <c r="L182" i="8"/>
  <c r="K182" i="8"/>
  <c r="T178" i="8"/>
  <c r="E180" i="8"/>
  <c r="D180" i="8"/>
  <c r="F179" i="8"/>
  <c r="Q179" i="8"/>
  <c r="R179" i="8"/>
  <c r="S179" i="8"/>
  <c r="AH177" i="25"/>
  <c r="AI189" i="25" s="1"/>
  <c r="C180" i="8"/>
  <c r="AH178" i="22"/>
  <c r="AI190" i="22" s="1"/>
  <c r="V178" i="25"/>
  <c r="W190" i="25" s="1"/>
  <c r="AJ175" i="25"/>
  <c r="W171" i="8"/>
  <c r="X177" i="25"/>
  <c r="X178" i="22"/>
  <c r="AJ176" i="24"/>
  <c r="P172" i="8"/>
  <c r="AJ177" i="22"/>
  <c r="I173" i="8"/>
  <c r="V179" i="22"/>
  <c r="W191" i="22" s="1"/>
  <c r="T179" i="24"/>
  <c r="AF179" i="24" s="1"/>
  <c r="U180" i="22"/>
  <c r="AG180" i="22" s="1"/>
  <c r="S180" i="22"/>
  <c r="AE180" i="22" s="1"/>
  <c r="N180" i="22"/>
  <c r="Z180" i="22" s="1"/>
  <c r="P180" i="22"/>
  <c r="AB180" i="22" s="1"/>
  <c r="O180" i="22"/>
  <c r="AA180" i="22" s="1"/>
  <c r="Y179" i="22"/>
  <c r="Q180" i="22"/>
  <c r="AC180" i="22" s="1"/>
  <c r="P179" i="24"/>
  <c r="AB179" i="24" s="1"/>
  <c r="T180" i="22"/>
  <c r="E181" i="22"/>
  <c r="F181" i="22"/>
  <c r="L181" i="22"/>
  <c r="K181" i="22"/>
  <c r="I181" i="22"/>
  <c r="D181" i="22"/>
  <c r="G181" i="22"/>
  <c r="H181" i="22"/>
  <c r="J181" i="22"/>
  <c r="R180" i="22"/>
  <c r="AD180" i="22" s="1"/>
  <c r="AF179" i="22"/>
  <c r="M180" i="22"/>
  <c r="C182" i="22"/>
  <c r="S179" i="24"/>
  <c r="AE179" i="24" s="1"/>
  <c r="N179" i="24"/>
  <c r="Z179" i="24" s="1"/>
  <c r="L180" i="24"/>
  <c r="M179" i="24"/>
  <c r="F180" i="24"/>
  <c r="G180" i="24"/>
  <c r="H180" i="24"/>
  <c r="D180" i="24"/>
  <c r="J180" i="24"/>
  <c r="K180" i="24"/>
  <c r="C183" i="24"/>
  <c r="I180" i="24"/>
  <c r="R180" i="24" s="1"/>
  <c r="AD180" i="24" s="1"/>
  <c r="C181" i="25"/>
  <c r="C181" i="24"/>
  <c r="K181" i="24" s="1"/>
  <c r="AF178" i="25"/>
  <c r="N180" i="24"/>
  <c r="Z180" i="24" s="1"/>
  <c r="R179" i="25"/>
  <c r="AD179" i="25" s="1"/>
  <c r="J180" i="25"/>
  <c r="L180" i="25"/>
  <c r="F180" i="25"/>
  <c r="I180" i="25"/>
  <c r="K180" i="25"/>
  <c r="E180" i="25"/>
  <c r="G180" i="25"/>
  <c r="H180" i="25"/>
  <c r="D180" i="25"/>
  <c r="O174" i="8"/>
  <c r="M179" i="25"/>
  <c r="O179" i="25"/>
  <c r="AA179" i="25" s="1"/>
  <c r="AF178" i="24"/>
  <c r="S179" i="25"/>
  <c r="AE179" i="25" s="1"/>
  <c r="Y178" i="25"/>
  <c r="P179" i="25"/>
  <c r="AB179" i="25" s="1"/>
  <c r="T179" i="25"/>
  <c r="N179" i="25"/>
  <c r="Z179" i="25" s="1"/>
  <c r="V173" i="8"/>
  <c r="Y178" i="24"/>
  <c r="U179" i="25"/>
  <c r="AG179" i="25" s="1"/>
  <c r="Q179" i="25"/>
  <c r="AC179" i="25" s="1"/>
  <c r="Y179" i="24" l="1"/>
  <c r="AH179" i="24" s="1"/>
  <c r="AI191" i="24" s="1"/>
  <c r="V179" i="24"/>
  <c r="W191" i="24" s="1"/>
  <c r="T179" i="8"/>
  <c r="L183" i="8"/>
  <c r="K183" i="8"/>
  <c r="J183" i="8"/>
  <c r="N183" i="8" s="1"/>
  <c r="R180" i="8"/>
  <c r="S180" i="8"/>
  <c r="Q180" i="8"/>
  <c r="U179" i="8"/>
  <c r="C182" i="25" s="1"/>
  <c r="D181" i="8"/>
  <c r="E181" i="8"/>
  <c r="F180" i="8"/>
  <c r="G180" i="8"/>
  <c r="C183" i="22" s="1"/>
  <c r="C181" i="8"/>
  <c r="AH178" i="25"/>
  <c r="AI190" i="25" s="1"/>
  <c r="X178" i="24"/>
  <c r="O175" i="8" s="1"/>
  <c r="AJ176" i="25"/>
  <c r="W172" i="8"/>
  <c r="V179" i="25"/>
  <c r="W191" i="25" s="1"/>
  <c r="X178" i="25"/>
  <c r="AH179" i="22"/>
  <c r="AI191" i="22" s="1"/>
  <c r="AJ178" i="22"/>
  <c r="I174" i="8"/>
  <c r="AH178" i="24"/>
  <c r="AI190" i="24" s="1"/>
  <c r="AJ177" i="24"/>
  <c r="P173" i="8"/>
  <c r="V180" i="22"/>
  <c r="W192" i="22" s="1"/>
  <c r="X179" i="22"/>
  <c r="H176" i="8" s="1"/>
  <c r="K182" i="22"/>
  <c r="G182" i="22"/>
  <c r="J182" i="22"/>
  <c r="E182" i="22"/>
  <c r="H182" i="22"/>
  <c r="D182" i="22"/>
  <c r="I182" i="22"/>
  <c r="L182" i="22"/>
  <c r="F182" i="22"/>
  <c r="S181" i="22"/>
  <c r="AE181" i="22" s="1"/>
  <c r="N181" i="22"/>
  <c r="Z181" i="22" s="1"/>
  <c r="Y180" i="22"/>
  <c r="Q181" i="22"/>
  <c r="AC181" i="22" s="1"/>
  <c r="P181" i="22"/>
  <c r="AB181" i="22" s="1"/>
  <c r="O181" i="22"/>
  <c r="AA181" i="22" s="1"/>
  <c r="R181" i="22"/>
  <c r="AD181" i="22" s="1"/>
  <c r="AF180" i="22"/>
  <c r="T181" i="22"/>
  <c r="H175" i="8"/>
  <c r="M181" i="22"/>
  <c r="U181" i="22"/>
  <c r="AG181" i="22" s="1"/>
  <c r="U180" i="24"/>
  <c r="AG180" i="24" s="1"/>
  <c r="S180" i="24"/>
  <c r="AE180" i="24" s="1"/>
  <c r="Q180" i="24"/>
  <c r="AC180" i="24" s="1"/>
  <c r="C184" i="24"/>
  <c r="F181" i="24"/>
  <c r="O181" i="24" s="1"/>
  <c r="AA181" i="24" s="1"/>
  <c r="L181" i="24"/>
  <c r="U181" i="24" s="1"/>
  <c r="AG181" i="24" s="1"/>
  <c r="M180" i="24"/>
  <c r="H181" i="24"/>
  <c r="Q181" i="24" s="1"/>
  <c r="AC181" i="24" s="1"/>
  <c r="I181" i="24"/>
  <c r="J181" i="24"/>
  <c r="T180" i="24"/>
  <c r="D181" i="24"/>
  <c r="O180" i="24"/>
  <c r="AA180" i="24" s="1"/>
  <c r="E181" i="24"/>
  <c r="P180" i="24"/>
  <c r="AB180" i="24" s="1"/>
  <c r="G181" i="24"/>
  <c r="AF179" i="25"/>
  <c r="P180" i="25"/>
  <c r="AB180" i="25" s="1"/>
  <c r="N180" i="25"/>
  <c r="Z180" i="25" s="1"/>
  <c r="T180" i="25"/>
  <c r="L182" i="24"/>
  <c r="G182" i="24"/>
  <c r="H182" i="24"/>
  <c r="K182" i="24"/>
  <c r="D182" i="24"/>
  <c r="I182" i="24"/>
  <c r="E182" i="24"/>
  <c r="J182" i="24"/>
  <c r="F182" i="24"/>
  <c r="J181" i="25"/>
  <c r="E181" i="25"/>
  <c r="K181" i="25"/>
  <c r="H181" i="25"/>
  <c r="F181" i="25"/>
  <c r="D181" i="25"/>
  <c r="G181" i="25"/>
  <c r="L181" i="25"/>
  <c r="I181" i="25"/>
  <c r="R180" i="25"/>
  <c r="AD180" i="25" s="1"/>
  <c r="V174" i="8"/>
  <c r="O180" i="25"/>
  <c r="AA180" i="25" s="1"/>
  <c r="T181" i="24"/>
  <c r="U180" i="25"/>
  <c r="AG180" i="25" s="1"/>
  <c r="M180" i="25"/>
  <c r="S180" i="25"/>
  <c r="AE180" i="25" s="1"/>
  <c r="Y179" i="25"/>
  <c r="Q180" i="25"/>
  <c r="AC180" i="25" s="1"/>
  <c r="Y180" i="24" l="1"/>
  <c r="V180" i="24"/>
  <c r="W192" i="24" s="1"/>
  <c r="G181" i="8"/>
  <c r="C184" i="22" s="1"/>
  <c r="I184" i="22" s="1"/>
  <c r="C182" i="8"/>
  <c r="K184" i="8"/>
  <c r="L184" i="8"/>
  <c r="J184" i="8"/>
  <c r="N184" i="8" s="1"/>
  <c r="E182" i="8"/>
  <c r="D182" i="8"/>
  <c r="T180" i="8"/>
  <c r="F181" i="8"/>
  <c r="U180" i="8"/>
  <c r="C183" i="25" s="1"/>
  <c r="Q181" i="8"/>
  <c r="S181" i="8"/>
  <c r="R181" i="8"/>
  <c r="AH179" i="25"/>
  <c r="AI191" i="25" s="1"/>
  <c r="AJ179" i="22"/>
  <c r="I176" i="8" s="1"/>
  <c r="X179" i="24"/>
  <c r="O176" i="8" s="1"/>
  <c r="V180" i="25"/>
  <c r="W192" i="25" s="1"/>
  <c r="AJ177" i="25"/>
  <c r="W173" i="8"/>
  <c r="X179" i="25"/>
  <c r="V176" i="8" s="1"/>
  <c r="I175" i="8"/>
  <c r="X180" i="22"/>
  <c r="H177" i="8" s="1"/>
  <c r="AJ178" i="24"/>
  <c r="P174" i="8"/>
  <c r="AH180" i="22"/>
  <c r="AI192" i="22" s="1"/>
  <c r="V181" i="22"/>
  <c r="W193" i="22" s="1"/>
  <c r="U182" i="22"/>
  <c r="AG182" i="22" s="1"/>
  <c r="M182" i="22"/>
  <c r="R182" i="22"/>
  <c r="AD182" i="22" s="1"/>
  <c r="Y181" i="22"/>
  <c r="Q182" i="22"/>
  <c r="AC182" i="22" s="1"/>
  <c r="N182" i="22"/>
  <c r="Z182" i="22" s="1"/>
  <c r="S182" i="22"/>
  <c r="AE182" i="22" s="1"/>
  <c r="P182" i="22"/>
  <c r="AB182" i="22" s="1"/>
  <c r="L183" i="22"/>
  <c r="D183" i="22"/>
  <c r="H183" i="22"/>
  <c r="K183" i="22"/>
  <c r="I183" i="22"/>
  <c r="G183" i="22"/>
  <c r="F183" i="22"/>
  <c r="J183" i="22"/>
  <c r="E183" i="22"/>
  <c r="AF181" i="22"/>
  <c r="O182" i="22"/>
  <c r="AA182" i="22" s="1"/>
  <c r="T182" i="22"/>
  <c r="AF180" i="24"/>
  <c r="AH180" i="24" s="1"/>
  <c r="AI192" i="24" s="1"/>
  <c r="R181" i="24"/>
  <c r="AD181" i="24" s="1"/>
  <c r="S181" i="24"/>
  <c r="AE181" i="24" s="1"/>
  <c r="P181" i="24"/>
  <c r="AB181" i="24" s="1"/>
  <c r="M181" i="24"/>
  <c r="N181" i="24"/>
  <c r="Z181" i="24" s="1"/>
  <c r="O181" i="25"/>
  <c r="AA181" i="25" s="1"/>
  <c r="R182" i="24"/>
  <c r="AD182" i="24" s="1"/>
  <c r="Q181" i="25"/>
  <c r="AC181" i="25" s="1"/>
  <c r="M182" i="24"/>
  <c r="T181" i="25"/>
  <c r="T182" i="24"/>
  <c r="N181" i="25"/>
  <c r="Z181" i="25" s="1"/>
  <c r="Q182" i="24"/>
  <c r="AC182" i="24" s="1"/>
  <c r="AF180" i="25"/>
  <c r="Y180" i="25"/>
  <c r="R181" i="25"/>
  <c r="AD181" i="25" s="1"/>
  <c r="S181" i="25"/>
  <c r="AE181" i="25" s="1"/>
  <c r="P182" i="24"/>
  <c r="AB182" i="24" s="1"/>
  <c r="U181" i="25"/>
  <c r="AG181" i="25" s="1"/>
  <c r="O182" i="24"/>
  <c r="AA182" i="24" s="1"/>
  <c r="U182" i="24"/>
  <c r="AG182" i="24" s="1"/>
  <c r="AF181" i="24"/>
  <c r="P181" i="25"/>
  <c r="AB181" i="25" s="1"/>
  <c r="S182" i="24"/>
  <c r="AE182" i="24" s="1"/>
  <c r="V175" i="8"/>
  <c r="M181" i="25"/>
  <c r="N182" i="24"/>
  <c r="Z182" i="24" s="1"/>
  <c r="K183" i="24"/>
  <c r="F183" i="24"/>
  <c r="J183" i="24"/>
  <c r="I183" i="24"/>
  <c r="H183" i="24"/>
  <c r="G183" i="24"/>
  <c r="L183" i="24"/>
  <c r="D183" i="24"/>
  <c r="E183" i="24"/>
  <c r="L184" i="22" l="1"/>
  <c r="U184" i="22" s="1"/>
  <c r="AG184" i="22" s="1"/>
  <c r="Y181" i="24"/>
  <c r="AH181" i="24" s="1"/>
  <c r="AI193" i="24" s="1"/>
  <c r="V181" i="24"/>
  <c r="V182" i="24"/>
  <c r="W194" i="24" s="1"/>
  <c r="H184" i="22"/>
  <c r="Q184" i="22" s="1"/>
  <c r="AC184" i="22" s="1"/>
  <c r="J184" i="22"/>
  <c r="S184" i="22" s="1"/>
  <c r="AE184" i="22" s="1"/>
  <c r="F184" i="22"/>
  <c r="O184" i="22" s="1"/>
  <c r="AA184" i="22" s="1"/>
  <c r="G184" i="22"/>
  <c r="P184" i="22" s="1"/>
  <c r="AB184" i="22" s="1"/>
  <c r="D184" i="22"/>
  <c r="M184" i="22" s="1"/>
  <c r="K184" i="22"/>
  <c r="T184" i="22" s="1"/>
  <c r="E184" i="22"/>
  <c r="N184" i="22" s="1"/>
  <c r="Z184" i="22" s="1"/>
  <c r="D183" i="8"/>
  <c r="E183" i="8"/>
  <c r="S182" i="8"/>
  <c r="R182" i="8"/>
  <c r="J185" i="8"/>
  <c r="N185" i="8" s="1"/>
  <c r="U181" i="8"/>
  <c r="C184" i="25" s="1"/>
  <c r="Q182" i="8"/>
  <c r="U182" i="8" s="1"/>
  <c r="C185" i="25" s="1"/>
  <c r="K185" i="8"/>
  <c r="L185" i="8"/>
  <c r="C183" i="8"/>
  <c r="T181" i="8"/>
  <c r="AH180" i="25"/>
  <c r="AI192" i="25" s="1"/>
  <c r="X180" i="24"/>
  <c r="O177" i="8" s="1"/>
  <c r="AJ178" i="25"/>
  <c r="W174" i="8"/>
  <c r="V181" i="25"/>
  <c r="W193" i="25" s="1"/>
  <c r="X180" i="25"/>
  <c r="V177" i="8" s="1"/>
  <c r="AH181" i="22"/>
  <c r="AI193" i="22" s="1"/>
  <c r="AJ180" i="22"/>
  <c r="I177" i="8" s="1"/>
  <c r="AJ179" i="24"/>
  <c r="P176" i="8" s="1"/>
  <c r="P175" i="8"/>
  <c r="X181" i="22"/>
  <c r="H178" i="8" s="1"/>
  <c r="V182" i="22"/>
  <c r="W194" i="22" s="1"/>
  <c r="P183" i="22"/>
  <c r="AB183" i="22" s="1"/>
  <c r="R183" i="22"/>
  <c r="AD183" i="22" s="1"/>
  <c r="R184" i="22"/>
  <c r="AD184" i="22" s="1"/>
  <c r="T183" i="22"/>
  <c r="O183" i="22"/>
  <c r="AA183" i="22" s="1"/>
  <c r="Q183" i="22"/>
  <c r="AC183" i="22" s="1"/>
  <c r="F182" i="8"/>
  <c r="Y182" i="22"/>
  <c r="AF182" i="22"/>
  <c r="M183" i="22"/>
  <c r="N183" i="22"/>
  <c r="Z183" i="22" s="1"/>
  <c r="U183" i="22"/>
  <c r="AG183" i="22" s="1"/>
  <c r="G182" i="8"/>
  <c r="C185" i="22" s="1"/>
  <c r="S183" i="22"/>
  <c r="AE183" i="22" s="1"/>
  <c r="W193" i="24"/>
  <c r="C186" i="24"/>
  <c r="N182" i="8"/>
  <c r="M183" i="24"/>
  <c r="U183" i="24"/>
  <c r="AG183" i="24" s="1"/>
  <c r="AF182" i="24"/>
  <c r="Y182" i="24"/>
  <c r="P183" i="24"/>
  <c r="AB183" i="24" s="1"/>
  <c r="Y181" i="25"/>
  <c r="K184" i="24"/>
  <c r="F184" i="24"/>
  <c r="D184" i="24"/>
  <c r="E184" i="24"/>
  <c r="G184" i="24"/>
  <c r="I184" i="24"/>
  <c r="J184" i="24"/>
  <c r="H184" i="24"/>
  <c r="L184" i="24"/>
  <c r="Q183" i="24"/>
  <c r="AC183" i="24" s="1"/>
  <c r="AF181" i="25"/>
  <c r="R183" i="24"/>
  <c r="AD183" i="24" s="1"/>
  <c r="S183" i="24"/>
  <c r="AE183" i="24" s="1"/>
  <c r="I183" i="25"/>
  <c r="H183" i="25"/>
  <c r="F183" i="25"/>
  <c r="L183" i="25"/>
  <c r="J183" i="25"/>
  <c r="K183" i="25"/>
  <c r="E183" i="25"/>
  <c r="D183" i="25"/>
  <c r="G183" i="25"/>
  <c r="O183" i="24"/>
  <c r="AA183" i="24" s="1"/>
  <c r="N183" i="24"/>
  <c r="Z183" i="24" s="1"/>
  <c r="T183" i="24"/>
  <c r="H182" i="25"/>
  <c r="E182" i="25"/>
  <c r="I182" i="25"/>
  <c r="D182" i="25"/>
  <c r="L182" i="25"/>
  <c r="J182" i="25"/>
  <c r="G182" i="25"/>
  <c r="K182" i="25"/>
  <c r="F182" i="25"/>
  <c r="V183" i="24" l="1"/>
  <c r="W195" i="24" s="1"/>
  <c r="Q183" i="8"/>
  <c r="U183" i="8" s="1"/>
  <c r="C186" i="25" s="1"/>
  <c r="J186" i="8"/>
  <c r="N186" i="8" s="1"/>
  <c r="S183" i="8"/>
  <c r="R183" i="8"/>
  <c r="G183" i="8"/>
  <c r="C186" i="22" s="1"/>
  <c r="C184" i="8"/>
  <c r="L186" i="8"/>
  <c r="K186" i="8"/>
  <c r="F183" i="8"/>
  <c r="D184" i="8"/>
  <c r="E184" i="8"/>
  <c r="AH181" i="25"/>
  <c r="AI193" i="25" s="1"/>
  <c r="X181" i="24"/>
  <c r="AJ179" i="25"/>
  <c r="W176" i="8" s="1"/>
  <c r="W175" i="8"/>
  <c r="X181" i="25"/>
  <c r="V178" i="8" s="1"/>
  <c r="AH182" i="22"/>
  <c r="AI194" i="22" s="1"/>
  <c r="AJ181" i="22"/>
  <c r="I178" i="8" s="1"/>
  <c r="AJ180" i="24"/>
  <c r="P177" i="8" s="1"/>
  <c r="AH182" i="24"/>
  <c r="AI194" i="24" s="1"/>
  <c r="V183" i="22"/>
  <c r="W195" i="22" s="1"/>
  <c r="V184" i="22"/>
  <c r="W196" i="22" s="1"/>
  <c r="X182" i="22"/>
  <c r="H179" i="8" s="1"/>
  <c r="Y183" i="22"/>
  <c r="Y184" i="22"/>
  <c r="AF183" i="22"/>
  <c r="AF184" i="22"/>
  <c r="F185" i="22"/>
  <c r="K185" i="22"/>
  <c r="J185" i="22"/>
  <c r="D185" i="22"/>
  <c r="L185" i="22"/>
  <c r="H185" i="22"/>
  <c r="I185" i="22"/>
  <c r="E185" i="22"/>
  <c r="G185" i="22"/>
  <c r="M182" i="8"/>
  <c r="M183" i="8" s="1"/>
  <c r="M184" i="8" s="1"/>
  <c r="M185" i="8" s="1"/>
  <c r="C185" i="24"/>
  <c r="H185" i="24" s="1"/>
  <c r="C187" i="24"/>
  <c r="T182" i="8"/>
  <c r="R182" i="25"/>
  <c r="AD182" i="25" s="1"/>
  <c r="Q183" i="25"/>
  <c r="AC183" i="25" s="1"/>
  <c r="M184" i="24"/>
  <c r="N182" i="25"/>
  <c r="Z182" i="25" s="1"/>
  <c r="P183" i="25"/>
  <c r="AB183" i="25" s="1"/>
  <c r="R183" i="25"/>
  <c r="AD183" i="25" s="1"/>
  <c r="O184" i="24"/>
  <c r="AA184" i="24" s="1"/>
  <c r="O182" i="25"/>
  <c r="AA182" i="25" s="1"/>
  <c r="Q182" i="25"/>
  <c r="AC182" i="25" s="1"/>
  <c r="M183" i="25"/>
  <c r="U184" i="24"/>
  <c r="AG184" i="24" s="1"/>
  <c r="T184" i="24"/>
  <c r="T182" i="25"/>
  <c r="N183" i="25"/>
  <c r="Z183" i="25" s="1"/>
  <c r="Q184" i="24"/>
  <c r="AC184" i="24" s="1"/>
  <c r="P182" i="25"/>
  <c r="AB182" i="25" s="1"/>
  <c r="T183" i="25"/>
  <c r="S184" i="24"/>
  <c r="AE184" i="24" s="1"/>
  <c r="S182" i="25"/>
  <c r="AE182" i="25" s="1"/>
  <c r="AF183" i="24"/>
  <c r="S183" i="25"/>
  <c r="AE183" i="25" s="1"/>
  <c r="R184" i="24"/>
  <c r="AD184" i="24" s="1"/>
  <c r="U182" i="25"/>
  <c r="AG182" i="25" s="1"/>
  <c r="U183" i="25"/>
  <c r="AG183" i="25" s="1"/>
  <c r="P184" i="24"/>
  <c r="AB184" i="24" s="1"/>
  <c r="Y183" i="24"/>
  <c r="M182" i="25"/>
  <c r="O183" i="25"/>
  <c r="AA183" i="25" s="1"/>
  <c r="L184" i="25"/>
  <c r="D184" i="25"/>
  <c r="K184" i="25"/>
  <c r="I184" i="25"/>
  <c r="E184" i="25"/>
  <c r="G184" i="25"/>
  <c r="J184" i="25"/>
  <c r="H184" i="25"/>
  <c r="F184" i="25"/>
  <c r="N184" i="24"/>
  <c r="Z184" i="24" s="1"/>
  <c r="V184" i="24" l="1"/>
  <c r="W196" i="24" s="1"/>
  <c r="M186" i="8"/>
  <c r="C185" i="8"/>
  <c r="G185" i="8" s="1"/>
  <c r="R184" i="8"/>
  <c r="S184" i="8"/>
  <c r="F184" i="8"/>
  <c r="E185" i="8"/>
  <c r="D185" i="8"/>
  <c r="T183" i="8"/>
  <c r="K187" i="8"/>
  <c r="L187" i="8"/>
  <c r="J187" i="8"/>
  <c r="G184" i="8"/>
  <c r="C187" i="22" s="1"/>
  <c r="Q184" i="8"/>
  <c r="U184" i="8" s="1"/>
  <c r="X182" i="24"/>
  <c r="O179" i="8" s="1"/>
  <c r="O178" i="8"/>
  <c r="AH184" i="22"/>
  <c r="AI196" i="22" s="1"/>
  <c r="X183" i="22"/>
  <c r="H180" i="8" s="1"/>
  <c r="V182" i="25"/>
  <c r="W194" i="25" s="1"/>
  <c r="V183" i="25"/>
  <c r="W195" i="25" s="1"/>
  <c r="AJ180" i="25"/>
  <c r="W177" i="8" s="1"/>
  <c r="AH183" i="24"/>
  <c r="AI195" i="24" s="1"/>
  <c r="AJ182" i="22"/>
  <c r="I179" i="8" s="1"/>
  <c r="AH183" i="22"/>
  <c r="AI195" i="22" s="1"/>
  <c r="AJ181" i="24"/>
  <c r="P178" i="8" s="1"/>
  <c r="L185" i="24"/>
  <c r="U185" i="24" s="1"/>
  <c r="AG185" i="24" s="1"/>
  <c r="Q185" i="22"/>
  <c r="AC185" i="22" s="1"/>
  <c r="R185" i="22"/>
  <c r="AD185" i="22" s="1"/>
  <c r="U185" i="22"/>
  <c r="AG185" i="22" s="1"/>
  <c r="M185" i="22"/>
  <c r="T185" i="22"/>
  <c r="S185" i="22"/>
  <c r="AE185" i="22" s="1"/>
  <c r="P185" i="22"/>
  <c r="AB185" i="22" s="1"/>
  <c r="O185" i="22"/>
  <c r="AA185" i="22" s="1"/>
  <c r="E186" i="22"/>
  <c r="D186" i="22"/>
  <c r="G186" i="22"/>
  <c r="H186" i="22"/>
  <c r="F186" i="22"/>
  <c r="L186" i="22"/>
  <c r="J186" i="22"/>
  <c r="K186" i="22"/>
  <c r="I186" i="22"/>
  <c r="N185" i="22"/>
  <c r="Z185" i="22" s="1"/>
  <c r="K185" i="24"/>
  <c r="D185" i="24"/>
  <c r="M185" i="24" s="1"/>
  <c r="F185" i="24"/>
  <c r="O185" i="24" s="1"/>
  <c r="AA185" i="24" s="1"/>
  <c r="J185" i="24"/>
  <c r="I185" i="24"/>
  <c r="R185" i="24" s="1"/>
  <c r="AD185" i="24" s="1"/>
  <c r="G185" i="24"/>
  <c r="E185" i="24"/>
  <c r="N185" i="24" s="1"/>
  <c r="Z185" i="24" s="1"/>
  <c r="S184" i="25"/>
  <c r="AE184" i="25" s="1"/>
  <c r="P184" i="25"/>
  <c r="AB184" i="25" s="1"/>
  <c r="AF182" i="25"/>
  <c r="Q185" i="24"/>
  <c r="AC185" i="24" s="1"/>
  <c r="N184" i="25"/>
  <c r="Z184" i="25" s="1"/>
  <c r="D186" i="24"/>
  <c r="K186" i="24"/>
  <c r="F186" i="24"/>
  <c r="L186" i="24"/>
  <c r="J186" i="24"/>
  <c r="G186" i="24"/>
  <c r="I186" i="24"/>
  <c r="H186" i="24"/>
  <c r="E186" i="24"/>
  <c r="R184" i="25"/>
  <c r="AD184" i="25" s="1"/>
  <c r="Y182" i="25"/>
  <c r="AF184" i="24"/>
  <c r="T184" i="25"/>
  <c r="M184" i="25"/>
  <c r="O184" i="25"/>
  <c r="AA184" i="25" s="1"/>
  <c r="U184" i="25"/>
  <c r="AG184" i="25" s="1"/>
  <c r="AF183" i="25"/>
  <c r="Q184" i="25"/>
  <c r="AC184" i="25" s="1"/>
  <c r="Y183" i="25"/>
  <c r="Y184" i="24"/>
  <c r="T184" i="8" l="1"/>
  <c r="J188" i="8"/>
  <c r="X183" i="24"/>
  <c r="O180" i="8" s="1"/>
  <c r="N187" i="8"/>
  <c r="M187" i="8" s="1"/>
  <c r="Q185" i="8"/>
  <c r="U185" i="8" s="1"/>
  <c r="E186" i="8"/>
  <c r="D186" i="8"/>
  <c r="F185" i="8"/>
  <c r="R185" i="8"/>
  <c r="S185" i="8"/>
  <c r="L188" i="8"/>
  <c r="K188" i="8"/>
  <c r="C186" i="8"/>
  <c r="G186" i="8" s="1"/>
  <c r="X184" i="22"/>
  <c r="H181" i="8" s="1"/>
  <c r="AH183" i="25"/>
  <c r="AI195" i="25" s="1"/>
  <c r="AH184" i="24"/>
  <c r="AI196" i="24" s="1"/>
  <c r="V184" i="25"/>
  <c r="W196" i="25" s="1"/>
  <c r="AH182" i="25"/>
  <c r="AI194" i="25" s="1"/>
  <c r="AJ181" i="25"/>
  <c r="W178" i="8" s="1"/>
  <c r="X182" i="25"/>
  <c r="AJ182" i="24"/>
  <c r="P179" i="8" s="1"/>
  <c r="AJ183" i="22"/>
  <c r="V185" i="22"/>
  <c r="W197" i="22" s="1"/>
  <c r="T185" i="24"/>
  <c r="AF185" i="24" s="1"/>
  <c r="C188" i="22"/>
  <c r="R186" i="22"/>
  <c r="AD186" i="22" s="1"/>
  <c r="N186" i="22"/>
  <c r="Z186" i="22" s="1"/>
  <c r="S186" i="22"/>
  <c r="AE186" i="22" s="1"/>
  <c r="T186" i="22"/>
  <c r="J187" i="22"/>
  <c r="H187" i="22"/>
  <c r="I187" i="22"/>
  <c r="F187" i="22"/>
  <c r="K187" i="22"/>
  <c r="L187" i="22"/>
  <c r="D187" i="22"/>
  <c r="E187" i="22"/>
  <c r="G187" i="22"/>
  <c r="U186" i="22"/>
  <c r="AG186" i="22" s="1"/>
  <c r="Y185" i="22"/>
  <c r="O186" i="22"/>
  <c r="AA186" i="22" s="1"/>
  <c r="AF185" i="22"/>
  <c r="Q186" i="22"/>
  <c r="AC186" i="22" s="1"/>
  <c r="P186" i="22"/>
  <c r="AB186" i="22" s="1"/>
  <c r="M186" i="22"/>
  <c r="S185" i="24"/>
  <c r="AE185" i="24" s="1"/>
  <c r="P185" i="24"/>
  <c r="AB185" i="24" s="1"/>
  <c r="C187" i="25"/>
  <c r="L185" i="25"/>
  <c r="K185" i="25"/>
  <c r="D185" i="25"/>
  <c r="F185" i="25"/>
  <c r="E185" i="25"/>
  <c r="I185" i="25"/>
  <c r="H185" i="25"/>
  <c r="J185" i="25"/>
  <c r="G185" i="25"/>
  <c r="T186" i="24"/>
  <c r="N186" i="24"/>
  <c r="Z186" i="24" s="1"/>
  <c r="M186" i="24"/>
  <c r="H187" i="24"/>
  <c r="E187" i="24"/>
  <c r="J187" i="24"/>
  <c r="K187" i="24"/>
  <c r="G187" i="24"/>
  <c r="I187" i="24"/>
  <c r="F187" i="24"/>
  <c r="D187" i="24"/>
  <c r="L187" i="24"/>
  <c r="Y185" i="24"/>
  <c r="Q186" i="24"/>
  <c r="AC186" i="24" s="1"/>
  <c r="R186" i="24"/>
  <c r="AD186" i="24" s="1"/>
  <c r="P186" i="24"/>
  <c r="AB186" i="24" s="1"/>
  <c r="G186" i="25"/>
  <c r="L186" i="25"/>
  <c r="F186" i="25"/>
  <c r="D186" i="25"/>
  <c r="H186" i="25"/>
  <c r="E186" i="25"/>
  <c r="I186" i="25"/>
  <c r="K186" i="25"/>
  <c r="J186" i="25"/>
  <c r="S186" i="24"/>
  <c r="AE186" i="24" s="1"/>
  <c r="AF184" i="25"/>
  <c r="U186" i="24"/>
  <c r="AG186" i="24" s="1"/>
  <c r="Y184" i="25"/>
  <c r="O186" i="24"/>
  <c r="AA186" i="24" s="1"/>
  <c r="X184" i="24" l="1"/>
  <c r="O181" i="8" s="1"/>
  <c r="L189" i="8"/>
  <c r="K189" i="8"/>
  <c r="V186" i="24"/>
  <c r="N188" i="8"/>
  <c r="M188" i="8" s="1"/>
  <c r="J189" i="8"/>
  <c r="V185" i="24"/>
  <c r="W197" i="24" s="1"/>
  <c r="T185" i="8"/>
  <c r="S186" i="8"/>
  <c r="R186" i="8"/>
  <c r="D187" i="8"/>
  <c r="F186" i="8"/>
  <c r="E187" i="8"/>
  <c r="C187" i="8"/>
  <c r="Q186" i="8"/>
  <c r="X183" i="25"/>
  <c r="V180" i="8" s="1"/>
  <c r="V179" i="8"/>
  <c r="AJ184" i="22"/>
  <c r="I181" i="8" s="1"/>
  <c r="I180" i="8"/>
  <c r="AH184" i="25"/>
  <c r="AI196" i="25" s="1"/>
  <c r="AJ182" i="25"/>
  <c r="W179" i="8" s="1"/>
  <c r="AH185" i="22"/>
  <c r="AI197" i="22" s="1"/>
  <c r="AH185" i="24"/>
  <c r="AI197" i="24" s="1"/>
  <c r="AJ183" i="24"/>
  <c r="P180" i="8" s="1"/>
  <c r="V186" i="22"/>
  <c r="W198" i="22" s="1"/>
  <c r="X185" i="22"/>
  <c r="N187" i="22"/>
  <c r="Z187" i="22" s="1"/>
  <c r="M187" i="22"/>
  <c r="E188" i="22"/>
  <c r="H188" i="22"/>
  <c r="G188" i="22"/>
  <c r="I188" i="22"/>
  <c r="L188" i="22"/>
  <c r="F188" i="22"/>
  <c r="J188" i="22"/>
  <c r="D188" i="22"/>
  <c r="K188" i="22"/>
  <c r="Y186" i="22"/>
  <c r="U187" i="22"/>
  <c r="AG187" i="22" s="1"/>
  <c r="AF186" i="22"/>
  <c r="T187" i="22"/>
  <c r="R187" i="22"/>
  <c r="AD187" i="22" s="1"/>
  <c r="C189" i="22"/>
  <c r="Q187" i="22"/>
  <c r="AC187" i="22" s="1"/>
  <c r="O187" i="22"/>
  <c r="AA187" i="22" s="1"/>
  <c r="P187" i="22"/>
  <c r="AB187" i="22" s="1"/>
  <c r="S187" i="22"/>
  <c r="AE187" i="22" s="1"/>
  <c r="C190" i="24"/>
  <c r="C189" i="24"/>
  <c r="C188" i="24"/>
  <c r="L188" i="24" s="1"/>
  <c r="C188" i="25"/>
  <c r="T186" i="25"/>
  <c r="P187" i="24"/>
  <c r="AB187" i="24" s="1"/>
  <c r="R185" i="25"/>
  <c r="AD185" i="25" s="1"/>
  <c r="R186" i="25"/>
  <c r="AD186" i="25" s="1"/>
  <c r="T187" i="24"/>
  <c r="N185" i="25"/>
  <c r="Z185" i="25" s="1"/>
  <c r="N186" i="25"/>
  <c r="Z186" i="25" s="1"/>
  <c r="S187" i="24"/>
  <c r="AE187" i="24" s="1"/>
  <c r="O185" i="25"/>
  <c r="AA185" i="25" s="1"/>
  <c r="Q186" i="25"/>
  <c r="AC186" i="25" s="1"/>
  <c r="N187" i="24"/>
  <c r="Z187" i="24" s="1"/>
  <c r="M185" i="25"/>
  <c r="M186" i="25"/>
  <c r="U187" i="24"/>
  <c r="AG187" i="24" s="1"/>
  <c r="Q187" i="24"/>
  <c r="AC187" i="24" s="1"/>
  <c r="AF186" i="24"/>
  <c r="T185" i="25"/>
  <c r="O186" i="25"/>
  <c r="AA186" i="25" s="1"/>
  <c r="H187" i="25"/>
  <c r="D187" i="25"/>
  <c r="G187" i="25"/>
  <c r="F187" i="25"/>
  <c r="L187" i="25"/>
  <c r="I187" i="25"/>
  <c r="E187" i="25"/>
  <c r="K187" i="25"/>
  <c r="J187" i="25"/>
  <c r="M187" i="24"/>
  <c r="P185" i="25"/>
  <c r="AB185" i="25" s="1"/>
  <c r="U185" i="25"/>
  <c r="AG185" i="25" s="1"/>
  <c r="U186" i="25"/>
  <c r="AG186" i="25" s="1"/>
  <c r="O187" i="24"/>
  <c r="AA187" i="24" s="1"/>
  <c r="W198" i="24"/>
  <c r="Y186" i="24"/>
  <c r="S185" i="25"/>
  <c r="AE185" i="25" s="1"/>
  <c r="S186" i="25"/>
  <c r="AE186" i="25" s="1"/>
  <c r="P186" i="25"/>
  <c r="AB186" i="25" s="1"/>
  <c r="R187" i="24"/>
  <c r="AD187" i="24" s="1"/>
  <c r="Q185" i="25"/>
  <c r="AC185" i="25" s="1"/>
  <c r="C188" i="8" l="1"/>
  <c r="G188" i="8" s="1"/>
  <c r="J190" i="8"/>
  <c r="N190" i="8" s="1"/>
  <c r="X184" i="25"/>
  <c r="V181" i="8" s="1"/>
  <c r="K190" i="8"/>
  <c r="L190" i="8"/>
  <c r="V187" i="24"/>
  <c r="W199" i="24" s="1"/>
  <c r="G187" i="8"/>
  <c r="C190" i="22" s="1"/>
  <c r="U186" i="8"/>
  <c r="C189" i="25" s="1"/>
  <c r="Q187" i="8"/>
  <c r="U187" i="8" s="1"/>
  <c r="D188" i="8"/>
  <c r="E188" i="8"/>
  <c r="F187" i="8"/>
  <c r="R187" i="8"/>
  <c r="S187" i="8"/>
  <c r="T186" i="8"/>
  <c r="AJ185" i="22"/>
  <c r="I182" i="8" s="1"/>
  <c r="X185" i="24"/>
  <c r="X186" i="24" s="1"/>
  <c r="O183" i="8" s="1"/>
  <c r="V186" i="25"/>
  <c r="W198" i="25" s="1"/>
  <c r="AJ183" i="25"/>
  <c r="W180" i="8" s="1"/>
  <c r="V185" i="25"/>
  <c r="W197" i="25" s="1"/>
  <c r="X186" i="22"/>
  <c r="H183" i="8" s="1"/>
  <c r="AH186" i="24"/>
  <c r="AI198" i="24" s="1"/>
  <c r="AJ184" i="24"/>
  <c r="P181" i="8" s="1"/>
  <c r="AH186" i="22"/>
  <c r="AI198" i="22" s="1"/>
  <c r="V187" i="22"/>
  <c r="W199" i="22" s="1"/>
  <c r="Q188" i="22"/>
  <c r="AC188" i="22" s="1"/>
  <c r="T188" i="22"/>
  <c r="N188" i="22"/>
  <c r="Z188" i="22" s="1"/>
  <c r="M188" i="22"/>
  <c r="H189" i="22"/>
  <c r="K189" i="22"/>
  <c r="E189" i="22"/>
  <c r="G189" i="22"/>
  <c r="L189" i="22"/>
  <c r="J189" i="22"/>
  <c r="F189" i="22"/>
  <c r="D189" i="22"/>
  <c r="I189" i="22"/>
  <c r="S188" i="22"/>
  <c r="AE188" i="22" s="1"/>
  <c r="Y187" i="22"/>
  <c r="O188" i="22"/>
  <c r="AA188" i="22" s="1"/>
  <c r="U188" i="22"/>
  <c r="AG188" i="22" s="1"/>
  <c r="H182" i="8"/>
  <c r="R188" i="22"/>
  <c r="AD188" i="22" s="1"/>
  <c r="AF187" i="22"/>
  <c r="P188" i="22"/>
  <c r="AB188" i="22" s="1"/>
  <c r="G188" i="24"/>
  <c r="D188" i="24"/>
  <c r="M188" i="24" s="1"/>
  <c r="H188" i="24"/>
  <c r="Q188" i="24" s="1"/>
  <c r="AC188" i="24" s="1"/>
  <c r="K188" i="24"/>
  <c r="J188" i="24"/>
  <c r="S188" i="24" s="1"/>
  <c r="AE188" i="24" s="1"/>
  <c r="I188" i="24"/>
  <c r="F188" i="24"/>
  <c r="E188" i="24"/>
  <c r="P187" i="25"/>
  <c r="AB187" i="25" s="1"/>
  <c r="Y186" i="25"/>
  <c r="AF187" i="24"/>
  <c r="Y187" i="24"/>
  <c r="M187" i="25"/>
  <c r="S187" i="25"/>
  <c r="AE187" i="25" s="1"/>
  <c r="Q187" i="25"/>
  <c r="AC187" i="25" s="1"/>
  <c r="Y185" i="25"/>
  <c r="T187" i="25"/>
  <c r="N187" i="25"/>
  <c r="Z187" i="25" s="1"/>
  <c r="R187" i="25"/>
  <c r="AD187" i="25" s="1"/>
  <c r="AF185" i="25"/>
  <c r="U187" i="25"/>
  <c r="AG187" i="25" s="1"/>
  <c r="G188" i="25"/>
  <c r="F188" i="25"/>
  <c r="J188" i="25"/>
  <c r="I188" i="25"/>
  <c r="K188" i="25"/>
  <c r="L188" i="25"/>
  <c r="E188" i="25"/>
  <c r="D188" i="25"/>
  <c r="H188" i="25"/>
  <c r="H189" i="24"/>
  <c r="G189" i="24"/>
  <c r="J189" i="24"/>
  <c r="L189" i="24"/>
  <c r="K189" i="24"/>
  <c r="E189" i="24"/>
  <c r="I189" i="24"/>
  <c r="F189" i="24"/>
  <c r="D189" i="24"/>
  <c r="O187" i="25"/>
  <c r="AA187" i="25" s="1"/>
  <c r="U188" i="24"/>
  <c r="AG188" i="24" s="1"/>
  <c r="AF186" i="25"/>
  <c r="C189" i="8" l="1"/>
  <c r="G189" i="8" s="1"/>
  <c r="C192" i="22" s="1"/>
  <c r="E192" i="22" s="1"/>
  <c r="K191" i="8"/>
  <c r="L191" i="8"/>
  <c r="D189" i="8"/>
  <c r="E189" i="8"/>
  <c r="J191" i="8"/>
  <c r="O182" i="8"/>
  <c r="F188" i="8"/>
  <c r="T187" i="8"/>
  <c r="R188" i="8"/>
  <c r="S188" i="8"/>
  <c r="Q188" i="8"/>
  <c r="V187" i="25"/>
  <c r="W199" i="25" s="1"/>
  <c r="X187" i="24"/>
  <c r="O184" i="8" s="1"/>
  <c r="AJ184" i="25"/>
  <c r="W181" i="8" s="1"/>
  <c r="AH185" i="25"/>
  <c r="AI197" i="25" s="1"/>
  <c r="AH186" i="25"/>
  <c r="AI198" i="25" s="1"/>
  <c r="X185" i="25"/>
  <c r="X186" i="25" s="1"/>
  <c r="V183" i="8" s="1"/>
  <c r="AH187" i="24"/>
  <c r="AI199" i="24" s="1"/>
  <c r="AH187" i="22"/>
  <c r="AI199" i="22" s="1"/>
  <c r="X187" i="22"/>
  <c r="H184" i="8" s="1"/>
  <c r="AJ186" i="22"/>
  <c r="I183" i="8" s="1"/>
  <c r="AJ185" i="24"/>
  <c r="V188" i="22"/>
  <c r="W200" i="22" s="1"/>
  <c r="C191" i="22"/>
  <c r="E190" i="22"/>
  <c r="F190" i="22"/>
  <c r="K190" i="22"/>
  <c r="G190" i="22"/>
  <c r="L190" i="22"/>
  <c r="D190" i="22"/>
  <c r="H190" i="22"/>
  <c r="J190" i="22"/>
  <c r="I190" i="22"/>
  <c r="S189" i="22"/>
  <c r="AE189" i="22" s="1"/>
  <c r="U189" i="22"/>
  <c r="AG189" i="22" s="1"/>
  <c r="Y188" i="22"/>
  <c r="P189" i="22"/>
  <c r="AB189" i="22" s="1"/>
  <c r="AF188" i="22"/>
  <c r="T189" i="22"/>
  <c r="R189" i="22"/>
  <c r="AD189" i="22" s="1"/>
  <c r="Q189" i="22"/>
  <c r="AC189" i="22" s="1"/>
  <c r="O189" i="22"/>
  <c r="AA189" i="22" s="1"/>
  <c r="N189" i="22"/>
  <c r="Z189" i="22" s="1"/>
  <c r="M189" i="22"/>
  <c r="P188" i="24"/>
  <c r="AB188" i="24" s="1"/>
  <c r="T188" i="24"/>
  <c r="AF188" i="24" s="1"/>
  <c r="R188" i="24"/>
  <c r="AD188" i="24" s="1"/>
  <c r="O188" i="24"/>
  <c r="AA188" i="24" s="1"/>
  <c r="N188" i="24"/>
  <c r="Z188" i="24" s="1"/>
  <c r="C190" i="25"/>
  <c r="M189" i="24"/>
  <c r="Q189" i="24"/>
  <c r="AC189" i="24" s="1"/>
  <c r="R188" i="25"/>
  <c r="AD188" i="25" s="1"/>
  <c r="Y188" i="24"/>
  <c r="O189" i="24"/>
  <c r="AA189" i="24" s="1"/>
  <c r="S188" i="25"/>
  <c r="AE188" i="25" s="1"/>
  <c r="I190" i="24"/>
  <c r="K190" i="24"/>
  <c r="L190" i="24"/>
  <c r="G190" i="24"/>
  <c r="H190" i="24"/>
  <c r="E190" i="24"/>
  <c r="F190" i="24"/>
  <c r="D190" i="24"/>
  <c r="J190" i="24"/>
  <c r="R189" i="24"/>
  <c r="AD189" i="24" s="1"/>
  <c r="O188" i="25"/>
  <c r="AA188" i="25" s="1"/>
  <c r="N189" i="24"/>
  <c r="Z189" i="24" s="1"/>
  <c r="Q188" i="25"/>
  <c r="AC188" i="25" s="1"/>
  <c r="P188" i="25"/>
  <c r="AB188" i="25" s="1"/>
  <c r="T189" i="24"/>
  <c r="M188" i="25"/>
  <c r="U189" i="24"/>
  <c r="AG189" i="24" s="1"/>
  <c r="N188" i="25"/>
  <c r="Z188" i="25" s="1"/>
  <c r="S189" i="24"/>
  <c r="AE189" i="24" s="1"/>
  <c r="U188" i="25"/>
  <c r="AG188" i="25" s="1"/>
  <c r="AF187" i="25"/>
  <c r="P189" i="24"/>
  <c r="AB189" i="24" s="1"/>
  <c r="T188" i="25"/>
  <c r="H189" i="25"/>
  <c r="E189" i="25"/>
  <c r="I189" i="25"/>
  <c r="D189" i="25"/>
  <c r="J189" i="25"/>
  <c r="G189" i="25"/>
  <c r="L189" i="25"/>
  <c r="F189" i="25"/>
  <c r="K189" i="25"/>
  <c r="Y187" i="25"/>
  <c r="C190" i="8" l="1"/>
  <c r="G190" i="8" s="1"/>
  <c r="T188" i="8"/>
  <c r="U188" i="8"/>
  <c r="C191" i="25" s="1"/>
  <c r="Q189" i="8"/>
  <c r="S189" i="8"/>
  <c r="R189" i="8"/>
  <c r="V188" i="24"/>
  <c r="W200" i="24" s="1"/>
  <c r="D190" i="8"/>
  <c r="E190" i="8"/>
  <c r="L192" i="8"/>
  <c r="K192" i="8"/>
  <c r="J192" i="8"/>
  <c r="N192" i="8" s="1"/>
  <c r="N191" i="8"/>
  <c r="V189" i="24"/>
  <c r="W201" i="24" s="1"/>
  <c r="AH187" i="25"/>
  <c r="AI199" i="25" s="1"/>
  <c r="V188" i="25"/>
  <c r="W200" i="25" s="1"/>
  <c r="AJ185" i="25"/>
  <c r="V182" i="8"/>
  <c r="X187" i="25"/>
  <c r="V184" i="8" s="1"/>
  <c r="X188" i="22"/>
  <c r="H185" i="8" s="1"/>
  <c r="AH188" i="22"/>
  <c r="AI200" i="22" s="1"/>
  <c r="AJ187" i="22"/>
  <c r="I184" i="8" s="1"/>
  <c r="AH188" i="24"/>
  <c r="AI200" i="24" s="1"/>
  <c r="AJ186" i="24"/>
  <c r="P183" i="8" s="1"/>
  <c r="P182" i="8"/>
  <c r="V189" i="22"/>
  <c r="W201" i="22" s="1"/>
  <c r="N192" i="22"/>
  <c r="Z192" i="22" s="1"/>
  <c r="H192" i="22"/>
  <c r="Q192" i="22" s="1"/>
  <c r="AC192" i="22" s="1"/>
  <c r="D192" i="22"/>
  <c r="I192" i="22"/>
  <c r="L192" i="22"/>
  <c r="G192" i="22"/>
  <c r="P192" i="22" s="1"/>
  <c r="AB192" i="22" s="1"/>
  <c r="K192" i="22"/>
  <c r="F192" i="22"/>
  <c r="O192" i="22" s="1"/>
  <c r="AA192" i="22" s="1"/>
  <c r="F189" i="8"/>
  <c r="AF189" i="22"/>
  <c r="M190" i="22"/>
  <c r="U190" i="22"/>
  <c r="AG190" i="22" s="1"/>
  <c r="Y189" i="22"/>
  <c r="P190" i="22"/>
  <c r="AB190" i="22" s="1"/>
  <c r="Q190" i="22"/>
  <c r="AC190" i="22" s="1"/>
  <c r="T190" i="22"/>
  <c r="D191" i="22"/>
  <c r="E191" i="22"/>
  <c r="F191" i="22"/>
  <c r="I191" i="22"/>
  <c r="K191" i="22"/>
  <c r="H191" i="22"/>
  <c r="J191" i="22"/>
  <c r="L191" i="22"/>
  <c r="G191" i="22"/>
  <c r="O190" i="22"/>
  <c r="AA190" i="22" s="1"/>
  <c r="R190" i="22"/>
  <c r="AD190" i="22" s="1"/>
  <c r="N190" i="22"/>
  <c r="Z190" i="22" s="1"/>
  <c r="J192" i="22"/>
  <c r="S190" i="22"/>
  <c r="AE190" i="22" s="1"/>
  <c r="C191" i="24"/>
  <c r="I191" i="24" s="1"/>
  <c r="R191" i="24" s="1"/>
  <c r="AD191" i="24" s="1"/>
  <c r="N189" i="8"/>
  <c r="R189" i="25"/>
  <c r="AD189" i="25" s="1"/>
  <c r="M190" i="24"/>
  <c r="N189" i="25"/>
  <c r="Z189" i="25" s="1"/>
  <c r="O190" i="24"/>
  <c r="AA190" i="24" s="1"/>
  <c r="T189" i="25"/>
  <c r="Q189" i="25"/>
  <c r="AC189" i="25" s="1"/>
  <c r="N190" i="24"/>
  <c r="Z190" i="24" s="1"/>
  <c r="O189" i="25"/>
  <c r="AA189" i="25" s="1"/>
  <c r="AF188" i="25"/>
  <c r="Q190" i="24"/>
  <c r="AC190" i="24" s="1"/>
  <c r="U189" i="25"/>
  <c r="AG189" i="25" s="1"/>
  <c r="G190" i="25"/>
  <c r="J190" i="25"/>
  <c r="L190" i="25"/>
  <c r="E190" i="25"/>
  <c r="F190" i="25"/>
  <c r="D190" i="25"/>
  <c r="H190" i="25"/>
  <c r="I190" i="25"/>
  <c r="K190" i="25"/>
  <c r="Y188" i="25"/>
  <c r="P190" i="24"/>
  <c r="AB190" i="24" s="1"/>
  <c r="P189" i="25"/>
  <c r="AB189" i="25" s="1"/>
  <c r="U190" i="24"/>
  <c r="AG190" i="24" s="1"/>
  <c r="S189" i="25"/>
  <c r="AE189" i="25" s="1"/>
  <c r="AF189" i="24"/>
  <c r="T190" i="24"/>
  <c r="M189" i="25"/>
  <c r="S190" i="24"/>
  <c r="AE190" i="24" s="1"/>
  <c r="R190" i="24"/>
  <c r="AD190" i="24" s="1"/>
  <c r="Y189" i="24"/>
  <c r="F190" i="8" l="1"/>
  <c r="E191" i="8"/>
  <c r="D191" i="8"/>
  <c r="V190" i="24"/>
  <c r="W202" i="24" s="1"/>
  <c r="J193" i="8"/>
  <c r="Q190" i="8"/>
  <c r="L193" i="8"/>
  <c r="K193" i="8"/>
  <c r="S190" i="8"/>
  <c r="R190" i="8"/>
  <c r="C191" i="8"/>
  <c r="AJ188" i="22"/>
  <c r="I185" i="8" s="1"/>
  <c r="V189" i="25"/>
  <c r="W201" i="25" s="1"/>
  <c r="X188" i="24"/>
  <c r="AH188" i="25"/>
  <c r="AI200" i="25" s="1"/>
  <c r="AJ186" i="25"/>
  <c r="W183" i="8" s="1"/>
  <c r="W182" i="8"/>
  <c r="X188" i="25"/>
  <c r="V185" i="8" s="1"/>
  <c r="X189" i="22"/>
  <c r="H186" i="8" s="1"/>
  <c r="AH189" i="22"/>
  <c r="AI201" i="22" s="1"/>
  <c r="AH189" i="24"/>
  <c r="AI201" i="24" s="1"/>
  <c r="AJ187" i="24"/>
  <c r="P184" i="8" s="1"/>
  <c r="V190" i="22"/>
  <c r="W202" i="22" s="1"/>
  <c r="S192" i="22"/>
  <c r="AE192" i="22" s="1"/>
  <c r="M192" i="22"/>
  <c r="R192" i="22"/>
  <c r="AD192" i="22" s="1"/>
  <c r="U192" i="22"/>
  <c r="AG192" i="22" s="1"/>
  <c r="T192" i="22"/>
  <c r="AF192" i="22" s="1"/>
  <c r="R191" i="22"/>
  <c r="AD191" i="22" s="1"/>
  <c r="O191" i="22"/>
  <c r="AA191" i="22" s="1"/>
  <c r="Y190" i="22"/>
  <c r="N191" i="22"/>
  <c r="Z191" i="22" s="1"/>
  <c r="C193" i="22"/>
  <c r="P191" i="22"/>
  <c r="AB191" i="22" s="1"/>
  <c r="M191" i="22"/>
  <c r="U191" i="22"/>
  <c r="AG191" i="22" s="1"/>
  <c r="T191" i="22"/>
  <c r="S191" i="22"/>
  <c r="AE191" i="22" s="1"/>
  <c r="AF190" i="22"/>
  <c r="Q191" i="22"/>
  <c r="AC191" i="22" s="1"/>
  <c r="F191" i="24"/>
  <c r="O191" i="24" s="1"/>
  <c r="AA191" i="24" s="1"/>
  <c r="J191" i="24"/>
  <c r="S191" i="24" s="1"/>
  <c r="AE191" i="24" s="1"/>
  <c r="T189" i="8"/>
  <c r="L191" i="24"/>
  <c r="U191" i="24" s="1"/>
  <c r="AG191" i="24" s="1"/>
  <c r="H191" i="24"/>
  <c r="G191" i="24"/>
  <c r="P191" i="24" s="1"/>
  <c r="AB191" i="24" s="1"/>
  <c r="K191" i="24"/>
  <c r="E191" i="24"/>
  <c r="D191" i="24"/>
  <c r="M191" i="24" s="1"/>
  <c r="M189" i="8"/>
  <c r="M190" i="8" s="1"/>
  <c r="M191" i="8" s="1"/>
  <c r="M192" i="8" s="1"/>
  <c r="C192" i="24"/>
  <c r="G192" i="24" s="1"/>
  <c r="U189" i="8"/>
  <c r="C192" i="25" s="1"/>
  <c r="C193" i="24"/>
  <c r="C194" i="24"/>
  <c r="U190" i="25"/>
  <c r="AG190" i="25" s="1"/>
  <c r="S190" i="25"/>
  <c r="AE190" i="25" s="1"/>
  <c r="Y189" i="25"/>
  <c r="T190" i="25"/>
  <c r="P190" i="25"/>
  <c r="AB190" i="25" s="1"/>
  <c r="R190" i="25"/>
  <c r="AD190" i="25" s="1"/>
  <c r="J191" i="25"/>
  <c r="D191" i="25"/>
  <c r="L191" i="25"/>
  <c r="K191" i="25"/>
  <c r="G191" i="25"/>
  <c r="E191" i="25"/>
  <c r="F191" i="25"/>
  <c r="H191" i="25"/>
  <c r="I191" i="25"/>
  <c r="AF190" i="24"/>
  <c r="Q190" i="25"/>
  <c r="AC190" i="25" s="1"/>
  <c r="Y190" i="24"/>
  <c r="M190" i="25"/>
  <c r="AF189" i="25"/>
  <c r="O190" i="25"/>
  <c r="AA190" i="25" s="1"/>
  <c r="N190" i="25"/>
  <c r="Z190" i="25" s="1"/>
  <c r="J194" i="8" l="1"/>
  <c r="N194" i="8" s="1"/>
  <c r="N193" i="8"/>
  <c r="M193" i="8" s="1"/>
  <c r="C192" i="8"/>
  <c r="G192" i="8" s="1"/>
  <c r="G191" i="8"/>
  <c r="C194" i="22" s="1"/>
  <c r="S191" i="8"/>
  <c r="R191" i="8"/>
  <c r="Y191" i="24"/>
  <c r="T190" i="8"/>
  <c r="D192" i="8"/>
  <c r="F191" i="8"/>
  <c r="E192" i="8"/>
  <c r="L194" i="8"/>
  <c r="K194" i="8"/>
  <c r="U190" i="8"/>
  <c r="C193" i="25" s="1"/>
  <c r="Q191" i="8"/>
  <c r="U191" i="8" s="1"/>
  <c r="C194" i="25" s="1"/>
  <c r="X189" i="24"/>
  <c r="O186" i="8" s="1"/>
  <c r="O185" i="8"/>
  <c r="AH190" i="24"/>
  <c r="AI202" i="24" s="1"/>
  <c r="V190" i="25"/>
  <c r="W202" i="25" s="1"/>
  <c r="AH189" i="25"/>
  <c r="AI201" i="25" s="1"/>
  <c r="AJ187" i="25"/>
  <c r="W184" i="8" s="1"/>
  <c r="X189" i="25"/>
  <c r="V186" i="8" s="1"/>
  <c r="X190" i="22"/>
  <c r="H187" i="8" s="1"/>
  <c r="AJ189" i="22"/>
  <c r="I186" i="8" s="1"/>
  <c r="AH190" i="22"/>
  <c r="AI202" i="22" s="1"/>
  <c r="AJ188" i="24"/>
  <c r="P185" i="8" s="1"/>
  <c r="Y192" i="22"/>
  <c r="AH192" i="22" s="1"/>
  <c r="AI204" i="22" s="1"/>
  <c r="V192" i="22"/>
  <c r="W204" i="22" s="1"/>
  <c r="V191" i="22"/>
  <c r="W203" i="22" s="1"/>
  <c r="Y191" i="22"/>
  <c r="AF191" i="22"/>
  <c r="E193" i="22"/>
  <c r="H193" i="22"/>
  <c r="G193" i="22"/>
  <c r="D193" i="22"/>
  <c r="K193" i="22"/>
  <c r="L193" i="22"/>
  <c r="J193" i="22"/>
  <c r="F193" i="22"/>
  <c r="I193" i="22"/>
  <c r="L192" i="24"/>
  <c r="U192" i="24" s="1"/>
  <c r="AG192" i="24" s="1"/>
  <c r="H192" i="24"/>
  <c r="Q192" i="24" s="1"/>
  <c r="AC192" i="24" s="1"/>
  <c r="I192" i="24"/>
  <c r="F192" i="24"/>
  <c r="E192" i="24"/>
  <c r="N192" i="24" s="1"/>
  <c r="Z192" i="24" s="1"/>
  <c r="K192" i="24"/>
  <c r="D192" i="24"/>
  <c r="M192" i="24" s="1"/>
  <c r="J192" i="24"/>
  <c r="Q191" i="24"/>
  <c r="AC191" i="24" s="1"/>
  <c r="N191" i="24"/>
  <c r="T191" i="24"/>
  <c r="M191" i="25"/>
  <c r="R191" i="25"/>
  <c r="AD191" i="25" s="1"/>
  <c r="S191" i="25"/>
  <c r="AE191" i="25" s="1"/>
  <c r="AF190" i="25"/>
  <c r="Q191" i="25"/>
  <c r="AC191" i="25" s="1"/>
  <c r="O191" i="25"/>
  <c r="AA191" i="25" s="1"/>
  <c r="N191" i="25"/>
  <c r="Z191" i="25" s="1"/>
  <c r="Y190" i="25"/>
  <c r="P191" i="25"/>
  <c r="AB191" i="25" s="1"/>
  <c r="I193" i="24"/>
  <c r="L193" i="24"/>
  <c r="H193" i="24"/>
  <c r="F193" i="24"/>
  <c r="E193" i="24"/>
  <c r="J193" i="24"/>
  <c r="D193" i="24"/>
  <c r="G193" i="24"/>
  <c r="K193" i="24"/>
  <c r="T191" i="25"/>
  <c r="P192" i="24"/>
  <c r="AB192" i="24" s="1"/>
  <c r="U191" i="25"/>
  <c r="AG191" i="25" s="1"/>
  <c r="T191" i="8" l="1"/>
  <c r="V191" i="24"/>
  <c r="W203" i="24" s="1"/>
  <c r="M194" i="8"/>
  <c r="L195" i="8"/>
  <c r="K195" i="8"/>
  <c r="R192" i="8"/>
  <c r="S192" i="8"/>
  <c r="J195" i="8"/>
  <c r="E193" i="8"/>
  <c r="F192" i="8"/>
  <c r="D193" i="8"/>
  <c r="C193" i="8"/>
  <c r="Q192" i="8"/>
  <c r="U192" i="8" s="1"/>
  <c r="C195" i="25" s="1"/>
  <c r="X190" i="24"/>
  <c r="O187" i="8" s="1"/>
  <c r="V191" i="25"/>
  <c r="W203" i="25" s="1"/>
  <c r="AH190" i="25"/>
  <c r="AI202" i="25" s="1"/>
  <c r="AJ188" i="25"/>
  <c r="W185" i="8" s="1"/>
  <c r="X190" i="25"/>
  <c r="V187" i="8" s="1"/>
  <c r="AJ190" i="22"/>
  <c r="I187" i="8" s="1"/>
  <c r="AH191" i="22"/>
  <c r="AI203" i="22" s="1"/>
  <c r="AJ189" i="24"/>
  <c r="P186" i="8" s="1"/>
  <c r="X191" i="22"/>
  <c r="R193" i="22"/>
  <c r="AD193" i="22" s="1"/>
  <c r="N193" i="22"/>
  <c r="Z193" i="22" s="1"/>
  <c r="Q193" i="22"/>
  <c r="AC193" i="22" s="1"/>
  <c r="O193" i="22"/>
  <c r="AA193" i="22" s="1"/>
  <c r="S193" i="22"/>
  <c r="AE193" i="22" s="1"/>
  <c r="U193" i="22"/>
  <c r="AG193" i="22" s="1"/>
  <c r="T193" i="22"/>
  <c r="L194" i="22"/>
  <c r="E194" i="22"/>
  <c r="I194" i="22"/>
  <c r="G194" i="22"/>
  <c r="J194" i="22"/>
  <c r="H194" i="22"/>
  <c r="K194" i="22"/>
  <c r="D194" i="22"/>
  <c r="F194" i="22"/>
  <c r="M193" i="22"/>
  <c r="C195" i="22"/>
  <c r="P193" i="22"/>
  <c r="AB193" i="22" s="1"/>
  <c r="O192" i="24"/>
  <c r="AA192" i="24" s="1"/>
  <c r="S192" i="24"/>
  <c r="AE192" i="24" s="1"/>
  <c r="R192" i="24"/>
  <c r="AD192" i="24" s="1"/>
  <c r="T192" i="24"/>
  <c r="AF192" i="24" s="1"/>
  <c r="AF191" i="24"/>
  <c r="Z191" i="24"/>
  <c r="C195" i="24"/>
  <c r="T193" i="24"/>
  <c r="R193" i="24"/>
  <c r="AD193" i="24" s="1"/>
  <c r="I193" i="25"/>
  <c r="L193" i="25"/>
  <c r="H193" i="25"/>
  <c r="F193" i="25"/>
  <c r="E193" i="25"/>
  <c r="J193" i="25"/>
  <c r="K193" i="25"/>
  <c r="D193" i="25"/>
  <c r="G193" i="25"/>
  <c r="I192" i="25"/>
  <c r="J192" i="25"/>
  <c r="H192" i="25"/>
  <c r="E192" i="25"/>
  <c r="L192" i="25"/>
  <c r="G192" i="25"/>
  <c r="D192" i="25"/>
  <c r="K192" i="25"/>
  <c r="F192" i="25"/>
  <c r="P193" i="24"/>
  <c r="AB193" i="24" s="1"/>
  <c r="M193" i="24"/>
  <c r="AF191" i="25"/>
  <c r="S193" i="24"/>
  <c r="AE193" i="24" s="1"/>
  <c r="Y191" i="25"/>
  <c r="N193" i="24"/>
  <c r="Z193" i="24" s="1"/>
  <c r="K194" i="24"/>
  <c r="D194" i="24"/>
  <c r="I194" i="24"/>
  <c r="E194" i="24"/>
  <c r="G194" i="24"/>
  <c r="H194" i="24"/>
  <c r="J194" i="24"/>
  <c r="F194" i="24"/>
  <c r="L194" i="24"/>
  <c r="O193" i="24"/>
  <c r="AA193" i="24" s="1"/>
  <c r="Q193" i="24"/>
  <c r="AC193" i="24" s="1"/>
  <c r="Y192" i="24"/>
  <c r="U193" i="24"/>
  <c r="AG193" i="24" s="1"/>
  <c r="N195" i="8" l="1"/>
  <c r="M195" i="8" s="1"/>
  <c r="J196" i="8"/>
  <c r="K196" i="8"/>
  <c r="L196" i="8"/>
  <c r="T192" i="8"/>
  <c r="V193" i="24"/>
  <c r="W205" i="24" s="1"/>
  <c r="V192" i="24"/>
  <c r="W204" i="24" s="1"/>
  <c r="Q193" i="8"/>
  <c r="U193" i="8" s="1"/>
  <c r="C196" i="25" s="1"/>
  <c r="S193" i="8"/>
  <c r="R193" i="8"/>
  <c r="G193" i="8"/>
  <c r="C196" i="22" s="1"/>
  <c r="C194" i="8"/>
  <c r="G194" i="8" s="1"/>
  <c r="F193" i="8"/>
  <c r="D194" i="8"/>
  <c r="E194" i="8"/>
  <c r="X192" i="22"/>
  <c r="H188" i="8"/>
  <c r="AH191" i="24"/>
  <c r="AI203" i="24" s="1"/>
  <c r="AH191" i="25"/>
  <c r="AI203" i="25" s="1"/>
  <c r="X191" i="24"/>
  <c r="O188" i="8" s="1"/>
  <c r="AJ189" i="25"/>
  <c r="W186" i="8" s="1"/>
  <c r="X191" i="25"/>
  <c r="V188" i="8" s="1"/>
  <c r="AH192" i="24"/>
  <c r="AI204" i="24" s="1"/>
  <c r="AJ191" i="22"/>
  <c r="V193" i="22"/>
  <c r="W205" i="22" s="1"/>
  <c r="AJ190" i="24"/>
  <c r="P187" i="8" s="1"/>
  <c r="G195" i="22"/>
  <c r="I195" i="22"/>
  <c r="H195" i="22"/>
  <c r="D195" i="22"/>
  <c r="J195" i="22"/>
  <c r="L195" i="22"/>
  <c r="E195" i="22"/>
  <c r="K195" i="22"/>
  <c r="F195" i="22"/>
  <c r="S194" i="22"/>
  <c r="AE194" i="22" s="1"/>
  <c r="P194" i="22"/>
  <c r="AB194" i="22" s="1"/>
  <c r="R194" i="22"/>
  <c r="AD194" i="22" s="1"/>
  <c r="Q194" i="22"/>
  <c r="AC194" i="22" s="1"/>
  <c r="N194" i="22"/>
  <c r="Z194" i="22" s="1"/>
  <c r="Y193" i="22"/>
  <c r="O194" i="22"/>
  <c r="AA194" i="22" s="1"/>
  <c r="U194" i="22"/>
  <c r="AG194" i="22" s="1"/>
  <c r="M194" i="22"/>
  <c r="AF193" i="22"/>
  <c r="T194" i="22"/>
  <c r="P194" i="24"/>
  <c r="AB194" i="24" s="1"/>
  <c r="Q192" i="25"/>
  <c r="AC192" i="25" s="1"/>
  <c r="O193" i="25"/>
  <c r="AA193" i="25" s="1"/>
  <c r="I194" i="25"/>
  <c r="D194" i="25"/>
  <c r="E194" i="25"/>
  <c r="F194" i="25"/>
  <c r="G194" i="25"/>
  <c r="J194" i="25"/>
  <c r="L194" i="25"/>
  <c r="H194" i="25"/>
  <c r="K194" i="25"/>
  <c r="N194" i="24"/>
  <c r="Z194" i="24" s="1"/>
  <c r="S192" i="25"/>
  <c r="AE192" i="25" s="1"/>
  <c r="Q193" i="25"/>
  <c r="AC193" i="25" s="1"/>
  <c r="R194" i="24"/>
  <c r="AD194" i="24" s="1"/>
  <c r="O192" i="25"/>
  <c r="AA192" i="25" s="1"/>
  <c r="R192" i="25"/>
  <c r="AD192" i="25" s="1"/>
  <c r="U193" i="25"/>
  <c r="AG193" i="25" s="1"/>
  <c r="M194" i="24"/>
  <c r="Y193" i="24"/>
  <c r="T192" i="25"/>
  <c r="P193" i="25"/>
  <c r="AB193" i="25" s="1"/>
  <c r="R193" i="25"/>
  <c r="AD193" i="25" s="1"/>
  <c r="U194" i="24"/>
  <c r="AG194" i="24" s="1"/>
  <c r="T194" i="24"/>
  <c r="F195" i="24"/>
  <c r="E195" i="24"/>
  <c r="L195" i="24"/>
  <c r="I195" i="24"/>
  <c r="G195" i="24"/>
  <c r="J195" i="24"/>
  <c r="H195" i="24"/>
  <c r="D195" i="24"/>
  <c r="K195" i="24"/>
  <c r="M192" i="25"/>
  <c r="M193" i="25"/>
  <c r="O194" i="24"/>
  <c r="AA194" i="24" s="1"/>
  <c r="P192" i="25"/>
  <c r="AB192" i="25" s="1"/>
  <c r="T193" i="25"/>
  <c r="S194" i="24"/>
  <c r="AE194" i="24" s="1"/>
  <c r="U192" i="25"/>
  <c r="AG192" i="25" s="1"/>
  <c r="S193" i="25"/>
  <c r="AE193" i="25" s="1"/>
  <c r="Q194" i="24"/>
  <c r="AC194" i="24" s="1"/>
  <c r="N192" i="25"/>
  <c r="Z192" i="25" s="1"/>
  <c r="N193" i="25"/>
  <c r="Z193" i="25" s="1"/>
  <c r="AF193" i="24"/>
  <c r="K197" i="8" l="1"/>
  <c r="L197" i="8"/>
  <c r="J197" i="8"/>
  <c r="N197" i="8" s="1"/>
  <c r="C195" i="8"/>
  <c r="R194" i="8"/>
  <c r="S194" i="8"/>
  <c r="T193" i="8"/>
  <c r="E195" i="8"/>
  <c r="D195" i="8"/>
  <c r="F194" i="8"/>
  <c r="Q194" i="8"/>
  <c r="V194" i="24"/>
  <c r="W206" i="24" s="1"/>
  <c r="AH193" i="22"/>
  <c r="AI205" i="22" s="1"/>
  <c r="AJ192" i="22"/>
  <c r="I188" i="8"/>
  <c r="X193" i="22"/>
  <c r="H190" i="8" s="1"/>
  <c r="X192" i="24"/>
  <c r="X193" i="24" s="1"/>
  <c r="O190" i="8" s="1"/>
  <c r="V192" i="25"/>
  <c r="W204" i="25" s="1"/>
  <c r="V193" i="25"/>
  <c r="W205" i="25" s="1"/>
  <c r="AJ190" i="25"/>
  <c r="W187" i="8" s="1"/>
  <c r="AJ191" i="24"/>
  <c r="P188" i="8" s="1"/>
  <c r="AH193" i="24"/>
  <c r="AI205" i="24" s="1"/>
  <c r="V194" i="22"/>
  <c r="W206" i="22" s="1"/>
  <c r="T195" i="22"/>
  <c r="I196" i="22"/>
  <c r="F196" i="22"/>
  <c r="J196" i="22"/>
  <c r="K196" i="22"/>
  <c r="D196" i="22"/>
  <c r="G196" i="22"/>
  <c r="L196" i="22"/>
  <c r="E196" i="22"/>
  <c r="H196" i="22"/>
  <c r="N195" i="22"/>
  <c r="Z195" i="22" s="1"/>
  <c r="S195" i="22"/>
  <c r="AE195" i="22" s="1"/>
  <c r="M195" i="22"/>
  <c r="C197" i="22"/>
  <c r="U195" i="22"/>
  <c r="AG195" i="22" s="1"/>
  <c r="Y194" i="22"/>
  <c r="H189" i="8"/>
  <c r="Q195" i="22"/>
  <c r="AC195" i="22" s="1"/>
  <c r="R195" i="22"/>
  <c r="AD195" i="22" s="1"/>
  <c r="AF194" i="22"/>
  <c r="O195" i="22"/>
  <c r="AA195" i="22" s="1"/>
  <c r="P195" i="22"/>
  <c r="AB195" i="22" s="1"/>
  <c r="C196" i="24"/>
  <c r="F196" i="24" s="1"/>
  <c r="AF193" i="25"/>
  <c r="Q195" i="24"/>
  <c r="AC195" i="24" s="1"/>
  <c r="AF194" i="24"/>
  <c r="N194" i="25"/>
  <c r="Z194" i="25" s="1"/>
  <c r="S195" i="24"/>
  <c r="AE195" i="24" s="1"/>
  <c r="M194" i="25"/>
  <c r="P195" i="24"/>
  <c r="AB195" i="24" s="1"/>
  <c r="AF192" i="25"/>
  <c r="T194" i="25"/>
  <c r="R194" i="25"/>
  <c r="AD194" i="25" s="1"/>
  <c r="Y193" i="25"/>
  <c r="R195" i="24"/>
  <c r="AD195" i="24" s="1"/>
  <c r="Q194" i="25"/>
  <c r="AC194" i="25" s="1"/>
  <c r="U195" i="24"/>
  <c r="AG195" i="24" s="1"/>
  <c r="U194" i="25"/>
  <c r="AG194" i="25" s="1"/>
  <c r="Y192" i="25"/>
  <c r="N195" i="24"/>
  <c r="Z195" i="24" s="1"/>
  <c r="S194" i="25"/>
  <c r="AE194" i="25" s="1"/>
  <c r="T195" i="24"/>
  <c r="O195" i="24"/>
  <c r="AA195" i="24" s="1"/>
  <c r="P194" i="25"/>
  <c r="AB194" i="25" s="1"/>
  <c r="H195" i="25"/>
  <c r="F195" i="25"/>
  <c r="I195" i="25"/>
  <c r="E195" i="25"/>
  <c r="G195" i="25"/>
  <c r="K195" i="25"/>
  <c r="L195" i="25"/>
  <c r="J195" i="25"/>
  <c r="D195" i="25"/>
  <c r="M195" i="24"/>
  <c r="Y194" i="24"/>
  <c r="O194" i="25"/>
  <c r="AA194" i="25" s="1"/>
  <c r="G195" i="8" l="1"/>
  <c r="C198" i="22" s="1"/>
  <c r="C196" i="8"/>
  <c r="Q195" i="8"/>
  <c r="J198" i="8"/>
  <c r="N198" i="8" s="1"/>
  <c r="D196" i="8"/>
  <c r="E196" i="8"/>
  <c r="L198" i="8"/>
  <c r="K198" i="8"/>
  <c r="F195" i="8"/>
  <c r="U194" i="8"/>
  <c r="C197" i="25" s="1"/>
  <c r="V195" i="24"/>
  <c r="W207" i="24" s="1"/>
  <c r="T194" i="8"/>
  <c r="R195" i="8"/>
  <c r="S195" i="8"/>
  <c r="O189" i="8"/>
  <c r="AJ193" i="22"/>
  <c r="I190" i="8" s="1"/>
  <c r="I189" i="8"/>
  <c r="AH193" i="25"/>
  <c r="AI205" i="25" s="1"/>
  <c r="AH192" i="25"/>
  <c r="AI204" i="25" s="1"/>
  <c r="X194" i="22"/>
  <c r="H191" i="8" s="1"/>
  <c r="X194" i="24"/>
  <c r="O191" i="8" s="1"/>
  <c r="V194" i="25"/>
  <c r="W206" i="25" s="1"/>
  <c r="AJ191" i="25"/>
  <c r="W188" i="8" s="1"/>
  <c r="X192" i="25"/>
  <c r="X193" i="25" s="1"/>
  <c r="V190" i="8" s="1"/>
  <c r="AH194" i="24"/>
  <c r="AI206" i="24" s="1"/>
  <c r="AH194" i="22"/>
  <c r="AI206" i="22" s="1"/>
  <c r="AJ192" i="24"/>
  <c r="V195" i="22"/>
  <c r="W207" i="22" s="1"/>
  <c r="M196" i="22"/>
  <c r="T196" i="22"/>
  <c r="S196" i="22"/>
  <c r="AE196" i="22" s="1"/>
  <c r="K197" i="22"/>
  <c r="I197" i="22"/>
  <c r="L197" i="22"/>
  <c r="H197" i="22"/>
  <c r="J197" i="22"/>
  <c r="D197" i="22"/>
  <c r="G197" i="22"/>
  <c r="E197" i="22"/>
  <c r="F197" i="22"/>
  <c r="O196" i="22"/>
  <c r="AA196" i="22" s="1"/>
  <c r="Y195" i="22"/>
  <c r="Q196" i="22"/>
  <c r="AC196" i="22" s="1"/>
  <c r="R196" i="22"/>
  <c r="AD196" i="22" s="1"/>
  <c r="N196" i="22"/>
  <c r="Z196" i="22" s="1"/>
  <c r="AF195" i="22"/>
  <c r="U196" i="22"/>
  <c r="AG196" i="22" s="1"/>
  <c r="P196" i="22"/>
  <c r="AB196" i="22" s="1"/>
  <c r="G196" i="24"/>
  <c r="P196" i="24" s="1"/>
  <c r="AB196" i="24" s="1"/>
  <c r="D196" i="24"/>
  <c r="J196" i="24"/>
  <c r="S196" i="24" s="1"/>
  <c r="AE196" i="24" s="1"/>
  <c r="I196" i="24"/>
  <c r="R196" i="24" s="1"/>
  <c r="AD196" i="24" s="1"/>
  <c r="E196" i="24"/>
  <c r="N196" i="24" s="1"/>
  <c r="Z196" i="24" s="1"/>
  <c r="L196" i="24"/>
  <c r="K196" i="24"/>
  <c r="T196" i="24" s="1"/>
  <c r="H196" i="24"/>
  <c r="C198" i="24"/>
  <c r="C197" i="24"/>
  <c r="J197" i="24" s="1"/>
  <c r="M195" i="25"/>
  <c r="Q195" i="25"/>
  <c r="AC195" i="25" s="1"/>
  <c r="AF195" i="24"/>
  <c r="S195" i="25"/>
  <c r="AE195" i="25" s="1"/>
  <c r="U195" i="25"/>
  <c r="AG195" i="25" s="1"/>
  <c r="G196" i="25"/>
  <c r="I196" i="25"/>
  <c r="H196" i="25"/>
  <c r="D196" i="25"/>
  <c r="K196" i="25"/>
  <c r="F196" i="25"/>
  <c r="E196" i="25"/>
  <c r="L196" i="25"/>
  <c r="J196" i="25"/>
  <c r="T195" i="25"/>
  <c r="P195" i="25"/>
  <c r="AB195" i="25" s="1"/>
  <c r="O196" i="24"/>
  <c r="AA196" i="24" s="1"/>
  <c r="AF194" i="25"/>
  <c r="N195" i="25"/>
  <c r="Z195" i="25" s="1"/>
  <c r="Y194" i="25"/>
  <c r="Y195" i="24"/>
  <c r="R195" i="25"/>
  <c r="AD195" i="25" s="1"/>
  <c r="O195" i="25"/>
  <c r="AA195" i="25" s="1"/>
  <c r="S196" i="8" l="1"/>
  <c r="R196" i="8"/>
  <c r="D197" i="8"/>
  <c r="E197" i="8"/>
  <c r="J199" i="8"/>
  <c r="N199" i="8" s="1"/>
  <c r="U195" i="8"/>
  <c r="C198" i="25" s="1"/>
  <c r="Q196" i="8"/>
  <c r="C197" i="8"/>
  <c r="G197" i="8" s="1"/>
  <c r="K199" i="8"/>
  <c r="L199" i="8"/>
  <c r="T195" i="8"/>
  <c r="V189" i="8"/>
  <c r="V195" i="25"/>
  <c r="W207" i="25" s="1"/>
  <c r="AH194" i="25"/>
  <c r="AI206" i="25" s="1"/>
  <c r="X195" i="24"/>
  <c r="O192" i="8" s="1"/>
  <c r="AJ192" i="25"/>
  <c r="X194" i="25"/>
  <c r="V191" i="8" s="1"/>
  <c r="AH195" i="24"/>
  <c r="AI207" i="24" s="1"/>
  <c r="AJ194" i="22"/>
  <c r="I191" i="8" s="1"/>
  <c r="AH195" i="22"/>
  <c r="AI207" i="22" s="1"/>
  <c r="AJ193" i="24"/>
  <c r="P190" i="8" s="1"/>
  <c r="P189" i="8"/>
  <c r="X195" i="22"/>
  <c r="H192" i="8" s="1"/>
  <c r="V196" i="22"/>
  <c r="W208" i="22" s="1"/>
  <c r="O197" i="22"/>
  <c r="AA197" i="22" s="1"/>
  <c r="N197" i="22"/>
  <c r="Z197" i="22" s="1"/>
  <c r="P197" i="22"/>
  <c r="AB197" i="22" s="1"/>
  <c r="T197" i="22"/>
  <c r="M197" i="22"/>
  <c r="G196" i="8"/>
  <c r="C199" i="22" s="1"/>
  <c r="S197" i="22"/>
  <c r="AE197" i="22" s="1"/>
  <c r="Q197" i="22"/>
  <c r="AC197" i="22" s="1"/>
  <c r="F196" i="8"/>
  <c r="U197" i="22"/>
  <c r="AG197" i="22" s="1"/>
  <c r="AF196" i="22"/>
  <c r="L198" i="22"/>
  <c r="J198" i="22"/>
  <c r="E198" i="22"/>
  <c r="F198" i="22"/>
  <c r="H198" i="22"/>
  <c r="I198" i="22"/>
  <c r="D198" i="22"/>
  <c r="G198" i="22"/>
  <c r="K198" i="22"/>
  <c r="R197" i="22"/>
  <c r="AD197" i="22" s="1"/>
  <c r="Y196" i="22"/>
  <c r="Q196" i="24"/>
  <c r="AC196" i="24" s="1"/>
  <c r="M196" i="24"/>
  <c r="D197" i="24"/>
  <c r="U196" i="24"/>
  <c r="AG196" i="24" s="1"/>
  <c r="F197" i="24"/>
  <c r="K197" i="24"/>
  <c r="T197" i="24" s="1"/>
  <c r="H197" i="24"/>
  <c r="Q197" i="24" s="1"/>
  <c r="AC197" i="24" s="1"/>
  <c r="G197" i="24"/>
  <c r="E197" i="24"/>
  <c r="I197" i="24"/>
  <c r="L197" i="24"/>
  <c r="U197" i="24" s="1"/>
  <c r="AG197" i="24" s="1"/>
  <c r="N196" i="8"/>
  <c r="C199" i="24" s="1"/>
  <c r="N196" i="25"/>
  <c r="Z196" i="25" s="1"/>
  <c r="O196" i="25"/>
  <c r="AA196" i="25" s="1"/>
  <c r="AF196" i="24"/>
  <c r="T196" i="25"/>
  <c r="M196" i="25"/>
  <c r="D197" i="25"/>
  <c r="F197" i="25"/>
  <c r="E197" i="25"/>
  <c r="H197" i="25"/>
  <c r="K197" i="25"/>
  <c r="L197" i="25"/>
  <c r="I197" i="25"/>
  <c r="J197" i="25"/>
  <c r="G197" i="25"/>
  <c r="Q196" i="25"/>
  <c r="AC196" i="25" s="1"/>
  <c r="R196" i="25"/>
  <c r="AD196" i="25" s="1"/>
  <c r="H198" i="24"/>
  <c r="E198" i="24"/>
  <c r="K198" i="24"/>
  <c r="G198" i="24"/>
  <c r="I198" i="24"/>
  <c r="F198" i="24"/>
  <c r="J198" i="24"/>
  <c r="L198" i="24"/>
  <c r="D198" i="24"/>
  <c r="S196" i="25"/>
  <c r="AE196" i="25" s="1"/>
  <c r="P196" i="25"/>
  <c r="AB196" i="25" s="1"/>
  <c r="S197" i="24"/>
  <c r="AE197" i="24" s="1"/>
  <c r="AF195" i="25"/>
  <c r="U196" i="25"/>
  <c r="AG196" i="25" s="1"/>
  <c r="Y195" i="25"/>
  <c r="L200" i="8" l="1"/>
  <c r="C198" i="8"/>
  <c r="G198" i="8" s="1"/>
  <c r="Q197" i="8"/>
  <c r="K200" i="8"/>
  <c r="F197" i="8"/>
  <c r="D198" i="8"/>
  <c r="E198" i="8"/>
  <c r="J200" i="8"/>
  <c r="N200" i="8" s="1"/>
  <c r="R197" i="8"/>
  <c r="S197" i="8"/>
  <c r="AH195" i="25"/>
  <c r="AI207" i="25" s="1"/>
  <c r="V196" i="24"/>
  <c r="W208" i="24" s="1"/>
  <c r="V196" i="25"/>
  <c r="W208" i="25" s="1"/>
  <c r="AJ193" i="25"/>
  <c r="W190" i="8" s="1"/>
  <c r="W189" i="8"/>
  <c r="X195" i="25"/>
  <c r="V192" i="8" s="1"/>
  <c r="X196" i="22"/>
  <c r="H193" i="8" s="1"/>
  <c r="AH196" i="22"/>
  <c r="AI208" i="22" s="1"/>
  <c r="AJ194" i="24"/>
  <c r="P191" i="8" s="1"/>
  <c r="AJ195" i="22"/>
  <c r="I192" i="8" s="1"/>
  <c r="V197" i="22"/>
  <c r="W209" i="22" s="1"/>
  <c r="M197" i="24"/>
  <c r="S198" i="22"/>
  <c r="AE198" i="22" s="1"/>
  <c r="G199" i="22"/>
  <c r="F199" i="22"/>
  <c r="H199" i="22"/>
  <c r="E199" i="22"/>
  <c r="J199" i="22"/>
  <c r="L199" i="22"/>
  <c r="K199" i="22"/>
  <c r="D199" i="22"/>
  <c r="I199" i="22"/>
  <c r="T198" i="22"/>
  <c r="U198" i="22"/>
  <c r="AG198" i="22" s="1"/>
  <c r="C200" i="22"/>
  <c r="P198" i="22"/>
  <c r="AB198" i="22" s="1"/>
  <c r="O198" i="22"/>
  <c r="AA198" i="22" s="1"/>
  <c r="M198" i="22"/>
  <c r="Y197" i="22"/>
  <c r="R198" i="22"/>
  <c r="AD198" i="22" s="1"/>
  <c r="N198" i="22"/>
  <c r="Z198" i="22" s="1"/>
  <c r="Q198" i="22"/>
  <c r="AC198" i="22" s="1"/>
  <c r="AF197" i="22"/>
  <c r="Y196" i="24"/>
  <c r="AH196" i="24" s="1"/>
  <c r="AI208" i="24" s="1"/>
  <c r="O197" i="24"/>
  <c r="AA197" i="24" s="1"/>
  <c r="R197" i="24"/>
  <c r="AD197" i="24" s="1"/>
  <c r="N197" i="24"/>
  <c r="Z197" i="24" s="1"/>
  <c r="P197" i="24"/>
  <c r="AB197" i="24" s="1"/>
  <c r="C201" i="24"/>
  <c r="U196" i="8"/>
  <c r="C199" i="25" s="1"/>
  <c r="M196" i="8"/>
  <c r="M197" i="8" s="1"/>
  <c r="M198" i="8" s="1"/>
  <c r="M199" i="8" s="1"/>
  <c r="T196" i="8"/>
  <c r="C200" i="24"/>
  <c r="U198" i="24"/>
  <c r="AG198" i="24" s="1"/>
  <c r="T197" i="25"/>
  <c r="S198" i="24"/>
  <c r="AE198" i="24" s="1"/>
  <c r="H199" i="24"/>
  <c r="G199" i="24"/>
  <c r="L199" i="24"/>
  <c r="J199" i="24"/>
  <c r="K199" i="24"/>
  <c r="I199" i="24"/>
  <c r="E199" i="24"/>
  <c r="F199" i="24"/>
  <c r="D199" i="24"/>
  <c r="Q197" i="25"/>
  <c r="AC197" i="25" s="1"/>
  <c r="AF196" i="25"/>
  <c r="AF197" i="24"/>
  <c r="O198" i="24"/>
  <c r="AA198" i="24" s="1"/>
  <c r="N197" i="25"/>
  <c r="Z197" i="25" s="1"/>
  <c r="R198" i="24"/>
  <c r="AD198" i="24" s="1"/>
  <c r="O197" i="25"/>
  <c r="AA197" i="25" s="1"/>
  <c r="P198" i="24"/>
  <c r="AB198" i="24" s="1"/>
  <c r="P197" i="25"/>
  <c r="AB197" i="25" s="1"/>
  <c r="M197" i="25"/>
  <c r="T198" i="24"/>
  <c r="S197" i="25"/>
  <c r="AE197" i="25" s="1"/>
  <c r="N198" i="24"/>
  <c r="Z198" i="24" s="1"/>
  <c r="R197" i="25"/>
  <c r="AD197" i="25" s="1"/>
  <c r="Y196" i="25"/>
  <c r="M198" i="24"/>
  <c r="Q198" i="24"/>
  <c r="AC198" i="24" s="1"/>
  <c r="L198" i="25"/>
  <c r="H198" i="25"/>
  <c r="I198" i="25"/>
  <c r="K198" i="25"/>
  <c r="F198" i="25"/>
  <c r="J198" i="25"/>
  <c r="E198" i="25"/>
  <c r="G198" i="25"/>
  <c r="D198" i="25"/>
  <c r="U197" i="25"/>
  <c r="AG197" i="25" s="1"/>
  <c r="T197" i="8" l="1"/>
  <c r="J201" i="8"/>
  <c r="N201" i="8" s="1"/>
  <c r="F198" i="8"/>
  <c r="M200" i="8"/>
  <c r="Q198" i="8"/>
  <c r="S198" i="8"/>
  <c r="R198" i="8"/>
  <c r="K201" i="8"/>
  <c r="L201" i="8"/>
  <c r="D199" i="8"/>
  <c r="E199" i="8"/>
  <c r="C199" i="8"/>
  <c r="U197" i="8"/>
  <c r="C200" i="25" s="1"/>
  <c r="V198" i="24"/>
  <c r="W210" i="24" s="1"/>
  <c r="Y197" i="24"/>
  <c r="AH197" i="24" s="1"/>
  <c r="AI209" i="24" s="1"/>
  <c r="V197" i="24"/>
  <c r="W209" i="24" s="1"/>
  <c r="AH196" i="25"/>
  <c r="AI208" i="25" s="1"/>
  <c r="X196" i="24"/>
  <c r="O193" i="8" s="1"/>
  <c r="V197" i="25"/>
  <c r="W209" i="25" s="1"/>
  <c r="AJ194" i="25"/>
  <c r="W191" i="8" s="1"/>
  <c r="X196" i="25"/>
  <c r="V193" i="8" s="1"/>
  <c r="AH197" i="22"/>
  <c r="AI209" i="22" s="1"/>
  <c r="AJ196" i="22"/>
  <c r="I193" i="8" s="1"/>
  <c r="V198" i="22"/>
  <c r="W210" i="22" s="1"/>
  <c r="AJ195" i="24"/>
  <c r="P192" i="8" s="1"/>
  <c r="X197" i="22"/>
  <c r="H194" i="8" s="1"/>
  <c r="U199" i="22"/>
  <c r="AG199" i="22" s="1"/>
  <c r="AF198" i="22"/>
  <c r="N199" i="22"/>
  <c r="Z199" i="22" s="1"/>
  <c r="Y198" i="22"/>
  <c r="Q199" i="22"/>
  <c r="AC199" i="22" s="1"/>
  <c r="O199" i="22"/>
  <c r="AA199" i="22" s="1"/>
  <c r="C201" i="22"/>
  <c r="R199" i="22"/>
  <c r="AD199" i="22" s="1"/>
  <c r="P199" i="22"/>
  <c r="AB199" i="22" s="1"/>
  <c r="S199" i="22"/>
  <c r="AE199" i="22" s="1"/>
  <c r="J200" i="22"/>
  <c r="H200" i="22"/>
  <c r="F200" i="22"/>
  <c r="D200" i="22"/>
  <c r="K200" i="22"/>
  <c r="E200" i="22"/>
  <c r="G200" i="22"/>
  <c r="I200" i="22"/>
  <c r="L200" i="22"/>
  <c r="M199" i="22"/>
  <c r="T199" i="22"/>
  <c r="O198" i="25"/>
  <c r="AA198" i="25" s="1"/>
  <c r="Y197" i="25"/>
  <c r="R199" i="24"/>
  <c r="AD199" i="24" s="1"/>
  <c r="T198" i="25"/>
  <c r="T199" i="24"/>
  <c r="AF197" i="25"/>
  <c r="R198" i="25"/>
  <c r="AD198" i="25" s="1"/>
  <c r="S199" i="24"/>
  <c r="AE199" i="24" s="1"/>
  <c r="Q198" i="25"/>
  <c r="AC198" i="25" s="1"/>
  <c r="AF198" i="24"/>
  <c r="U199" i="24"/>
  <c r="AG199" i="24" s="1"/>
  <c r="M198" i="25"/>
  <c r="U198" i="25"/>
  <c r="AG198" i="25" s="1"/>
  <c r="P199" i="24"/>
  <c r="AB199" i="24" s="1"/>
  <c r="P198" i="25"/>
  <c r="AB198" i="25" s="1"/>
  <c r="M199" i="24"/>
  <c r="Q199" i="24"/>
  <c r="AC199" i="24" s="1"/>
  <c r="N198" i="25"/>
  <c r="Z198" i="25" s="1"/>
  <c r="D199" i="25"/>
  <c r="K199" i="25"/>
  <c r="F199" i="25"/>
  <c r="J199" i="25"/>
  <c r="E199" i="25"/>
  <c r="L199" i="25"/>
  <c r="I199" i="25"/>
  <c r="G199" i="25"/>
  <c r="H199" i="25"/>
  <c r="O199" i="24"/>
  <c r="AA199" i="24" s="1"/>
  <c r="S198" i="25"/>
  <c r="AE198" i="25" s="1"/>
  <c r="Y198" i="24"/>
  <c r="N199" i="24"/>
  <c r="Z199" i="24" s="1"/>
  <c r="T198" i="8" l="1"/>
  <c r="M201" i="8"/>
  <c r="S199" i="8"/>
  <c r="R199" i="8"/>
  <c r="Q199" i="8"/>
  <c r="G199" i="8"/>
  <c r="C202" i="22" s="1"/>
  <c r="C200" i="8"/>
  <c r="E200" i="8"/>
  <c r="F199" i="8"/>
  <c r="D200" i="8"/>
  <c r="J202" i="8"/>
  <c r="K202" i="8"/>
  <c r="L202" i="8"/>
  <c r="U198" i="8"/>
  <c r="C201" i="25" s="1"/>
  <c r="V199" i="24"/>
  <c r="W211" i="24" s="1"/>
  <c r="X197" i="24"/>
  <c r="V198" i="25"/>
  <c r="W210" i="25" s="1"/>
  <c r="AH197" i="25"/>
  <c r="AI209" i="25" s="1"/>
  <c r="AJ195" i="25"/>
  <c r="W192" i="8" s="1"/>
  <c r="X197" i="25"/>
  <c r="V194" i="8" s="1"/>
  <c r="X198" i="22"/>
  <c r="H195" i="8" s="1"/>
  <c r="AH198" i="22"/>
  <c r="AI210" i="22" s="1"/>
  <c r="AJ197" i="22"/>
  <c r="I194" i="8" s="1"/>
  <c r="AH198" i="24"/>
  <c r="AI210" i="24" s="1"/>
  <c r="AJ196" i="24"/>
  <c r="P193" i="8" s="1"/>
  <c r="V199" i="22"/>
  <c r="W211" i="22" s="1"/>
  <c r="AF199" i="22"/>
  <c r="O200" i="22"/>
  <c r="AA200" i="22" s="1"/>
  <c r="Y199" i="22"/>
  <c r="Q200" i="22"/>
  <c r="AC200" i="22" s="1"/>
  <c r="G201" i="22"/>
  <c r="J201" i="22"/>
  <c r="H201" i="22"/>
  <c r="K201" i="22"/>
  <c r="L201" i="22"/>
  <c r="D201" i="22"/>
  <c r="E201" i="22"/>
  <c r="I201" i="22"/>
  <c r="F201" i="22"/>
  <c r="M200" i="22"/>
  <c r="U200" i="22"/>
  <c r="AG200" i="22" s="1"/>
  <c r="S200" i="22"/>
  <c r="AE200" i="22" s="1"/>
  <c r="R200" i="22"/>
  <c r="AD200" i="22" s="1"/>
  <c r="P200" i="22"/>
  <c r="AB200" i="22" s="1"/>
  <c r="N200" i="22"/>
  <c r="Z200" i="22" s="1"/>
  <c r="T200" i="22"/>
  <c r="C202" i="24"/>
  <c r="O199" i="25"/>
  <c r="AA199" i="25" s="1"/>
  <c r="I201" i="24"/>
  <c r="G201" i="24"/>
  <c r="L201" i="24"/>
  <c r="K201" i="24"/>
  <c r="E201" i="24"/>
  <c r="H201" i="24"/>
  <c r="J201" i="24"/>
  <c r="F201" i="24"/>
  <c r="D201" i="24"/>
  <c r="D200" i="24"/>
  <c r="G200" i="24"/>
  <c r="I200" i="24"/>
  <c r="F200" i="24"/>
  <c r="E200" i="24"/>
  <c r="J200" i="24"/>
  <c r="L200" i="24"/>
  <c r="H200" i="24"/>
  <c r="K200" i="24"/>
  <c r="AF199" i="24"/>
  <c r="T199" i="25"/>
  <c r="Q199" i="25"/>
  <c r="AC199" i="25" s="1"/>
  <c r="M199" i="25"/>
  <c r="L200" i="25"/>
  <c r="H200" i="25"/>
  <c r="I200" i="25"/>
  <c r="E200" i="25"/>
  <c r="J200" i="25"/>
  <c r="F200" i="25"/>
  <c r="G200" i="25"/>
  <c r="D200" i="25"/>
  <c r="K200" i="25"/>
  <c r="AF198" i="25"/>
  <c r="P199" i="25"/>
  <c r="AB199" i="25" s="1"/>
  <c r="R199" i="25"/>
  <c r="AD199" i="25" s="1"/>
  <c r="U199" i="25"/>
  <c r="AG199" i="25" s="1"/>
  <c r="Y198" i="25"/>
  <c r="N199" i="25"/>
  <c r="Z199" i="25" s="1"/>
  <c r="S199" i="25"/>
  <c r="AE199" i="25" s="1"/>
  <c r="Y199" i="24"/>
  <c r="L203" i="8" l="1"/>
  <c r="K203" i="8"/>
  <c r="N202" i="8"/>
  <c r="M202" i="8" s="1"/>
  <c r="J203" i="8"/>
  <c r="C201" i="8"/>
  <c r="G201" i="8" s="1"/>
  <c r="G200" i="8"/>
  <c r="C203" i="22" s="1"/>
  <c r="U199" i="8"/>
  <c r="C202" i="25" s="1"/>
  <c r="Q200" i="8"/>
  <c r="R200" i="8"/>
  <c r="S200" i="8"/>
  <c r="F200" i="8"/>
  <c r="D201" i="8"/>
  <c r="E201" i="8"/>
  <c r="T199" i="8"/>
  <c r="AH198" i="25"/>
  <c r="AI210" i="25" s="1"/>
  <c r="X198" i="24"/>
  <c r="O195" i="8" s="1"/>
  <c r="O194" i="8"/>
  <c r="V199" i="25"/>
  <c r="W211" i="25" s="1"/>
  <c r="AJ196" i="25"/>
  <c r="W193" i="8" s="1"/>
  <c r="X198" i="25"/>
  <c r="V195" i="8" s="1"/>
  <c r="AH199" i="24"/>
  <c r="AI211" i="24" s="1"/>
  <c r="X199" i="22"/>
  <c r="AJ198" i="22"/>
  <c r="I195" i="8" s="1"/>
  <c r="AH199" i="22"/>
  <c r="AI211" i="22" s="1"/>
  <c r="AJ197" i="24"/>
  <c r="P194" i="8" s="1"/>
  <c r="V200" i="22"/>
  <c r="W212" i="22" s="1"/>
  <c r="M201" i="22"/>
  <c r="AF200" i="22"/>
  <c r="N201" i="22"/>
  <c r="Z201" i="22" s="1"/>
  <c r="U201" i="22"/>
  <c r="AG201" i="22" s="1"/>
  <c r="R201" i="22"/>
  <c r="AD201" i="22" s="1"/>
  <c r="T201" i="22"/>
  <c r="Y200" i="22"/>
  <c r="Q201" i="22"/>
  <c r="AC201" i="22" s="1"/>
  <c r="F202" i="22"/>
  <c r="J202" i="22"/>
  <c r="I202" i="22"/>
  <c r="E202" i="22"/>
  <c r="D202" i="22"/>
  <c r="L202" i="22"/>
  <c r="H202" i="22"/>
  <c r="G202" i="22"/>
  <c r="K202" i="22"/>
  <c r="S201" i="22"/>
  <c r="AE201" i="22" s="1"/>
  <c r="O201" i="22"/>
  <c r="AA201" i="22" s="1"/>
  <c r="P201" i="22"/>
  <c r="AB201" i="22" s="1"/>
  <c r="C203" i="24"/>
  <c r="Q200" i="25"/>
  <c r="AC200" i="25" s="1"/>
  <c r="Q200" i="24"/>
  <c r="AC200" i="24" s="1"/>
  <c r="M201" i="24"/>
  <c r="R201" i="24"/>
  <c r="AD201" i="24" s="1"/>
  <c r="T200" i="25"/>
  <c r="U200" i="25"/>
  <c r="AG200" i="25" s="1"/>
  <c r="U200" i="24"/>
  <c r="AG200" i="24" s="1"/>
  <c r="O201" i="24"/>
  <c r="AA201" i="24" s="1"/>
  <c r="D202" i="24"/>
  <c r="H202" i="24"/>
  <c r="G202" i="24"/>
  <c r="I202" i="24"/>
  <c r="K202" i="24"/>
  <c r="F202" i="24"/>
  <c r="E202" i="24"/>
  <c r="L202" i="24"/>
  <c r="J202" i="24"/>
  <c r="M200" i="25"/>
  <c r="S200" i="24"/>
  <c r="AE200" i="24" s="1"/>
  <c r="S201" i="24"/>
  <c r="AE201" i="24" s="1"/>
  <c r="P200" i="25"/>
  <c r="AB200" i="25" s="1"/>
  <c r="Y199" i="25"/>
  <c r="AF199" i="25"/>
  <c r="N200" i="24"/>
  <c r="Z200" i="24" s="1"/>
  <c r="Q201" i="24"/>
  <c r="AC201" i="24" s="1"/>
  <c r="O200" i="25"/>
  <c r="AA200" i="25" s="1"/>
  <c r="O200" i="24"/>
  <c r="AA200" i="24" s="1"/>
  <c r="N201" i="24"/>
  <c r="Z201" i="24" s="1"/>
  <c r="S200" i="25"/>
  <c r="AE200" i="25" s="1"/>
  <c r="R200" i="24"/>
  <c r="AD200" i="24" s="1"/>
  <c r="T201" i="24"/>
  <c r="N200" i="25"/>
  <c r="Z200" i="25" s="1"/>
  <c r="P200" i="24"/>
  <c r="AB200" i="24" s="1"/>
  <c r="U201" i="24"/>
  <c r="AG201" i="24" s="1"/>
  <c r="H201" i="25"/>
  <c r="L201" i="25"/>
  <c r="I201" i="25"/>
  <c r="J201" i="25"/>
  <c r="E201" i="25"/>
  <c r="D201" i="25"/>
  <c r="K201" i="25"/>
  <c r="G201" i="25"/>
  <c r="F201" i="25"/>
  <c r="R200" i="25"/>
  <c r="AD200" i="25" s="1"/>
  <c r="T200" i="24"/>
  <c r="M200" i="24"/>
  <c r="P201" i="24"/>
  <c r="AB201" i="24" s="1"/>
  <c r="J204" i="8" l="1"/>
  <c r="L204" i="8"/>
  <c r="K204" i="8"/>
  <c r="T200" i="8"/>
  <c r="R201" i="8"/>
  <c r="S201" i="8"/>
  <c r="U200" i="8"/>
  <c r="Q201" i="8"/>
  <c r="U201" i="8" s="1"/>
  <c r="C204" i="25" s="1"/>
  <c r="D202" i="8"/>
  <c r="E202" i="8"/>
  <c r="F201" i="8"/>
  <c r="C202" i="8"/>
  <c r="X199" i="24"/>
  <c r="O196" i="8" s="1"/>
  <c r="V200" i="24"/>
  <c r="W212" i="24" s="1"/>
  <c r="V201" i="24"/>
  <c r="W213" i="24" s="1"/>
  <c r="AH199" i="25"/>
  <c r="AI211" i="25" s="1"/>
  <c r="V200" i="25"/>
  <c r="AJ197" i="25"/>
  <c r="W194" i="8" s="1"/>
  <c r="X199" i="25"/>
  <c r="AH200" i="22"/>
  <c r="AI212" i="22" s="1"/>
  <c r="X200" i="22"/>
  <c r="H197" i="8" s="1"/>
  <c r="AJ198" i="24"/>
  <c r="P195" i="8" s="1"/>
  <c r="AJ199" i="22"/>
  <c r="V201" i="22"/>
  <c r="W213" i="22" s="1"/>
  <c r="R202" i="22"/>
  <c r="AD202" i="22" s="1"/>
  <c r="S202" i="22"/>
  <c r="AE202" i="22" s="1"/>
  <c r="H196" i="8"/>
  <c r="T202" i="22"/>
  <c r="O202" i="22"/>
  <c r="AA202" i="22" s="1"/>
  <c r="E203" i="22"/>
  <c r="I203" i="22"/>
  <c r="J203" i="22"/>
  <c r="K203" i="22"/>
  <c r="L203" i="22"/>
  <c r="F203" i="22"/>
  <c r="D203" i="22"/>
  <c r="H203" i="22"/>
  <c r="G203" i="22"/>
  <c r="P202" i="22"/>
  <c r="AB202" i="22" s="1"/>
  <c r="C204" i="22"/>
  <c r="Q202" i="22"/>
  <c r="AC202" i="22" s="1"/>
  <c r="U202" i="22"/>
  <c r="AG202" i="22" s="1"/>
  <c r="M202" i="22"/>
  <c r="Y201" i="22"/>
  <c r="N202" i="22"/>
  <c r="Z202" i="22" s="1"/>
  <c r="AF201" i="22"/>
  <c r="C203" i="25"/>
  <c r="C204" i="24"/>
  <c r="C205" i="24"/>
  <c r="O201" i="25"/>
  <c r="AA201" i="25" s="1"/>
  <c r="Q201" i="25"/>
  <c r="AC201" i="25" s="1"/>
  <c r="N202" i="24"/>
  <c r="Z202" i="24" s="1"/>
  <c r="AF200" i="25"/>
  <c r="AF200" i="24"/>
  <c r="P201" i="25"/>
  <c r="AB201" i="25" s="1"/>
  <c r="O202" i="24"/>
  <c r="AA202" i="24" s="1"/>
  <c r="T201" i="25"/>
  <c r="T202" i="24"/>
  <c r="M201" i="25"/>
  <c r="R202" i="24"/>
  <c r="AD202" i="24" s="1"/>
  <c r="N201" i="25"/>
  <c r="Z201" i="25" s="1"/>
  <c r="P202" i="24"/>
  <c r="AB202" i="24" s="1"/>
  <c r="L203" i="24"/>
  <c r="K203" i="24"/>
  <c r="J203" i="24"/>
  <c r="H203" i="24"/>
  <c r="I203" i="24"/>
  <c r="D203" i="24"/>
  <c r="E203" i="24"/>
  <c r="G203" i="24"/>
  <c r="F203" i="24"/>
  <c r="S201" i="25"/>
  <c r="AE201" i="25" s="1"/>
  <c r="W212" i="25"/>
  <c r="Y200" i="25"/>
  <c r="Q202" i="24"/>
  <c r="AC202" i="24" s="1"/>
  <c r="Y200" i="24"/>
  <c r="R201" i="25"/>
  <c r="AD201" i="25" s="1"/>
  <c r="S202" i="24"/>
  <c r="AE202" i="24" s="1"/>
  <c r="M202" i="24"/>
  <c r="U201" i="25"/>
  <c r="AG201" i="25" s="1"/>
  <c r="AF201" i="24"/>
  <c r="U202" i="24"/>
  <c r="AG202" i="24" s="1"/>
  <c r="Y201" i="24"/>
  <c r="G202" i="8" l="1"/>
  <c r="C205" i="22" s="1"/>
  <c r="C203" i="8"/>
  <c r="K205" i="8"/>
  <c r="L205" i="8"/>
  <c r="E203" i="8"/>
  <c r="D203" i="8"/>
  <c r="N204" i="8"/>
  <c r="J205" i="8"/>
  <c r="F202" i="8"/>
  <c r="Q202" i="8"/>
  <c r="T201" i="8"/>
  <c r="R202" i="8"/>
  <c r="S202" i="8"/>
  <c r="V202" i="24"/>
  <c r="W214" i="24" s="1"/>
  <c r="AH200" i="25"/>
  <c r="AI212" i="25" s="1"/>
  <c r="AJ200" i="22"/>
  <c r="I197" i="8" s="1"/>
  <c r="X200" i="24"/>
  <c r="V201" i="25"/>
  <c r="W213" i="25" s="1"/>
  <c r="AJ198" i="25"/>
  <c r="W195" i="8" s="1"/>
  <c r="X200" i="25"/>
  <c r="V197" i="8" s="1"/>
  <c r="I196" i="8"/>
  <c r="AH201" i="22"/>
  <c r="AI213" i="22" s="1"/>
  <c r="AH200" i="24"/>
  <c r="AI212" i="24" s="1"/>
  <c r="X201" i="22"/>
  <c r="H198" i="8" s="1"/>
  <c r="AH201" i="24"/>
  <c r="AI213" i="24" s="1"/>
  <c r="AJ199" i="24"/>
  <c r="V202" i="22"/>
  <c r="W214" i="22" s="1"/>
  <c r="S203" i="22"/>
  <c r="AE203" i="22" s="1"/>
  <c r="R203" i="22"/>
  <c r="AD203" i="22" s="1"/>
  <c r="P203" i="22"/>
  <c r="AB203" i="22" s="1"/>
  <c r="Q203" i="22"/>
  <c r="AC203" i="22" s="1"/>
  <c r="M203" i="22"/>
  <c r="N203" i="22"/>
  <c r="Z203" i="22" s="1"/>
  <c r="O203" i="22"/>
  <c r="AA203" i="22" s="1"/>
  <c r="U203" i="22"/>
  <c r="AG203" i="22" s="1"/>
  <c r="AF202" i="22"/>
  <c r="Y202" i="22"/>
  <c r="K204" i="22"/>
  <c r="D204" i="22"/>
  <c r="G204" i="22"/>
  <c r="F204" i="22"/>
  <c r="H204" i="22"/>
  <c r="L204" i="22"/>
  <c r="J204" i="22"/>
  <c r="E204" i="22"/>
  <c r="I204" i="22"/>
  <c r="T203" i="22"/>
  <c r="Q203" i="24"/>
  <c r="AC203" i="24" s="1"/>
  <c r="AF201" i="25"/>
  <c r="L202" i="25"/>
  <c r="J202" i="25"/>
  <c r="D202" i="25"/>
  <c r="F202" i="25"/>
  <c r="I202" i="25"/>
  <c r="G202" i="25"/>
  <c r="E202" i="25"/>
  <c r="H202" i="25"/>
  <c r="K202" i="25"/>
  <c r="S203" i="24"/>
  <c r="AE203" i="24" s="1"/>
  <c r="T203" i="24"/>
  <c r="V196" i="8"/>
  <c r="O203" i="24"/>
  <c r="AA203" i="24" s="1"/>
  <c r="U203" i="24"/>
  <c r="AG203" i="24" s="1"/>
  <c r="Y202" i="24"/>
  <c r="P203" i="24"/>
  <c r="AB203" i="24" s="1"/>
  <c r="K204" i="24"/>
  <c r="L204" i="24"/>
  <c r="F204" i="24"/>
  <c r="E204" i="24"/>
  <c r="J204" i="24"/>
  <c r="I204" i="24"/>
  <c r="D204" i="24"/>
  <c r="G204" i="24"/>
  <c r="H204" i="24"/>
  <c r="AF202" i="24"/>
  <c r="N203" i="24"/>
  <c r="Z203" i="24" s="1"/>
  <c r="M203" i="24"/>
  <c r="K203" i="25"/>
  <c r="D203" i="25"/>
  <c r="L203" i="25"/>
  <c r="J203" i="25"/>
  <c r="H203" i="25"/>
  <c r="F203" i="25"/>
  <c r="G203" i="25"/>
  <c r="E203" i="25"/>
  <c r="I203" i="25"/>
  <c r="R203" i="24"/>
  <c r="AD203" i="24" s="1"/>
  <c r="Y201" i="25"/>
  <c r="N205" i="8" l="1"/>
  <c r="J206" i="8"/>
  <c r="N206" i="8" s="1"/>
  <c r="E204" i="8"/>
  <c r="D204" i="8"/>
  <c r="S203" i="8"/>
  <c r="R203" i="8"/>
  <c r="K206" i="8"/>
  <c r="L206" i="8"/>
  <c r="U202" i="8"/>
  <c r="C205" i="25" s="1"/>
  <c r="Q203" i="8"/>
  <c r="U203" i="8" s="1"/>
  <c r="C206" i="25" s="1"/>
  <c r="C204" i="8"/>
  <c r="G204" i="8" s="1"/>
  <c r="T202" i="8"/>
  <c r="X201" i="24"/>
  <c r="O198" i="8" s="1"/>
  <c r="O197" i="8"/>
  <c r="V203" i="24"/>
  <c r="W215" i="24" s="1"/>
  <c r="AJ201" i="22"/>
  <c r="I198" i="8" s="1"/>
  <c r="AH201" i="25"/>
  <c r="AI213" i="25" s="1"/>
  <c r="AJ199" i="25"/>
  <c r="X201" i="25"/>
  <c r="V198" i="8" s="1"/>
  <c r="AH202" i="22"/>
  <c r="AI214" i="22" s="1"/>
  <c r="AH202" i="24"/>
  <c r="AI214" i="24" s="1"/>
  <c r="AJ200" i="24"/>
  <c r="P197" i="8" s="1"/>
  <c r="P196" i="8"/>
  <c r="X202" i="22"/>
  <c r="H199" i="8" s="1"/>
  <c r="V203" i="22"/>
  <c r="W215" i="22" s="1"/>
  <c r="AF203" i="22"/>
  <c r="P204" i="22"/>
  <c r="AB204" i="22" s="1"/>
  <c r="M204" i="22"/>
  <c r="N204" i="22"/>
  <c r="Z204" i="22" s="1"/>
  <c r="G203" i="8"/>
  <c r="C206" i="22" s="1"/>
  <c r="F203" i="8"/>
  <c r="S204" i="22"/>
  <c r="AE204" i="22" s="1"/>
  <c r="I205" i="22"/>
  <c r="H205" i="22"/>
  <c r="E205" i="22"/>
  <c r="J205" i="22"/>
  <c r="L205" i="22"/>
  <c r="G205" i="22"/>
  <c r="D205" i="22"/>
  <c r="F205" i="22"/>
  <c r="K205" i="22"/>
  <c r="Y203" i="22"/>
  <c r="U204" i="22"/>
  <c r="AG204" i="22" s="1"/>
  <c r="T204" i="22"/>
  <c r="Q204" i="22"/>
  <c r="AC204" i="22" s="1"/>
  <c r="R204" i="22"/>
  <c r="AD204" i="22" s="1"/>
  <c r="O204" i="22"/>
  <c r="AA204" i="22" s="1"/>
  <c r="C207" i="24"/>
  <c r="N203" i="8"/>
  <c r="Q203" i="25"/>
  <c r="AC203" i="25" s="1"/>
  <c r="J204" i="25"/>
  <c r="E204" i="25"/>
  <c r="L204" i="25"/>
  <c r="G204" i="25"/>
  <c r="F204" i="25"/>
  <c r="H204" i="25"/>
  <c r="K204" i="25"/>
  <c r="D204" i="25"/>
  <c r="I204" i="25"/>
  <c r="P204" i="24"/>
  <c r="AB204" i="24" s="1"/>
  <c r="M202" i="25"/>
  <c r="S203" i="25"/>
  <c r="AE203" i="25" s="1"/>
  <c r="M204" i="24"/>
  <c r="S202" i="25"/>
  <c r="AE202" i="25" s="1"/>
  <c r="U203" i="25"/>
  <c r="AG203" i="25" s="1"/>
  <c r="R204" i="24"/>
  <c r="AD204" i="24" s="1"/>
  <c r="T202" i="25"/>
  <c r="U202" i="25"/>
  <c r="AG202" i="25" s="1"/>
  <c r="M203" i="25"/>
  <c r="S204" i="24"/>
  <c r="AE204" i="24" s="1"/>
  <c r="Q202" i="25"/>
  <c r="AC202" i="25" s="1"/>
  <c r="R203" i="25"/>
  <c r="AD203" i="25" s="1"/>
  <c r="T203" i="25"/>
  <c r="N204" i="24"/>
  <c r="Z204" i="24" s="1"/>
  <c r="N202" i="25"/>
  <c r="Z202" i="25" s="1"/>
  <c r="N203" i="25"/>
  <c r="Z203" i="25" s="1"/>
  <c r="O204" i="24"/>
  <c r="AA204" i="24" s="1"/>
  <c r="J205" i="24"/>
  <c r="G205" i="24"/>
  <c r="D205" i="24"/>
  <c r="L205" i="24"/>
  <c r="F205" i="24"/>
  <c r="E205" i="24"/>
  <c r="K205" i="24"/>
  <c r="H205" i="24"/>
  <c r="I205" i="24"/>
  <c r="P202" i="25"/>
  <c r="AB202" i="25" s="1"/>
  <c r="P203" i="25"/>
  <c r="AB203" i="25" s="1"/>
  <c r="Y203" i="24"/>
  <c r="U204" i="24"/>
  <c r="AG204" i="24" s="1"/>
  <c r="AF203" i="24"/>
  <c r="R202" i="25"/>
  <c r="AD202" i="25" s="1"/>
  <c r="O203" i="25"/>
  <c r="AA203" i="25" s="1"/>
  <c r="Q204" i="24"/>
  <c r="AC204" i="24" s="1"/>
  <c r="T204" i="24"/>
  <c r="O202" i="25"/>
  <c r="AA202" i="25" s="1"/>
  <c r="K207" i="8" l="1"/>
  <c r="S204" i="8"/>
  <c r="R204" i="8"/>
  <c r="D205" i="8"/>
  <c r="E205" i="8"/>
  <c r="F204" i="8"/>
  <c r="X202" i="24"/>
  <c r="O199" i="8" s="1"/>
  <c r="C205" i="8"/>
  <c r="G205" i="8" s="1"/>
  <c r="Q204" i="8"/>
  <c r="U204" i="8" s="1"/>
  <c r="J207" i="8"/>
  <c r="N207" i="8" s="1"/>
  <c r="L207" i="8"/>
  <c r="V204" i="24"/>
  <c r="W216" i="24" s="1"/>
  <c r="AJ202" i="22"/>
  <c r="I199" i="8" s="1"/>
  <c r="V203" i="25"/>
  <c r="W215" i="25" s="1"/>
  <c r="V202" i="25"/>
  <c r="W214" i="25" s="1"/>
  <c r="AJ200" i="25"/>
  <c r="W197" i="8" s="1"/>
  <c r="W196" i="8"/>
  <c r="AH203" i="22"/>
  <c r="AI215" i="22" s="1"/>
  <c r="AH203" i="24"/>
  <c r="AI215" i="24" s="1"/>
  <c r="AJ201" i="24"/>
  <c r="P198" i="8" s="1"/>
  <c r="X203" i="22"/>
  <c r="H200" i="8" s="1"/>
  <c r="V204" i="22"/>
  <c r="W216" i="22" s="1"/>
  <c r="O205" i="22"/>
  <c r="AA205" i="22" s="1"/>
  <c r="M205" i="22"/>
  <c r="U205" i="22"/>
  <c r="AG205" i="22" s="1"/>
  <c r="Y204" i="22"/>
  <c r="S205" i="22"/>
  <c r="AE205" i="22" s="1"/>
  <c r="P205" i="22"/>
  <c r="AB205" i="22" s="1"/>
  <c r="N205" i="22"/>
  <c r="Z205" i="22" s="1"/>
  <c r="AF204" i="22"/>
  <c r="Q205" i="22"/>
  <c r="AC205" i="22" s="1"/>
  <c r="C207" i="22"/>
  <c r="T205" i="22"/>
  <c r="R205" i="22"/>
  <c r="AD205" i="22" s="1"/>
  <c r="D206" i="22"/>
  <c r="L206" i="22"/>
  <c r="H206" i="22"/>
  <c r="I206" i="22"/>
  <c r="K206" i="22"/>
  <c r="E206" i="22"/>
  <c r="F206" i="22"/>
  <c r="G206" i="22"/>
  <c r="J206" i="22"/>
  <c r="C208" i="24"/>
  <c r="T203" i="8"/>
  <c r="M203" i="8"/>
  <c r="M204" i="8" s="1"/>
  <c r="M205" i="8" s="1"/>
  <c r="M206" i="8" s="1"/>
  <c r="C206" i="24"/>
  <c r="F206" i="24" s="1"/>
  <c r="O205" i="24"/>
  <c r="AA205" i="24" s="1"/>
  <c r="Q204" i="25"/>
  <c r="AC204" i="25" s="1"/>
  <c r="U205" i="24"/>
  <c r="AG205" i="24" s="1"/>
  <c r="AF203" i="25"/>
  <c r="O204" i="25"/>
  <c r="AA204" i="25" s="1"/>
  <c r="M205" i="24"/>
  <c r="AF202" i="25"/>
  <c r="Y202" i="25"/>
  <c r="P204" i="25"/>
  <c r="AB204" i="25" s="1"/>
  <c r="P205" i="24"/>
  <c r="AB205" i="24" s="1"/>
  <c r="U204" i="25"/>
  <c r="AG204" i="25" s="1"/>
  <c r="I205" i="25"/>
  <c r="L205" i="25"/>
  <c r="H205" i="25"/>
  <c r="J205" i="25"/>
  <c r="D205" i="25"/>
  <c r="G205" i="25"/>
  <c r="K205" i="25"/>
  <c r="F205" i="25"/>
  <c r="E205" i="25"/>
  <c r="R205" i="24"/>
  <c r="AD205" i="24" s="1"/>
  <c r="S205" i="24"/>
  <c r="AE205" i="24" s="1"/>
  <c r="N204" i="25"/>
  <c r="Z204" i="25" s="1"/>
  <c r="Q205" i="24"/>
  <c r="AC205" i="24" s="1"/>
  <c r="R204" i="25"/>
  <c r="AD204" i="25" s="1"/>
  <c r="S204" i="25"/>
  <c r="AE204" i="25" s="1"/>
  <c r="T205" i="24"/>
  <c r="Y203" i="25"/>
  <c r="Y204" i="24"/>
  <c r="M204" i="25"/>
  <c r="AF204" i="24"/>
  <c r="N205" i="24"/>
  <c r="Z205" i="24" s="1"/>
  <c r="T204" i="25"/>
  <c r="F205" i="8" l="1"/>
  <c r="L208" i="8"/>
  <c r="M207" i="8"/>
  <c r="J208" i="8"/>
  <c r="N208" i="8" s="1"/>
  <c r="E206" i="8"/>
  <c r="D206" i="8"/>
  <c r="T204" i="8"/>
  <c r="S205" i="8"/>
  <c r="R205" i="8"/>
  <c r="Q205" i="8"/>
  <c r="X203" i="24"/>
  <c r="O200" i="8" s="1"/>
  <c r="K208" i="8"/>
  <c r="C206" i="8"/>
  <c r="G206" i="8" s="1"/>
  <c r="V205" i="24"/>
  <c r="W217" i="24" s="1"/>
  <c r="AH203" i="25"/>
  <c r="AI215" i="25" s="1"/>
  <c r="AJ203" i="22"/>
  <c r="I200" i="8" s="1"/>
  <c r="AJ201" i="25"/>
  <c r="W198" i="8" s="1"/>
  <c r="V204" i="25"/>
  <c r="W216" i="25" s="1"/>
  <c r="AH202" i="25"/>
  <c r="AI214" i="25" s="1"/>
  <c r="X202" i="25"/>
  <c r="AH204" i="22"/>
  <c r="AI216" i="22" s="1"/>
  <c r="AH204" i="24"/>
  <c r="AI216" i="24" s="1"/>
  <c r="X204" i="22"/>
  <c r="H201" i="8" s="1"/>
  <c r="AJ202" i="24"/>
  <c r="P199" i="8" s="1"/>
  <c r="V205" i="22"/>
  <c r="W217" i="22" s="1"/>
  <c r="AF205" i="22"/>
  <c r="P206" i="22"/>
  <c r="AB206" i="22" s="1"/>
  <c r="O206" i="22"/>
  <c r="AA206" i="22" s="1"/>
  <c r="Y205" i="22"/>
  <c r="R206" i="22"/>
  <c r="AD206" i="22" s="1"/>
  <c r="Q206" i="22"/>
  <c r="AC206" i="22" s="1"/>
  <c r="T206" i="22"/>
  <c r="U206" i="22"/>
  <c r="AG206" i="22" s="1"/>
  <c r="H207" i="22"/>
  <c r="I207" i="22"/>
  <c r="D207" i="22"/>
  <c r="K207" i="22"/>
  <c r="F207" i="22"/>
  <c r="E207" i="22"/>
  <c r="J207" i="22"/>
  <c r="G207" i="22"/>
  <c r="L207" i="22"/>
  <c r="N206" i="22"/>
  <c r="Z206" i="22" s="1"/>
  <c r="S206" i="22"/>
  <c r="AE206" i="22" s="1"/>
  <c r="M206" i="22"/>
  <c r="C208" i="22"/>
  <c r="C209" i="24"/>
  <c r="K206" i="24"/>
  <c r="G206" i="24"/>
  <c r="P206" i="24" s="1"/>
  <c r="AB206" i="24" s="1"/>
  <c r="J206" i="24"/>
  <c r="E206" i="24"/>
  <c r="N206" i="24" s="1"/>
  <c r="Z206" i="24" s="1"/>
  <c r="H206" i="24"/>
  <c r="Q206" i="24" s="1"/>
  <c r="AC206" i="24" s="1"/>
  <c r="L206" i="24"/>
  <c r="D206" i="24"/>
  <c r="M206" i="24" s="1"/>
  <c r="I206" i="24"/>
  <c r="R206" i="24" s="1"/>
  <c r="AD206" i="24" s="1"/>
  <c r="C207" i="25"/>
  <c r="Y204" i="25"/>
  <c r="O206" i="24"/>
  <c r="AA206" i="24" s="1"/>
  <c r="M205" i="25"/>
  <c r="H206" i="25"/>
  <c r="I206" i="25"/>
  <c r="J206" i="25"/>
  <c r="G206" i="25"/>
  <c r="E206" i="25"/>
  <c r="F206" i="25"/>
  <c r="K206" i="25"/>
  <c r="L206" i="25"/>
  <c r="D206" i="25"/>
  <c r="Y205" i="24"/>
  <c r="AF204" i="25"/>
  <c r="L207" i="24"/>
  <c r="G207" i="24"/>
  <c r="E207" i="24"/>
  <c r="K207" i="24"/>
  <c r="I207" i="24"/>
  <c r="F207" i="24"/>
  <c r="J207" i="24"/>
  <c r="D207" i="24"/>
  <c r="H207" i="24"/>
  <c r="S205" i="25"/>
  <c r="AE205" i="25" s="1"/>
  <c r="Q205" i="25"/>
  <c r="AC205" i="25" s="1"/>
  <c r="U205" i="25"/>
  <c r="AG205" i="25" s="1"/>
  <c r="N205" i="25"/>
  <c r="Z205" i="25" s="1"/>
  <c r="R205" i="25"/>
  <c r="AD205" i="25" s="1"/>
  <c r="O205" i="25"/>
  <c r="AA205" i="25" s="1"/>
  <c r="T205" i="25"/>
  <c r="AF205" i="24"/>
  <c r="P205" i="25"/>
  <c r="AB205" i="25" s="1"/>
  <c r="M208" i="8" l="1"/>
  <c r="X204" i="24"/>
  <c r="O201" i="8" s="1"/>
  <c r="T205" i="8"/>
  <c r="Q206" i="8"/>
  <c r="S206" i="8"/>
  <c r="R206" i="8"/>
  <c r="C207" i="8"/>
  <c r="G207" i="8" s="1"/>
  <c r="D207" i="8"/>
  <c r="F206" i="8"/>
  <c r="E207" i="8"/>
  <c r="L209" i="8"/>
  <c r="K209" i="8"/>
  <c r="U205" i="8"/>
  <c r="C208" i="25" s="1"/>
  <c r="J209" i="8"/>
  <c r="X203" i="25"/>
  <c r="V200" i="8" s="1"/>
  <c r="V199" i="8"/>
  <c r="X205" i="22"/>
  <c r="H202" i="8" s="1"/>
  <c r="V205" i="25"/>
  <c r="W217" i="25" s="1"/>
  <c r="AH204" i="25"/>
  <c r="AI216" i="25" s="1"/>
  <c r="AJ202" i="25"/>
  <c r="W199" i="8" s="1"/>
  <c r="AJ204" i="22"/>
  <c r="I201" i="8" s="1"/>
  <c r="AH205" i="24"/>
  <c r="AI217" i="24" s="1"/>
  <c r="AH205" i="22"/>
  <c r="AI217" i="22" s="1"/>
  <c r="AJ203" i="24"/>
  <c r="P200" i="8" s="1"/>
  <c r="V206" i="22"/>
  <c r="W218" i="22" s="1"/>
  <c r="T206" i="24"/>
  <c r="AF206" i="24" s="1"/>
  <c r="C209" i="22"/>
  <c r="U207" i="22"/>
  <c r="AG207" i="22" s="1"/>
  <c r="Q207" i="22"/>
  <c r="AC207" i="22" s="1"/>
  <c r="K208" i="22"/>
  <c r="L208" i="22"/>
  <c r="G208" i="22"/>
  <c r="D208" i="22"/>
  <c r="I208" i="22"/>
  <c r="J208" i="22"/>
  <c r="H208" i="22"/>
  <c r="E208" i="22"/>
  <c r="F208" i="22"/>
  <c r="P207" i="22"/>
  <c r="AB207" i="22" s="1"/>
  <c r="S207" i="22"/>
  <c r="AE207" i="22" s="1"/>
  <c r="N207" i="22"/>
  <c r="Z207" i="22" s="1"/>
  <c r="Y206" i="22"/>
  <c r="O207" i="22"/>
  <c r="AA207" i="22" s="1"/>
  <c r="AF206" i="22"/>
  <c r="T207" i="22"/>
  <c r="M207" i="22"/>
  <c r="R207" i="22"/>
  <c r="AD207" i="22" s="1"/>
  <c r="S206" i="24"/>
  <c r="AE206" i="24" s="1"/>
  <c r="U206" i="24"/>
  <c r="AG206" i="24" s="1"/>
  <c r="M207" i="24"/>
  <c r="U206" i="25"/>
  <c r="AG206" i="25" s="1"/>
  <c r="Y205" i="25"/>
  <c r="K207" i="25"/>
  <c r="G207" i="25"/>
  <c r="E207" i="25"/>
  <c r="H207" i="25"/>
  <c r="J207" i="25"/>
  <c r="L207" i="25"/>
  <c r="D207" i="25"/>
  <c r="F207" i="25"/>
  <c r="I207" i="25"/>
  <c r="S207" i="24"/>
  <c r="AE207" i="24" s="1"/>
  <c r="T206" i="25"/>
  <c r="AF205" i="25"/>
  <c r="O207" i="24"/>
  <c r="AA207" i="24" s="1"/>
  <c r="O206" i="25"/>
  <c r="AA206" i="25" s="1"/>
  <c r="R207" i="24"/>
  <c r="AD207" i="24" s="1"/>
  <c r="N206" i="25"/>
  <c r="Z206" i="25" s="1"/>
  <c r="E208" i="24"/>
  <c r="J208" i="24"/>
  <c r="D208" i="24"/>
  <c r="H208" i="24"/>
  <c r="K208" i="24"/>
  <c r="I208" i="24"/>
  <c r="L208" i="24"/>
  <c r="G208" i="24"/>
  <c r="F208" i="24"/>
  <c r="T207" i="24"/>
  <c r="P206" i="25"/>
  <c r="AB206" i="25" s="1"/>
  <c r="N207" i="24"/>
  <c r="Z207" i="24" s="1"/>
  <c r="S206" i="25"/>
  <c r="AE206" i="25" s="1"/>
  <c r="Y206" i="24"/>
  <c r="P207" i="24"/>
  <c r="AB207" i="24" s="1"/>
  <c r="R206" i="25"/>
  <c r="AD206" i="25" s="1"/>
  <c r="Q207" i="24"/>
  <c r="AC207" i="24" s="1"/>
  <c r="U207" i="24"/>
  <c r="AG207" i="24" s="1"/>
  <c r="M206" i="25"/>
  <c r="Q206" i="25"/>
  <c r="AC206" i="25" s="1"/>
  <c r="N209" i="8" l="1"/>
  <c r="M209" i="8" s="1"/>
  <c r="J210" i="8"/>
  <c r="L210" i="8"/>
  <c r="K210" i="8"/>
  <c r="X205" i="24"/>
  <c r="O202" i="8" s="1"/>
  <c r="T206" i="8"/>
  <c r="C208" i="8"/>
  <c r="E208" i="8"/>
  <c r="F207" i="8"/>
  <c r="D208" i="8"/>
  <c r="Q207" i="8"/>
  <c r="U207" i="8" s="1"/>
  <c r="C210" i="25" s="1"/>
  <c r="X204" i="25"/>
  <c r="V201" i="8" s="1"/>
  <c r="S207" i="8"/>
  <c r="R207" i="8"/>
  <c r="U206" i="8"/>
  <c r="C209" i="25" s="1"/>
  <c r="V207" i="24"/>
  <c r="W219" i="24" s="1"/>
  <c r="V206" i="24"/>
  <c r="W218" i="24" s="1"/>
  <c r="AJ205" i="22"/>
  <c r="I202" i="8" s="1"/>
  <c r="AJ203" i="25"/>
  <c r="W200" i="8" s="1"/>
  <c r="V206" i="25"/>
  <c r="W218" i="25" s="1"/>
  <c r="AH205" i="25"/>
  <c r="AI217" i="25" s="1"/>
  <c r="X206" i="22"/>
  <c r="AH206" i="22"/>
  <c r="AI218" i="22" s="1"/>
  <c r="AJ204" i="24"/>
  <c r="P201" i="8" s="1"/>
  <c r="AH206" i="24"/>
  <c r="AI218" i="24" s="1"/>
  <c r="V207" i="22"/>
  <c r="W219" i="22" s="1"/>
  <c r="U208" i="22"/>
  <c r="AG208" i="22" s="1"/>
  <c r="O208" i="22"/>
  <c r="AA208" i="22" s="1"/>
  <c r="T208" i="22"/>
  <c r="Q208" i="22"/>
  <c r="AC208" i="22" s="1"/>
  <c r="S208" i="22"/>
  <c r="AE208" i="22" s="1"/>
  <c r="N208" i="22"/>
  <c r="Z208" i="22" s="1"/>
  <c r="Y207" i="22"/>
  <c r="R208" i="22"/>
  <c r="AD208" i="22" s="1"/>
  <c r="AF207" i="22"/>
  <c r="M208" i="22"/>
  <c r="G209" i="22"/>
  <c r="L209" i="22"/>
  <c r="J209" i="22"/>
  <c r="I209" i="22"/>
  <c r="K209" i="22"/>
  <c r="H209" i="22"/>
  <c r="F209" i="22"/>
  <c r="D209" i="22"/>
  <c r="E209" i="22"/>
  <c r="P208" i="22"/>
  <c r="AB208" i="22" s="1"/>
  <c r="C210" i="22"/>
  <c r="C211" i="24"/>
  <c r="C210" i="24"/>
  <c r="P208" i="24"/>
  <c r="AB208" i="24" s="1"/>
  <c r="P207" i="25"/>
  <c r="AB207" i="25" s="1"/>
  <c r="Y207" i="24"/>
  <c r="Y206" i="25"/>
  <c r="U208" i="24"/>
  <c r="AG208" i="24" s="1"/>
  <c r="R207" i="25"/>
  <c r="AD207" i="25" s="1"/>
  <c r="T207" i="25"/>
  <c r="R208" i="24"/>
  <c r="AD208" i="24" s="1"/>
  <c r="O207" i="25"/>
  <c r="AA207" i="25" s="1"/>
  <c r="T208" i="24"/>
  <c r="M207" i="25"/>
  <c r="Q208" i="24"/>
  <c r="AC208" i="24" s="1"/>
  <c r="AF206" i="25"/>
  <c r="U207" i="25"/>
  <c r="AG207" i="25" s="1"/>
  <c r="AF207" i="24"/>
  <c r="M208" i="24"/>
  <c r="S207" i="25"/>
  <c r="AE207" i="25" s="1"/>
  <c r="S208" i="24"/>
  <c r="AE208" i="24" s="1"/>
  <c r="Q207" i="25"/>
  <c r="AC207" i="25" s="1"/>
  <c r="O208" i="24"/>
  <c r="AA208" i="24" s="1"/>
  <c r="N208" i="24"/>
  <c r="Z208" i="24" s="1"/>
  <c r="L209" i="24"/>
  <c r="D209" i="24"/>
  <c r="I209" i="24"/>
  <c r="F209" i="24"/>
  <c r="G209" i="24"/>
  <c r="H209" i="24"/>
  <c r="J209" i="24"/>
  <c r="E209" i="24"/>
  <c r="K209" i="24"/>
  <c r="N207" i="25"/>
  <c r="Z207" i="25" s="1"/>
  <c r="D208" i="25"/>
  <c r="K208" i="25"/>
  <c r="G208" i="25"/>
  <c r="H208" i="25"/>
  <c r="J208" i="25"/>
  <c r="E208" i="25"/>
  <c r="L208" i="25"/>
  <c r="F208" i="25"/>
  <c r="I208" i="25"/>
  <c r="L211" i="8" l="1"/>
  <c r="K211" i="8"/>
  <c r="J211" i="8"/>
  <c r="N211" i="8" s="1"/>
  <c r="T207" i="8"/>
  <c r="Q208" i="8"/>
  <c r="U208" i="8" s="1"/>
  <c r="C211" i="25" s="1"/>
  <c r="E209" i="8"/>
  <c r="F208" i="8"/>
  <c r="D209" i="8"/>
  <c r="X205" i="25"/>
  <c r="V202" i="8" s="1"/>
  <c r="S208" i="8"/>
  <c r="R208" i="8"/>
  <c r="G208" i="8"/>
  <c r="C211" i="22" s="1"/>
  <c r="C209" i="8"/>
  <c r="V208" i="24"/>
  <c r="W220" i="24" s="1"/>
  <c r="AH206" i="25"/>
  <c r="AI218" i="25" s="1"/>
  <c r="X207" i="22"/>
  <c r="H204" i="8" s="1"/>
  <c r="X206" i="24"/>
  <c r="X207" i="24" s="1"/>
  <c r="O204" i="8" s="1"/>
  <c r="V207" i="25"/>
  <c r="W219" i="25" s="1"/>
  <c r="AJ204" i="25"/>
  <c r="W201" i="8" s="1"/>
  <c r="AJ206" i="22"/>
  <c r="I203" i="8" s="1"/>
  <c r="AH207" i="24"/>
  <c r="AI219" i="24" s="1"/>
  <c r="AH207" i="22"/>
  <c r="AI219" i="22" s="1"/>
  <c r="AJ205" i="24"/>
  <c r="P202" i="8" s="1"/>
  <c r="V208" i="22"/>
  <c r="W220" i="22" s="1"/>
  <c r="T209" i="22"/>
  <c r="R209" i="22"/>
  <c r="AD209" i="22" s="1"/>
  <c r="S209" i="22"/>
  <c r="AE209" i="22" s="1"/>
  <c r="AF208" i="22"/>
  <c r="L210" i="22"/>
  <c r="G210" i="22"/>
  <c r="K210" i="22"/>
  <c r="D210" i="22"/>
  <c r="H210" i="22"/>
  <c r="J210" i="22"/>
  <c r="E210" i="22"/>
  <c r="I210" i="22"/>
  <c r="F210" i="22"/>
  <c r="U209" i="22"/>
  <c r="AG209" i="22" s="1"/>
  <c r="N209" i="22"/>
  <c r="Z209" i="22" s="1"/>
  <c r="P209" i="22"/>
  <c r="AB209" i="22" s="1"/>
  <c r="H203" i="8"/>
  <c r="O209" i="22"/>
  <c r="AA209" i="22" s="1"/>
  <c r="Y208" i="22"/>
  <c r="M209" i="22"/>
  <c r="Q209" i="22"/>
  <c r="AC209" i="22" s="1"/>
  <c r="O208" i="25"/>
  <c r="AA208" i="25" s="1"/>
  <c r="Q209" i="24"/>
  <c r="AC209" i="24" s="1"/>
  <c r="G210" i="24"/>
  <c r="F210" i="24"/>
  <c r="K210" i="24"/>
  <c r="E210" i="24"/>
  <c r="I210" i="24"/>
  <c r="J210" i="24"/>
  <c r="L210" i="24"/>
  <c r="D210" i="24"/>
  <c r="H210" i="24"/>
  <c r="Y208" i="24"/>
  <c r="AF207" i="25"/>
  <c r="U208" i="25"/>
  <c r="AG208" i="25" s="1"/>
  <c r="P209" i="24"/>
  <c r="AB209" i="24" s="1"/>
  <c r="N208" i="25"/>
  <c r="Z208" i="25" s="1"/>
  <c r="O209" i="24"/>
  <c r="AA209" i="24" s="1"/>
  <c r="S208" i="25"/>
  <c r="AE208" i="25" s="1"/>
  <c r="R209" i="24"/>
  <c r="AD209" i="24" s="1"/>
  <c r="F209" i="25"/>
  <c r="H209" i="25"/>
  <c r="J209" i="25"/>
  <c r="G209" i="25"/>
  <c r="K209" i="25"/>
  <c r="I209" i="25"/>
  <c r="D209" i="25"/>
  <c r="E209" i="25"/>
  <c r="L209" i="25"/>
  <c r="Q208" i="25"/>
  <c r="AC208" i="25" s="1"/>
  <c r="M209" i="24"/>
  <c r="Y207" i="25"/>
  <c r="P208" i="25"/>
  <c r="AB208" i="25" s="1"/>
  <c r="T209" i="24"/>
  <c r="U209" i="24"/>
  <c r="AG209" i="24" s="1"/>
  <c r="T208" i="25"/>
  <c r="N209" i="24"/>
  <c r="Z209" i="24" s="1"/>
  <c r="R208" i="25"/>
  <c r="AD208" i="25" s="1"/>
  <c r="M208" i="25"/>
  <c r="S209" i="24"/>
  <c r="AE209" i="24" s="1"/>
  <c r="AF208" i="24"/>
  <c r="K212" i="8" l="1"/>
  <c r="G209" i="8"/>
  <c r="C212" i="22" s="1"/>
  <c r="H212" i="22" s="1"/>
  <c r="Q212" i="22" s="1"/>
  <c r="AC212" i="22" s="1"/>
  <c r="C210" i="8"/>
  <c r="J212" i="8"/>
  <c r="N212" i="8" s="1"/>
  <c r="E210" i="8"/>
  <c r="D210" i="8"/>
  <c r="L212" i="8"/>
  <c r="T208" i="8"/>
  <c r="F209" i="8"/>
  <c r="R209" i="8"/>
  <c r="S209" i="8"/>
  <c r="X206" i="25"/>
  <c r="X207" i="25" s="1"/>
  <c r="V204" i="8" s="1"/>
  <c r="Q209" i="8"/>
  <c r="O203" i="8"/>
  <c r="V209" i="24"/>
  <c r="W221" i="24" s="1"/>
  <c r="AH207" i="25"/>
  <c r="AI219" i="25" s="1"/>
  <c r="X208" i="24"/>
  <c r="O205" i="8" s="1"/>
  <c r="V208" i="25"/>
  <c r="W220" i="25" s="1"/>
  <c r="AJ205" i="25"/>
  <c r="W202" i="8" s="1"/>
  <c r="AJ206" i="24"/>
  <c r="AH208" i="22"/>
  <c r="AI220" i="22" s="1"/>
  <c r="AJ207" i="22"/>
  <c r="I204" i="8" s="1"/>
  <c r="AH208" i="24"/>
  <c r="AI220" i="24" s="1"/>
  <c r="V209" i="22"/>
  <c r="W221" i="22" s="1"/>
  <c r="X208" i="22"/>
  <c r="H205" i="8" s="1"/>
  <c r="D212" i="22"/>
  <c r="M212" i="22" s="1"/>
  <c r="Q210" i="22"/>
  <c r="AC210" i="22" s="1"/>
  <c r="M210" i="22"/>
  <c r="Y209" i="22"/>
  <c r="T210" i="22"/>
  <c r="S210" i="22"/>
  <c r="AE210" i="22" s="1"/>
  <c r="P210" i="22"/>
  <c r="AB210" i="22" s="1"/>
  <c r="O210" i="22"/>
  <c r="AA210" i="22" s="1"/>
  <c r="U210" i="22"/>
  <c r="AG210" i="22" s="1"/>
  <c r="AF209" i="22"/>
  <c r="R210" i="22"/>
  <c r="AD210" i="22" s="1"/>
  <c r="N210" i="22"/>
  <c r="Z210" i="22" s="1"/>
  <c r="I211" i="22"/>
  <c r="J211" i="22"/>
  <c r="E211" i="22"/>
  <c r="F211" i="22"/>
  <c r="L211" i="22"/>
  <c r="H211" i="22"/>
  <c r="G211" i="22"/>
  <c r="D211" i="22"/>
  <c r="K211" i="22"/>
  <c r="N210" i="8"/>
  <c r="C212" i="24"/>
  <c r="Y208" i="25"/>
  <c r="U209" i="25"/>
  <c r="AG209" i="25" s="1"/>
  <c r="O209" i="25"/>
  <c r="AA209" i="25" s="1"/>
  <c r="N210" i="24"/>
  <c r="Z210" i="24" s="1"/>
  <c r="AF209" i="24"/>
  <c r="Y209" i="24"/>
  <c r="N209" i="25"/>
  <c r="Z209" i="25" s="1"/>
  <c r="T210" i="24"/>
  <c r="M209" i="25"/>
  <c r="O210" i="24"/>
  <c r="AA210" i="24" s="1"/>
  <c r="R209" i="25"/>
  <c r="AD209" i="25" s="1"/>
  <c r="Q210" i="24"/>
  <c r="AC210" i="24" s="1"/>
  <c r="P210" i="24"/>
  <c r="AB210" i="24" s="1"/>
  <c r="J211" i="24"/>
  <c r="D211" i="24"/>
  <c r="E211" i="24"/>
  <c r="G211" i="24"/>
  <c r="F211" i="24"/>
  <c r="I211" i="24"/>
  <c r="K211" i="24"/>
  <c r="H211" i="24"/>
  <c r="L211" i="24"/>
  <c r="T209" i="25"/>
  <c r="M210" i="24"/>
  <c r="AF208" i="25"/>
  <c r="P209" i="25"/>
  <c r="AB209" i="25" s="1"/>
  <c r="U210" i="24"/>
  <c r="AG210" i="24" s="1"/>
  <c r="S209" i="25"/>
  <c r="AE209" i="25" s="1"/>
  <c r="F210" i="25"/>
  <c r="E210" i="25"/>
  <c r="K210" i="25"/>
  <c r="G210" i="25"/>
  <c r="D210" i="25"/>
  <c r="H210" i="25"/>
  <c r="I210" i="25"/>
  <c r="J210" i="25"/>
  <c r="L210" i="25"/>
  <c r="S210" i="24"/>
  <c r="AE210" i="24" s="1"/>
  <c r="Q209" i="25"/>
  <c r="AC209" i="25" s="1"/>
  <c r="R210" i="24"/>
  <c r="AD210" i="24" s="1"/>
  <c r="V203" i="8" l="1"/>
  <c r="K213" i="8"/>
  <c r="L213" i="8"/>
  <c r="L212" i="22"/>
  <c r="U212" i="22" s="1"/>
  <c r="E212" i="22"/>
  <c r="N212" i="22" s="1"/>
  <c r="G212" i="22"/>
  <c r="P212" i="22" s="1"/>
  <c r="AB212" i="22" s="1"/>
  <c r="K212" i="22"/>
  <c r="T212" i="22" s="1"/>
  <c r="AF212" i="22" s="1"/>
  <c r="F212" i="22"/>
  <c r="O212" i="22" s="1"/>
  <c r="AA212" i="22" s="1"/>
  <c r="J212" i="22"/>
  <c r="S212" i="22" s="1"/>
  <c r="AE212" i="22" s="1"/>
  <c r="I212" i="22"/>
  <c r="R212" i="22" s="1"/>
  <c r="AD212" i="22" s="1"/>
  <c r="E211" i="8"/>
  <c r="D211" i="8"/>
  <c r="U209" i="8"/>
  <c r="C212" i="25" s="1"/>
  <c r="Q210" i="8"/>
  <c r="S210" i="8"/>
  <c r="R210" i="8"/>
  <c r="J213" i="8"/>
  <c r="N213" i="8" s="1"/>
  <c r="C211" i="8"/>
  <c r="G211" i="8" s="1"/>
  <c r="T209" i="8"/>
  <c r="V210" i="24"/>
  <c r="W222" i="24" s="1"/>
  <c r="X209" i="24"/>
  <c r="O206" i="8" s="1"/>
  <c r="V209" i="25"/>
  <c r="W221" i="25" s="1"/>
  <c r="AH208" i="25"/>
  <c r="AI220" i="25" s="1"/>
  <c r="AJ206" i="25"/>
  <c r="X208" i="25"/>
  <c r="V205" i="8" s="1"/>
  <c r="AJ208" i="22"/>
  <c r="I205" i="8" s="1"/>
  <c r="X209" i="22"/>
  <c r="H206" i="8" s="1"/>
  <c r="AH209" i="22"/>
  <c r="AI221" i="22" s="1"/>
  <c r="AH209" i="24"/>
  <c r="AI221" i="24" s="1"/>
  <c r="AJ207" i="24"/>
  <c r="P204" i="8" s="1"/>
  <c r="P203" i="8"/>
  <c r="V210" i="22"/>
  <c r="W222" i="22" s="1"/>
  <c r="Y212" i="22"/>
  <c r="R211" i="22"/>
  <c r="AD211" i="22" s="1"/>
  <c r="M211" i="22"/>
  <c r="AF210" i="22"/>
  <c r="P211" i="22"/>
  <c r="AB211" i="22" s="1"/>
  <c r="F210" i="8"/>
  <c r="Q211" i="22"/>
  <c r="AC211" i="22" s="1"/>
  <c r="U211" i="22"/>
  <c r="AG211" i="22" s="1"/>
  <c r="O211" i="22"/>
  <c r="AA211" i="22" s="1"/>
  <c r="G210" i="8"/>
  <c r="C213" i="22" s="1"/>
  <c r="Y210" i="22"/>
  <c r="N211" i="22"/>
  <c r="Z211" i="22" s="1"/>
  <c r="T211" i="22"/>
  <c r="S211" i="22"/>
  <c r="AE211" i="22" s="1"/>
  <c r="M210" i="8"/>
  <c r="M211" i="8" s="1"/>
  <c r="M212" i="8" s="1"/>
  <c r="C213" i="24"/>
  <c r="M210" i="25"/>
  <c r="Q211" i="24"/>
  <c r="AC211" i="24" s="1"/>
  <c r="AF210" i="24"/>
  <c r="P210" i="25"/>
  <c r="AB210" i="25" s="1"/>
  <c r="T211" i="24"/>
  <c r="T210" i="25"/>
  <c r="L211" i="25"/>
  <c r="F211" i="25"/>
  <c r="H211" i="25"/>
  <c r="D211" i="25"/>
  <c r="E211" i="25"/>
  <c r="K211" i="25"/>
  <c r="I211" i="25"/>
  <c r="G211" i="25"/>
  <c r="J211" i="25"/>
  <c r="AF209" i="25"/>
  <c r="R211" i="24"/>
  <c r="AD211" i="24" s="1"/>
  <c r="N210" i="25"/>
  <c r="Z210" i="25" s="1"/>
  <c r="O211" i="24"/>
  <c r="AA211" i="24" s="1"/>
  <c r="Y209" i="25"/>
  <c r="U210" i="25"/>
  <c r="AG210" i="25" s="1"/>
  <c r="O210" i="25"/>
  <c r="AA210" i="25" s="1"/>
  <c r="P211" i="24"/>
  <c r="AB211" i="24" s="1"/>
  <c r="S210" i="25"/>
  <c r="AE210" i="25" s="1"/>
  <c r="N211" i="24"/>
  <c r="Z211" i="24" s="1"/>
  <c r="R210" i="25"/>
  <c r="AD210" i="25" s="1"/>
  <c r="M211" i="24"/>
  <c r="Q210" i="25"/>
  <c r="AC210" i="25" s="1"/>
  <c r="Y210" i="24"/>
  <c r="U211" i="24"/>
  <c r="AG211" i="24" s="1"/>
  <c r="S211" i="24"/>
  <c r="AE211" i="24" s="1"/>
  <c r="F212" i="24"/>
  <c r="L212" i="24"/>
  <c r="J212" i="24"/>
  <c r="G212" i="24"/>
  <c r="E212" i="24"/>
  <c r="D212" i="24"/>
  <c r="K212" i="24"/>
  <c r="H212" i="24"/>
  <c r="I212" i="24"/>
  <c r="L214" i="8" l="1"/>
  <c r="K214" i="8"/>
  <c r="M213" i="8"/>
  <c r="R211" i="8"/>
  <c r="S211" i="8"/>
  <c r="Q211" i="8"/>
  <c r="C212" i="8"/>
  <c r="G212" i="8" s="1"/>
  <c r="C215" i="22" s="1"/>
  <c r="D212" i="8"/>
  <c r="F211" i="8"/>
  <c r="E212" i="8"/>
  <c r="J214" i="8"/>
  <c r="N214" i="8" s="1"/>
  <c r="V211" i="24"/>
  <c r="W223" i="24" s="1"/>
  <c r="AH210" i="24"/>
  <c r="AI222" i="24" s="1"/>
  <c r="X210" i="24"/>
  <c r="O207" i="8" s="1"/>
  <c r="V210" i="25"/>
  <c r="W222" i="25" s="1"/>
  <c r="AJ207" i="25"/>
  <c r="W204" i="8" s="1"/>
  <c r="W203" i="8"/>
  <c r="AH209" i="25"/>
  <c r="AI221" i="25" s="1"/>
  <c r="X209" i="25"/>
  <c r="V206" i="8" s="1"/>
  <c r="X210" i="22"/>
  <c r="H207" i="8" s="1"/>
  <c r="AJ208" i="24"/>
  <c r="P205" i="8" s="1"/>
  <c r="AH210" i="22"/>
  <c r="AI222" i="22" s="1"/>
  <c r="AJ209" i="22"/>
  <c r="I206" i="8" s="1"/>
  <c r="V212" i="22"/>
  <c r="W224" i="22" s="1"/>
  <c r="V211" i="22"/>
  <c r="W223" i="22" s="1"/>
  <c r="Z212" i="22"/>
  <c r="AG212" i="22"/>
  <c r="C214" i="22"/>
  <c r="I213" i="22"/>
  <c r="F213" i="22"/>
  <c r="H213" i="22"/>
  <c r="D213" i="22"/>
  <c r="L213" i="22"/>
  <c r="K213" i="22"/>
  <c r="E213" i="22"/>
  <c r="J213" i="22"/>
  <c r="G213" i="22"/>
  <c r="AF211" i="22"/>
  <c r="Y211" i="22"/>
  <c r="T210" i="8"/>
  <c r="U210" i="8"/>
  <c r="C213" i="25" s="1"/>
  <c r="T212" i="24"/>
  <c r="J213" i="24"/>
  <c r="G213" i="24"/>
  <c r="E213" i="24"/>
  <c r="L213" i="24"/>
  <c r="K213" i="24"/>
  <c r="I213" i="24"/>
  <c r="D213" i="24"/>
  <c r="H213" i="24"/>
  <c r="F213" i="24"/>
  <c r="T211" i="25"/>
  <c r="AF211" i="24"/>
  <c r="M212" i="24"/>
  <c r="N211" i="25"/>
  <c r="Z211" i="25" s="1"/>
  <c r="N212" i="24"/>
  <c r="Z212" i="24" s="1"/>
  <c r="Y211" i="24"/>
  <c r="M211" i="25"/>
  <c r="P212" i="24"/>
  <c r="AB212" i="24" s="1"/>
  <c r="Q211" i="25"/>
  <c r="AC211" i="25" s="1"/>
  <c r="I212" i="25"/>
  <c r="H212" i="25"/>
  <c r="L212" i="25"/>
  <c r="J212" i="25"/>
  <c r="K212" i="25"/>
  <c r="D212" i="25"/>
  <c r="G212" i="25"/>
  <c r="F212" i="25"/>
  <c r="E212" i="25"/>
  <c r="S212" i="24"/>
  <c r="AE212" i="24" s="1"/>
  <c r="O211" i="25"/>
  <c r="AA211" i="25" s="1"/>
  <c r="U212" i="24"/>
  <c r="AG212" i="24" s="1"/>
  <c r="S211" i="25"/>
  <c r="AE211" i="25" s="1"/>
  <c r="U211" i="25"/>
  <c r="AG211" i="25" s="1"/>
  <c r="R212" i="24"/>
  <c r="AD212" i="24" s="1"/>
  <c r="O212" i="24"/>
  <c r="AA212" i="24" s="1"/>
  <c r="P211" i="25"/>
  <c r="AB211" i="25" s="1"/>
  <c r="AF210" i="25"/>
  <c r="Y210" i="25"/>
  <c r="Q212" i="24"/>
  <c r="AC212" i="24" s="1"/>
  <c r="R211" i="25"/>
  <c r="AD211" i="25" s="1"/>
  <c r="L215" i="8" l="1"/>
  <c r="K215" i="8"/>
  <c r="T211" i="8"/>
  <c r="C213" i="8"/>
  <c r="G213" i="8" s="1"/>
  <c r="M214" i="8"/>
  <c r="U211" i="8"/>
  <c r="C214" i="25" s="1"/>
  <c r="Q212" i="8"/>
  <c r="U212" i="8" s="1"/>
  <c r="J215" i="8"/>
  <c r="R212" i="8"/>
  <c r="S212" i="8"/>
  <c r="D213" i="8"/>
  <c r="E213" i="8"/>
  <c r="F212" i="8"/>
  <c r="V212" i="24"/>
  <c r="W224" i="24" s="1"/>
  <c r="AH210" i="25"/>
  <c r="AI222" i="25" s="1"/>
  <c r="AJ210" i="22"/>
  <c r="I207" i="8" s="1"/>
  <c r="X211" i="24"/>
  <c r="O208" i="8" s="1"/>
  <c r="V211" i="25"/>
  <c r="W223" i="25" s="1"/>
  <c r="AJ208" i="25"/>
  <c r="W205" i="8" s="1"/>
  <c r="X210" i="25"/>
  <c r="V207" i="8" s="1"/>
  <c r="AH211" i="22"/>
  <c r="AI223" i="22" s="1"/>
  <c r="AH212" i="22"/>
  <c r="AI224" i="22" s="1"/>
  <c r="AH211" i="24"/>
  <c r="AI223" i="24" s="1"/>
  <c r="AJ209" i="24"/>
  <c r="P206" i="8" s="1"/>
  <c r="X211" i="22"/>
  <c r="G215" i="22"/>
  <c r="J215" i="22"/>
  <c r="S215" i="22" s="1"/>
  <c r="AE215" i="22" s="1"/>
  <c r="H215" i="22"/>
  <c r="Q215" i="22" s="1"/>
  <c r="AC215" i="22" s="1"/>
  <c r="K215" i="22"/>
  <c r="T215" i="22" s="1"/>
  <c r="E215" i="22"/>
  <c r="I215" i="22"/>
  <c r="R215" i="22" s="1"/>
  <c r="AD215" i="22" s="1"/>
  <c r="F215" i="22"/>
  <c r="L215" i="22"/>
  <c r="U215" i="22" s="1"/>
  <c r="AG215" i="22" s="1"/>
  <c r="D215" i="22"/>
  <c r="M215" i="22" s="1"/>
  <c r="N213" i="22"/>
  <c r="Z213" i="22" s="1"/>
  <c r="U213" i="22"/>
  <c r="AG213" i="22" s="1"/>
  <c r="E214" i="22"/>
  <c r="G214" i="22"/>
  <c r="J214" i="22"/>
  <c r="L214" i="22"/>
  <c r="H214" i="22"/>
  <c r="I214" i="22"/>
  <c r="D214" i="22"/>
  <c r="F214" i="22"/>
  <c r="K214" i="22"/>
  <c r="M213" i="22"/>
  <c r="Q213" i="22"/>
  <c r="AC213" i="22" s="1"/>
  <c r="T213" i="22"/>
  <c r="O213" i="22"/>
  <c r="AA213" i="22" s="1"/>
  <c r="P213" i="22"/>
  <c r="AB213" i="22" s="1"/>
  <c r="R213" i="22"/>
  <c r="AD213" i="22" s="1"/>
  <c r="S213" i="22"/>
  <c r="AE213" i="22" s="1"/>
  <c r="C215" i="24"/>
  <c r="C214" i="24"/>
  <c r="J214" i="24" s="1"/>
  <c r="P212" i="25"/>
  <c r="AB212" i="25" s="1"/>
  <c r="R213" i="24"/>
  <c r="AD213" i="24" s="1"/>
  <c r="M212" i="25"/>
  <c r="T213" i="24"/>
  <c r="T212" i="25"/>
  <c r="AF211" i="25"/>
  <c r="U213" i="24"/>
  <c r="AG213" i="24" s="1"/>
  <c r="S212" i="25"/>
  <c r="AE212" i="25" s="1"/>
  <c r="N213" i="24"/>
  <c r="Z213" i="24" s="1"/>
  <c r="U212" i="25"/>
  <c r="AG212" i="25" s="1"/>
  <c r="F213" i="25"/>
  <c r="D213" i="25"/>
  <c r="E213" i="25"/>
  <c r="H213" i="25"/>
  <c r="L213" i="25"/>
  <c r="G213" i="25"/>
  <c r="I213" i="25"/>
  <c r="K213" i="25"/>
  <c r="J213" i="25"/>
  <c r="P213" i="24"/>
  <c r="AB213" i="24" s="1"/>
  <c r="Q212" i="25"/>
  <c r="AC212" i="25" s="1"/>
  <c r="Y212" i="24"/>
  <c r="O213" i="24"/>
  <c r="AA213" i="24" s="1"/>
  <c r="S213" i="24"/>
  <c r="AE213" i="24" s="1"/>
  <c r="N212" i="25"/>
  <c r="Z212" i="25" s="1"/>
  <c r="R212" i="25"/>
  <c r="AD212" i="25" s="1"/>
  <c r="Y211" i="25"/>
  <c r="Q213" i="24"/>
  <c r="AC213" i="24" s="1"/>
  <c r="O212" i="25"/>
  <c r="AA212" i="25" s="1"/>
  <c r="M213" i="24"/>
  <c r="AF212" i="24"/>
  <c r="J216" i="8" l="1"/>
  <c r="N216" i="8" s="1"/>
  <c r="L216" i="8"/>
  <c r="T212" i="8"/>
  <c r="K216" i="8"/>
  <c r="Q213" i="8"/>
  <c r="U213" i="8" s="1"/>
  <c r="E214" i="8"/>
  <c r="F213" i="8"/>
  <c r="D214" i="8"/>
  <c r="C214" i="8"/>
  <c r="S213" i="8"/>
  <c r="R213" i="8"/>
  <c r="N215" i="8"/>
  <c r="M215" i="8" s="1"/>
  <c r="X212" i="22"/>
  <c r="H209" i="8" s="1"/>
  <c r="H208" i="8"/>
  <c r="V213" i="24"/>
  <c r="W225" i="24" s="1"/>
  <c r="AH211" i="25"/>
  <c r="AI223" i="25" s="1"/>
  <c r="X212" i="24"/>
  <c r="O209" i="8" s="1"/>
  <c r="V212" i="25"/>
  <c r="W224" i="25" s="1"/>
  <c r="AJ209" i="25"/>
  <c r="W206" i="8" s="1"/>
  <c r="X211" i="25"/>
  <c r="V208" i="8" s="1"/>
  <c r="AH212" i="24"/>
  <c r="AI224" i="24" s="1"/>
  <c r="AJ211" i="22"/>
  <c r="AJ210" i="24"/>
  <c r="P207" i="8" s="1"/>
  <c r="V213" i="22"/>
  <c r="W225" i="22" s="1"/>
  <c r="P215" i="22"/>
  <c r="AB215" i="22" s="1"/>
  <c r="O215" i="22"/>
  <c r="AA215" i="22" s="1"/>
  <c r="N215" i="22"/>
  <c r="Z215" i="22" s="1"/>
  <c r="T214" i="22"/>
  <c r="N214" i="22"/>
  <c r="Z214" i="22" s="1"/>
  <c r="O214" i="22"/>
  <c r="AA214" i="22" s="1"/>
  <c r="M214" i="22"/>
  <c r="R214" i="22"/>
  <c r="AD214" i="22" s="1"/>
  <c r="Q214" i="22"/>
  <c r="AC214" i="22" s="1"/>
  <c r="C216" i="22"/>
  <c r="U214" i="22"/>
  <c r="AG214" i="22" s="1"/>
  <c r="Y213" i="22"/>
  <c r="S214" i="22"/>
  <c r="AE214" i="22" s="1"/>
  <c r="AF213" i="22"/>
  <c r="P214" i="22"/>
  <c r="AB214" i="22" s="1"/>
  <c r="S214" i="24"/>
  <c r="AE214" i="24" s="1"/>
  <c r="G214" i="24"/>
  <c r="P214" i="24" s="1"/>
  <c r="AB214" i="24" s="1"/>
  <c r="E214" i="24"/>
  <c r="D214" i="24"/>
  <c r="I214" i="24"/>
  <c r="R214" i="24" s="1"/>
  <c r="AD214" i="24" s="1"/>
  <c r="K214" i="24"/>
  <c r="T214" i="24" s="1"/>
  <c r="AF214" i="24" s="1"/>
  <c r="F214" i="24"/>
  <c r="O214" i="24" s="1"/>
  <c r="AA214" i="24" s="1"/>
  <c r="H214" i="24"/>
  <c r="Q214" i="24" s="1"/>
  <c r="AC214" i="24" s="1"/>
  <c r="C217" i="24"/>
  <c r="L214" i="24"/>
  <c r="U214" i="24" s="1"/>
  <c r="AG214" i="24" s="1"/>
  <c r="C215" i="25"/>
  <c r="C216" i="24"/>
  <c r="N213" i="25"/>
  <c r="Z213" i="25" s="1"/>
  <c r="D214" i="25"/>
  <c r="G214" i="25"/>
  <c r="J214" i="25"/>
  <c r="H214" i="25"/>
  <c r="F214" i="25"/>
  <c r="L214" i="25"/>
  <c r="E214" i="25"/>
  <c r="I214" i="25"/>
  <c r="K214" i="25"/>
  <c r="Y212" i="25"/>
  <c r="Y213" i="24"/>
  <c r="M213" i="25"/>
  <c r="AF212" i="25"/>
  <c r="S213" i="25"/>
  <c r="AE213" i="25" s="1"/>
  <c r="O213" i="25"/>
  <c r="AA213" i="25" s="1"/>
  <c r="T213" i="25"/>
  <c r="R213" i="25"/>
  <c r="AD213" i="25" s="1"/>
  <c r="L215" i="24"/>
  <c r="J215" i="24"/>
  <c r="F215" i="24"/>
  <c r="H215" i="24"/>
  <c r="K215" i="24"/>
  <c r="D215" i="24"/>
  <c r="I215" i="24"/>
  <c r="G215" i="24"/>
  <c r="E215" i="24"/>
  <c r="P213" i="25"/>
  <c r="AB213" i="25" s="1"/>
  <c r="U213" i="25"/>
  <c r="AG213" i="25" s="1"/>
  <c r="Q213" i="25"/>
  <c r="AC213" i="25" s="1"/>
  <c r="AF213" i="24"/>
  <c r="AF215" i="22"/>
  <c r="Y215" i="22"/>
  <c r="M216" i="8" l="1"/>
  <c r="L217" i="8"/>
  <c r="K217" i="8"/>
  <c r="J217" i="8"/>
  <c r="T213" i="8"/>
  <c r="C215" i="8"/>
  <c r="G215" i="8" s="1"/>
  <c r="G214" i="8"/>
  <c r="C217" i="22" s="1"/>
  <c r="R214" i="8"/>
  <c r="S214" i="8"/>
  <c r="F214" i="8"/>
  <c r="E215" i="8"/>
  <c r="D215" i="8"/>
  <c r="Q214" i="8"/>
  <c r="U214" i="8" s="1"/>
  <c r="C217" i="25" s="1"/>
  <c r="AJ212" i="22"/>
  <c r="I209" i="8" s="1"/>
  <c r="I208" i="8"/>
  <c r="X213" i="24"/>
  <c r="V213" i="25"/>
  <c r="W225" i="25" s="1"/>
  <c r="AH212" i="25"/>
  <c r="AI224" i="25" s="1"/>
  <c r="AJ210" i="25"/>
  <c r="W207" i="8" s="1"/>
  <c r="X212" i="25"/>
  <c r="V209" i="8" s="1"/>
  <c r="AH215" i="22"/>
  <c r="AI227" i="22" s="1"/>
  <c r="AH213" i="24"/>
  <c r="AI225" i="24" s="1"/>
  <c r="AH213" i="22"/>
  <c r="AI225" i="22" s="1"/>
  <c r="AJ211" i="24"/>
  <c r="P208" i="8" s="1"/>
  <c r="V214" i="22"/>
  <c r="W226" i="22" s="1"/>
  <c r="V215" i="22"/>
  <c r="W227" i="22" s="1"/>
  <c r="X213" i="22"/>
  <c r="I216" i="22"/>
  <c r="H216" i="22"/>
  <c r="L216" i="22"/>
  <c r="K216" i="22"/>
  <c r="D216" i="22"/>
  <c r="E216" i="22"/>
  <c r="F216" i="22"/>
  <c r="J216" i="22"/>
  <c r="G216" i="22"/>
  <c r="Y214" i="22"/>
  <c r="AF214" i="22"/>
  <c r="M214" i="24"/>
  <c r="N214" i="24"/>
  <c r="Z214" i="24" s="1"/>
  <c r="C218" i="24"/>
  <c r="C216" i="25"/>
  <c r="N215" i="24"/>
  <c r="Z215" i="24" s="1"/>
  <c r="U215" i="24"/>
  <c r="AG215" i="24" s="1"/>
  <c r="S214" i="25"/>
  <c r="AE214" i="25" s="1"/>
  <c r="P215" i="24"/>
  <c r="AB215" i="24" s="1"/>
  <c r="P214" i="25"/>
  <c r="AB214" i="25" s="1"/>
  <c r="R215" i="24"/>
  <c r="AD215" i="24" s="1"/>
  <c r="L216" i="24"/>
  <c r="J216" i="24"/>
  <c r="I216" i="24"/>
  <c r="H216" i="24"/>
  <c r="E216" i="24"/>
  <c r="G216" i="24"/>
  <c r="K216" i="24"/>
  <c r="F216" i="24"/>
  <c r="D216" i="24"/>
  <c r="T214" i="25"/>
  <c r="M214" i="25"/>
  <c r="M215" i="24"/>
  <c r="AF213" i="25"/>
  <c r="R214" i="25"/>
  <c r="AD214" i="25" s="1"/>
  <c r="L215" i="25"/>
  <c r="K215" i="25"/>
  <c r="D215" i="25"/>
  <c r="G215" i="25"/>
  <c r="J215" i="25"/>
  <c r="H215" i="25"/>
  <c r="I215" i="25"/>
  <c r="F215" i="25"/>
  <c r="E215" i="25"/>
  <c r="T215" i="24"/>
  <c r="N214" i="25"/>
  <c r="Z214" i="25" s="1"/>
  <c r="Q215" i="24"/>
  <c r="AC215" i="24" s="1"/>
  <c r="Y213" i="25"/>
  <c r="U214" i="25"/>
  <c r="AG214" i="25" s="1"/>
  <c r="O215" i="24"/>
  <c r="AA215" i="24" s="1"/>
  <c r="O214" i="25"/>
  <c r="AA214" i="25" s="1"/>
  <c r="S215" i="24"/>
  <c r="AE215" i="24" s="1"/>
  <c r="Q214" i="25"/>
  <c r="AC214" i="25" s="1"/>
  <c r="J218" i="8" l="1"/>
  <c r="N218" i="8" s="1"/>
  <c r="L218" i="8"/>
  <c r="K218" i="8"/>
  <c r="T214" i="8"/>
  <c r="R215" i="8"/>
  <c r="S215" i="8"/>
  <c r="Q215" i="8"/>
  <c r="C216" i="8"/>
  <c r="E216" i="8"/>
  <c r="F215" i="8"/>
  <c r="D216" i="8"/>
  <c r="V215" i="24"/>
  <c r="W227" i="24" s="1"/>
  <c r="Y214" i="24"/>
  <c r="AH214" i="24" s="1"/>
  <c r="AI226" i="24" s="1"/>
  <c r="V214" i="24"/>
  <c r="W226" i="24" s="1"/>
  <c r="V214" i="25"/>
  <c r="W226" i="25" s="1"/>
  <c r="AH213" i="25"/>
  <c r="AI225" i="25" s="1"/>
  <c r="AJ211" i="25"/>
  <c r="W208" i="8" s="1"/>
  <c r="X213" i="25"/>
  <c r="X214" i="22"/>
  <c r="AJ212" i="24"/>
  <c r="P209" i="8" s="1"/>
  <c r="AH214" i="22"/>
  <c r="AI226" i="22" s="1"/>
  <c r="AJ213" i="22"/>
  <c r="R216" i="22"/>
  <c r="AD216" i="22" s="1"/>
  <c r="S216" i="22"/>
  <c r="AE216" i="22" s="1"/>
  <c r="P216" i="22"/>
  <c r="AB216" i="22" s="1"/>
  <c r="O216" i="22"/>
  <c r="AA216" i="22" s="1"/>
  <c r="N216" i="22"/>
  <c r="Z216" i="22" s="1"/>
  <c r="H210" i="8"/>
  <c r="M216" i="22"/>
  <c r="U216" i="22"/>
  <c r="AG216" i="22" s="1"/>
  <c r="T216" i="22"/>
  <c r="C218" i="22"/>
  <c r="Q216" i="22"/>
  <c r="AC216" i="22" s="1"/>
  <c r="J217" i="22"/>
  <c r="H217" i="22"/>
  <c r="L217" i="22"/>
  <c r="E217" i="22"/>
  <c r="D217" i="22"/>
  <c r="K217" i="22"/>
  <c r="F217" i="22"/>
  <c r="I217" i="22"/>
  <c r="G217" i="22"/>
  <c r="Q215" i="25"/>
  <c r="AC215" i="25" s="1"/>
  <c r="D216" i="25"/>
  <c r="K216" i="25"/>
  <c r="F216" i="25"/>
  <c r="E216" i="25"/>
  <c r="G216" i="25"/>
  <c r="I216" i="25"/>
  <c r="L216" i="25"/>
  <c r="H216" i="25"/>
  <c r="J216" i="25"/>
  <c r="P216" i="24"/>
  <c r="AB216" i="24" s="1"/>
  <c r="S215" i="25"/>
  <c r="AE215" i="25" s="1"/>
  <c r="Y214" i="25"/>
  <c r="N216" i="24"/>
  <c r="Z216" i="24" s="1"/>
  <c r="P215" i="25"/>
  <c r="AB215" i="25" s="1"/>
  <c r="Q216" i="24"/>
  <c r="AC216" i="24" s="1"/>
  <c r="AF215" i="24"/>
  <c r="M215" i="25"/>
  <c r="R216" i="24"/>
  <c r="AD216" i="24" s="1"/>
  <c r="J217" i="24"/>
  <c r="D217" i="24"/>
  <c r="F217" i="24"/>
  <c r="L217" i="24"/>
  <c r="K217" i="24"/>
  <c r="G217" i="24"/>
  <c r="H217" i="24"/>
  <c r="E217" i="24"/>
  <c r="I217" i="24"/>
  <c r="T215" i="25"/>
  <c r="AF214" i="25"/>
  <c r="S216" i="24"/>
  <c r="AE216" i="24" s="1"/>
  <c r="N215" i="25"/>
  <c r="Z215" i="25" s="1"/>
  <c r="U215" i="25"/>
  <c r="AG215" i="25" s="1"/>
  <c r="Y215" i="24"/>
  <c r="M216" i="24"/>
  <c r="U216" i="24"/>
  <c r="AG216" i="24" s="1"/>
  <c r="O215" i="25"/>
  <c r="AA215" i="25" s="1"/>
  <c r="O216" i="24"/>
  <c r="AA216" i="24" s="1"/>
  <c r="O210" i="8"/>
  <c r="R215" i="25"/>
  <c r="AD215" i="25" s="1"/>
  <c r="T216" i="24"/>
  <c r="Q216" i="8" l="1"/>
  <c r="U216" i="8" s="1"/>
  <c r="T215" i="8"/>
  <c r="F216" i="8"/>
  <c r="E217" i="8"/>
  <c r="D217" i="8"/>
  <c r="K219" i="8"/>
  <c r="L219" i="8"/>
  <c r="G216" i="8"/>
  <c r="C219" i="22" s="1"/>
  <c r="C217" i="8"/>
  <c r="G217" i="8" s="1"/>
  <c r="C220" i="22" s="1"/>
  <c r="J219" i="8"/>
  <c r="U215" i="8"/>
  <c r="C218" i="25" s="1"/>
  <c r="R216" i="8"/>
  <c r="S216" i="8"/>
  <c r="X215" i="22"/>
  <c r="H212" i="8" s="1"/>
  <c r="H211" i="8"/>
  <c r="V216" i="24"/>
  <c r="W228" i="24" s="1"/>
  <c r="AH214" i="25"/>
  <c r="AI226" i="25" s="1"/>
  <c r="X214" i="24"/>
  <c r="AJ212" i="25"/>
  <c r="W209" i="8" s="1"/>
  <c r="V215" i="25"/>
  <c r="W227" i="25" s="1"/>
  <c r="X214" i="25"/>
  <c r="V211" i="8" s="1"/>
  <c r="AH215" i="24"/>
  <c r="AI227" i="24" s="1"/>
  <c r="AJ214" i="22"/>
  <c r="I210" i="8"/>
  <c r="AJ213" i="24"/>
  <c r="V216" i="22"/>
  <c r="W228" i="22" s="1"/>
  <c r="N217" i="22"/>
  <c r="Z217" i="22" s="1"/>
  <c r="AF216" i="22"/>
  <c r="Y216" i="22"/>
  <c r="U217" i="22"/>
  <c r="AG217" i="22" s="1"/>
  <c r="Q217" i="22"/>
  <c r="AC217" i="22" s="1"/>
  <c r="P217" i="22"/>
  <c r="AB217" i="22" s="1"/>
  <c r="S217" i="22"/>
  <c r="AE217" i="22" s="1"/>
  <c r="R217" i="22"/>
  <c r="AD217" i="22" s="1"/>
  <c r="O217" i="22"/>
  <c r="AA217" i="22" s="1"/>
  <c r="T217" i="22"/>
  <c r="M217" i="22"/>
  <c r="G218" i="22"/>
  <c r="J218" i="22"/>
  <c r="H218" i="22"/>
  <c r="E218" i="22"/>
  <c r="D218" i="22"/>
  <c r="L218" i="22"/>
  <c r="F218" i="22"/>
  <c r="I218" i="22"/>
  <c r="K218" i="22"/>
  <c r="AF216" i="24"/>
  <c r="Y216" i="24"/>
  <c r="N217" i="24"/>
  <c r="Z217" i="24" s="1"/>
  <c r="R216" i="25"/>
  <c r="AD216" i="25" s="1"/>
  <c r="Q217" i="24"/>
  <c r="AC217" i="24" s="1"/>
  <c r="P216" i="25"/>
  <c r="AB216" i="25" s="1"/>
  <c r="P217" i="24"/>
  <c r="AB217" i="24" s="1"/>
  <c r="N216" i="25"/>
  <c r="Z216" i="25" s="1"/>
  <c r="T217" i="24"/>
  <c r="D218" i="24"/>
  <c r="F218" i="24"/>
  <c r="L218" i="24"/>
  <c r="K218" i="24"/>
  <c r="H218" i="24"/>
  <c r="J218" i="24"/>
  <c r="E218" i="24"/>
  <c r="G218" i="24"/>
  <c r="I218" i="24"/>
  <c r="O216" i="25"/>
  <c r="AA216" i="25" s="1"/>
  <c r="U217" i="24"/>
  <c r="AG217" i="24" s="1"/>
  <c r="T216" i="25"/>
  <c r="O217" i="24"/>
  <c r="AA217" i="24" s="1"/>
  <c r="Y215" i="25"/>
  <c r="S216" i="25"/>
  <c r="AE216" i="25" s="1"/>
  <c r="M216" i="25"/>
  <c r="V210" i="8"/>
  <c r="AF215" i="25"/>
  <c r="M217" i="24"/>
  <c r="Q216" i="25"/>
  <c r="AC216" i="25" s="1"/>
  <c r="R217" i="24"/>
  <c r="AD217" i="24" s="1"/>
  <c r="S217" i="24"/>
  <c r="AE217" i="24" s="1"/>
  <c r="U216" i="25"/>
  <c r="AG216" i="25" s="1"/>
  <c r="T216" i="8" l="1"/>
  <c r="L220" i="8"/>
  <c r="K220" i="8"/>
  <c r="S217" i="8"/>
  <c r="R217" i="8"/>
  <c r="E218" i="8"/>
  <c r="D218" i="8"/>
  <c r="J220" i="8"/>
  <c r="N220" i="8" s="1"/>
  <c r="N219" i="8"/>
  <c r="Q217" i="8"/>
  <c r="C218" i="8"/>
  <c r="G218" i="8" s="1"/>
  <c r="X215" i="24"/>
  <c r="O212" i="8" s="1"/>
  <c r="O211" i="8"/>
  <c r="AJ215" i="22"/>
  <c r="I212" i="8" s="1"/>
  <c r="I211" i="8"/>
  <c r="V217" i="24"/>
  <c r="W229" i="24" s="1"/>
  <c r="AH215" i="25"/>
  <c r="AI227" i="25" s="1"/>
  <c r="AJ213" i="25"/>
  <c r="V216" i="25"/>
  <c r="W228" i="25" s="1"/>
  <c r="X215" i="25"/>
  <c r="V212" i="8" s="1"/>
  <c r="AH216" i="22"/>
  <c r="AI228" i="22" s="1"/>
  <c r="X216" i="22"/>
  <c r="H213" i="8" s="1"/>
  <c r="AH216" i="24"/>
  <c r="AI228" i="24" s="1"/>
  <c r="AJ214" i="24"/>
  <c r="P211" i="8" s="1"/>
  <c r="P210" i="8"/>
  <c r="V217" i="22"/>
  <c r="W229" i="22" s="1"/>
  <c r="J220" i="22"/>
  <c r="L220" i="22"/>
  <c r="I220" i="22"/>
  <c r="G220" i="22"/>
  <c r="H220" i="22"/>
  <c r="D220" i="22"/>
  <c r="K220" i="22"/>
  <c r="E220" i="22"/>
  <c r="F220" i="22"/>
  <c r="G219" i="22"/>
  <c r="F219" i="22"/>
  <c r="I219" i="22"/>
  <c r="J219" i="22"/>
  <c r="K219" i="22"/>
  <c r="L219" i="22"/>
  <c r="E219" i="22"/>
  <c r="D219" i="22"/>
  <c r="H219" i="22"/>
  <c r="T218" i="22"/>
  <c r="P218" i="22"/>
  <c r="AB218" i="22" s="1"/>
  <c r="R218" i="22"/>
  <c r="AD218" i="22" s="1"/>
  <c r="S218" i="22"/>
  <c r="AE218" i="22" s="1"/>
  <c r="O218" i="22"/>
  <c r="AA218" i="22" s="1"/>
  <c r="Y217" i="22"/>
  <c r="U218" i="22"/>
  <c r="AG218" i="22" s="1"/>
  <c r="F217" i="8"/>
  <c r="M218" i="22"/>
  <c r="AF217" i="22"/>
  <c r="Q218" i="22"/>
  <c r="AC218" i="22" s="1"/>
  <c r="N218" i="22"/>
  <c r="Z218" i="22" s="1"/>
  <c r="C219" i="25"/>
  <c r="D219" i="25" s="1"/>
  <c r="N217" i="8"/>
  <c r="C219" i="24"/>
  <c r="J219" i="24" s="1"/>
  <c r="T218" i="24"/>
  <c r="G217" i="25"/>
  <c r="H217" i="25"/>
  <c r="E217" i="25"/>
  <c r="F217" i="25"/>
  <c r="D217" i="25"/>
  <c r="J217" i="25"/>
  <c r="L217" i="25"/>
  <c r="I217" i="25"/>
  <c r="K217" i="25"/>
  <c r="U218" i="24"/>
  <c r="AG218" i="24" s="1"/>
  <c r="F218" i="25"/>
  <c r="J218" i="25"/>
  <c r="K218" i="25"/>
  <c r="D218" i="25"/>
  <c r="H218" i="25"/>
  <c r="L218" i="25"/>
  <c r="E218" i="25"/>
  <c r="G218" i="25"/>
  <c r="I218" i="25"/>
  <c r="O218" i="24"/>
  <c r="AA218" i="24" s="1"/>
  <c r="R218" i="24"/>
  <c r="AD218" i="24" s="1"/>
  <c r="M218" i="24"/>
  <c r="Y216" i="25"/>
  <c r="P218" i="24"/>
  <c r="AB218" i="24" s="1"/>
  <c r="AF216" i="25"/>
  <c r="N218" i="24"/>
  <c r="Z218" i="24" s="1"/>
  <c r="AF217" i="24"/>
  <c r="Y217" i="24"/>
  <c r="S218" i="24"/>
  <c r="AE218" i="24" s="1"/>
  <c r="Q218" i="24"/>
  <c r="AC218" i="24" s="1"/>
  <c r="J221" i="8" l="1"/>
  <c r="N221" i="8" s="1"/>
  <c r="E219" i="8"/>
  <c r="D219" i="8"/>
  <c r="F218" i="8"/>
  <c r="S218" i="8"/>
  <c r="R218" i="8"/>
  <c r="C219" i="8"/>
  <c r="G219" i="8" s="1"/>
  <c r="Q218" i="8"/>
  <c r="U218" i="8" s="1"/>
  <c r="C221" i="25" s="1"/>
  <c r="L221" i="8"/>
  <c r="K221" i="8"/>
  <c r="X216" i="24"/>
  <c r="O213" i="8" s="1"/>
  <c r="V218" i="24"/>
  <c r="AJ216" i="22"/>
  <c r="I213" i="8" s="1"/>
  <c r="AH216" i="25"/>
  <c r="AI228" i="25" s="1"/>
  <c r="AJ214" i="25"/>
  <c r="W211" i="8" s="1"/>
  <c r="W210" i="8"/>
  <c r="X216" i="25"/>
  <c r="V213" i="8" s="1"/>
  <c r="AH217" i="24"/>
  <c r="AI229" i="24" s="1"/>
  <c r="AH217" i="22"/>
  <c r="AI229" i="22" s="1"/>
  <c r="AJ215" i="24"/>
  <c r="P212" i="8" s="1"/>
  <c r="X217" i="22"/>
  <c r="H214" i="8" s="1"/>
  <c r="V218" i="22"/>
  <c r="W230" i="22" s="1"/>
  <c r="S220" i="22"/>
  <c r="AE220" i="22" s="1"/>
  <c r="N220" i="22"/>
  <c r="Z220" i="22" s="1"/>
  <c r="T220" i="22"/>
  <c r="O220" i="22"/>
  <c r="AA220" i="22" s="1"/>
  <c r="M220" i="22"/>
  <c r="Q220" i="22"/>
  <c r="AC220" i="22" s="1"/>
  <c r="P220" i="22"/>
  <c r="AB220" i="22" s="1"/>
  <c r="R220" i="22"/>
  <c r="AD220" i="22" s="1"/>
  <c r="U220" i="22"/>
  <c r="AG220" i="22" s="1"/>
  <c r="M219" i="22"/>
  <c r="Y218" i="22"/>
  <c r="N219" i="22"/>
  <c r="Z219" i="22" s="1"/>
  <c r="C221" i="22"/>
  <c r="U219" i="22"/>
  <c r="AG219" i="22" s="1"/>
  <c r="P219" i="22"/>
  <c r="AB219" i="22" s="1"/>
  <c r="T219" i="22"/>
  <c r="Q219" i="22"/>
  <c r="AC219" i="22" s="1"/>
  <c r="S219" i="22"/>
  <c r="AE219" i="22" s="1"/>
  <c r="R219" i="22"/>
  <c r="AD219" i="22" s="1"/>
  <c r="AF218" i="22"/>
  <c r="O219" i="22"/>
  <c r="AA219" i="22" s="1"/>
  <c r="G219" i="24"/>
  <c r="F219" i="24"/>
  <c r="O219" i="24" s="1"/>
  <c r="AA219" i="24" s="1"/>
  <c r="K219" i="24"/>
  <c r="I219" i="24"/>
  <c r="E219" i="24"/>
  <c r="D219" i="24"/>
  <c r="H219" i="24"/>
  <c r="L219" i="24"/>
  <c r="U219" i="24" s="1"/>
  <c r="AG219" i="24" s="1"/>
  <c r="M217" i="8"/>
  <c r="M218" i="8" s="1"/>
  <c r="M219" i="8" s="1"/>
  <c r="M220" i="8" s="1"/>
  <c r="C220" i="24"/>
  <c r="J220" i="24" s="1"/>
  <c r="T217" i="8"/>
  <c r="C221" i="24"/>
  <c r="U217" i="8"/>
  <c r="C220" i="25" s="1"/>
  <c r="E219" i="25"/>
  <c r="N219" i="25" s="1"/>
  <c r="Z219" i="25" s="1"/>
  <c r="K219" i="25"/>
  <c r="T219" i="25" s="1"/>
  <c r="G219" i="25"/>
  <c r="P219" i="25" s="1"/>
  <c r="AB219" i="25" s="1"/>
  <c r="I219" i="25"/>
  <c r="J219" i="25"/>
  <c r="S219" i="25" s="1"/>
  <c r="AE219" i="25" s="1"/>
  <c r="L219" i="25"/>
  <c r="U219" i="25" s="1"/>
  <c r="AG219" i="25" s="1"/>
  <c r="F219" i="25"/>
  <c r="O219" i="25" s="1"/>
  <c r="AA219" i="25" s="1"/>
  <c r="H219" i="25"/>
  <c r="Q219" i="25" s="1"/>
  <c r="AC219" i="25" s="1"/>
  <c r="N218" i="25"/>
  <c r="Z218" i="25" s="1"/>
  <c r="S217" i="25"/>
  <c r="AE217" i="25" s="1"/>
  <c r="U218" i="25"/>
  <c r="AG218" i="25" s="1"/>
  <c r="M217" i="25"/>
  <c r="Q218" i="25"/>
  <c r="AC218" i="25" s="1"/>
  <c r="O217" i="25"/>
  <c r="AA217" i="25" s="1"/>
  <c r="M218" i="25"/>
  <c r="N217" i="25"/>
  <c r="Z217" i="25" s="1"/>
  <c r="T218" i="25"/>
  <c r="Q217" i="25"/>
  <c r="AC217" i="25" s="1"/>
  <c r="Y218" i="24"/>
  <c r="W230" i="24"/>
  <c r="S218" i="25"/>
  <c r="AE218" i="25" s="1"/>
  <c r="T217" i="25"/>
  <c r="P217" i="25"/>
  <c r="AB217" i="25" s="1"/>
  <c r="S219" i="24"/>
  <c r="AE219" i="24" s="1"/>
  <c r="R218" i="25"/>
  <c r="AD218" i="25" s="1"/>
  <c r="O218" i="25"/>
  <c r="AA218" i="25" s="1"/>
  <c r="R217" i="25"/>
  <c r="AD217" i="25" s="1"/>
  <c r="AF218" i="24"/>
  <c r="P218" i="25"/>
  <c r="AB218" i="25" s="1"/>
  <c r="U217" i="25"/>
  <c r="AG217" i="25" s="1"/>
  <c r="M219" i="25"/>
  <c r="M221" i="8" l="1"/>
  <c r="Q219" i="8"/>
  <c r="U219" i="8" s="1"/>
  <c r="C222" i="25" s="1"/>
  <c r="R219" i="8"/>
  <c r="S219" i="8"/>
  <c r="T218" i="8"/>
  <c r="K222" i="8"/>
  <c r="L222" i="8"/>
  <c r="F219" i="8"/>
  <c r="E220" i="8"/>
  <c r="D220" i="8"/>
  <c r="X217" i="24"/>
  <c r="O214" i="8" s="1"/>
  <c r="C220" i="8"/>
  <c r="G220" i="8" s="1"/>
  <c r="J222" i="8"/>
  <c r="V217" i="25"/>
  <c r="W229" i="25" s="1"/>
  <c r="AJ215" i="25"/>
  <c r="W212" i="8" s="1"/>
  <c r="V218" i="25"/>
  <c r="W230" i="25" s="1"/>
  <c r="AH218" i="24"/>
  <c r="AI230" i="24" s="1"/>
  <c r="AJ216" i="24"/>
  <c r="P213" i="8" s="1"/>
  <c r="AH218" i="22"/>
  <c r="AI230" i="22" s="1"/>
  <c r="AJ217" i="22"/>
  <c r="I214" i="8" s="1"/>
  <c r="V220" i="22"/>
  <c r="W232" i="22" s="1"/>
  <c r="V219" i="22"/>
  <c r="W231" i="22" s="1"/>
  <c r="X218" i="22"/>
  <c r="H215" i="8" s="1"/>
  <c r="P219" i="24"/>
  <c r="AB219" i="24" s="1"/>
  <c r="AF220" i="22"/>
  <c r="Y220" i="22"/>
  <c r="AF219" i="22"/>
  <c r="Y219" i="22"/>
  <c r="C222" i="22"/>
  <c r="F221" i="22"/>
  <c r="K221" i="22"/>
  <c r="H221" i="22"/>
  <c r="J221" i="22"/>
  <c r="D221" i="22"/>
  <c r="E221" i="22"/>
  <c r="G221" i="22"/>
  <c r="I221" i="22"/>
  <c r="L221" i="22"/>
  <c r="D220" i="24"/>
  <c r="M220" i="24" s="1"/>
  <c r="R219" i="24"/>
  <c r="AD219" i="24" s="1"/>
  <c r="G220" i="24"/>
  <c r="P220" i="24" s="1"/>
  <c r="AB220" i="24" s="1"/>
  <c r="N219" i="24"/>
  <c r="Z219" i="24" s="1"/>
  <c r="L220" i="24"/>
  <c r="H220" i="24"/>
  <c r="F220" i="24"/>
  <c r="O220" i="24" s="1"/>
  <c r="AA220" i="24" s="1"/>
  <c r="E220" i="24"/>
  <c r="I220" i="24"/>
  <c r="R220" i="24" s="1"/>
  <c r="AD220" i="24" s="1"/>
  <c r="K220" i="24"/>
  <c r="T219" i="24"/>
  <c r="AF219" i="24" s="1"/>
  <c r="M219" i="24"/>
  <c r="Q219" i="24"/>
  <c r="AC219" i="24" s="1"/>
  <c r="C222" i="24"/>
  <c r="C223" i="24"/>
  <c r="R219" i="25"/>
  <c r="AD219" i="25" s="1"/>
  <c r="AF217" i="25"/>
  <c r="J220" i="25"/>
  <c r="G220" i="25"/>
  <c r="H220" i="25"/>
  <c r="F220" i="25"/>
  <c r="E220" i="25"/>
  <c r="L220" i="25"/>
  <c r="I220" i="25"/>
  <c r="D220" i="25"/>
  <c r="K220" i="25"/>
  <c r="S220" i="24"/>
  <c r="AE220" i="24" s="1"/>
  <c r="AF218" i="25"/>
  <c r="Y218" i="25"/>
  <c r="Y217" i="25"/>
  <c r="Y219" i="25"/>
  <c r="AF219" i="25"/>
  <c r="T219" i="8" l="1"/>
  <c r="J223" i="8"/>
  <c r="N222" i="8"/>
  <c r="M222" i="8" s="1"/>
  <c r="K223" i="8"/>
  <c r="L223" i="8"/>
  <c r="C221" i="8"/>
  <c r="G221" i="8" s="1"/>
  <c r="R220" i="8"/>
  <c r="S220" i="8"/>
  <c r="D221" i="8"/>
  <c r="E221" i="8"/>
  <c r="F220" i="8"/>
  <c r="Q220" i="8"/>
  <c r="X218" i="24"/>
  <c r="O215" i="8" s="1"/>
  <c r="AH217" i="25"/>
  <c r="AI229" i="25" s="1"/>
  <c r="Y219" i="24"/>
  <c r="AH219" i="24" s="1"/>
  <c r="AI231" i="24" s="1"/>
  <c r="V219" i="24"/>
  <c r="W231" i="24" s="1"/>
  <c r="AH218" i="25"/>
  <c r="AI230" i="25" s="1"/>
  <c r="AH219" i="25"/>
  <c r="AI231" i="25" s="1"/>
  <c r="AJ216" i="25"/>
  <c r="W213" i="8" s="1"/>
  <c r="V219" i="25"/>
  <c r="W231" i="25" s="1"/>
  <c r="X217" i="25"/>
  <c r="AH220" i="22"/>
  <c r="AI232" i="22" s="1"/>
  <c r="AJ218" i="22"/>
  <c r="I215" i="8" s="1"/>
  <c r="AH219" i="22"/>
  <c r="AI231" i="22" s="1"/>
  <c r="AJ217" i="24"/>
  <c r="P214" i="8" s="1"/>
  <c r="X219" i="22"/>
  <c r="T221" i="22"/>
  <c r="U221" i="22"/>
  <c r="AG221" i="22" s="1"/>
  <c r="O221" i="22"/>
  <c r="AA221" i="22" s="1"/>
  <c r="R221" i="22"/>
  <c r="AD221" i="22" s="1"/>
  <c r="P221" i="22"/>
  <c r="AB221" i="22" s="1"/>
  <c r="N221" i="22"/>
  <c r="Z221" i="22" s="1"/>
  <c r="M221" i="22"/>
  <c r="S221" i="22"/>
  <c r="AE221" i="22" s="1"/>
  <c r="C223" i="22"/>
  <c r="Q221" i="22"/>
  <c r="AC221" i="22" s="1"/>
  <c r="J222" i="22"/>
  <c r="K222" i="22"/>
  <c r="D222" i="22"/>
  <c r="G222" i="22"/>
  <c r="E222" i="22"/>
  <c r="F222" i="22"/>
  <c r="H222" i="22"/>
  <c r="L222" i="22"/>
  <c r="I222" i="22"/>
  <c r="U220" i="24"/>
  <c r="AG220" i="24" s="1"/>
  <c r="Q220" i="24"/>
  <c r="AC220" i="24" s="1"/>
  <c r="N220" i="24"/>
  <c r="Z220" i="24" s="1"/>
  <c r="T220" i="24"/>
  <c r="AF220" i="24" s="1"/>
  <c r="O220" i="25"/>
  <c r="AA220" i="25" s="1"/>
  <c r="Q220" i="25"/>
  <c r="AC220" i="25" s="1"/>
  <c r="Y220" i="24"/>
  <c r="P220" i="25"/>
  <c r="AB220" i="25" s="1"/>
  <c r="T220" i="25"/>
  <c r="S220" i="25"/>
  <c r="AE220" i="25" s="1"/>
  <c r="M220" i="25"/>
  <c r="R220" i="25"/>
  <c r="AD220" i="25" s="1"/>
  <c r="H222" i="24"/>
  <c r="J222" i="24"/>
  <c r="K222" i="24"/>
  <c r="D222" i="24"/>
  <c r="G222" i="24"/>
  <c r="E222" i="24"/>
  <c r="F222" i="24"/>
  <c r="I222" i="24"/>
  <c r="L222" i="24"/>
  <c r="H221" i="24"/>
  <c r="G221" i="24"/>
  <c r="K221" i="24"/>
  <c r="D221" i="24"/>
  <c r="J221" i="24"/>
  <c r="E221" i="24"/>
  <c r="I221" i="24"/>
  <c r="F221" i="24"/>
  <c r="L221" i="24"/>
  <c r="U220" i="25"/>
  <c r="AG220" i="25" s="1"/>
  <c r="N220" i="25"/>
  <c r="Z220" i="25" s="1"/>
  <c r="I221" i="25"/>
  <c r="K221" i="25"/>
  <c r="J221" i="25"/>
  <c r="G221" i="25"/>
  <c r="L221" i="25"/>
  <c r="D221" i="25"/>
  <c r="H221" i="25"/>
  <c r="F221" i="25"/>
  <c r="E221" i="25"/>
  <c r="T220" i="8" l="1"/>
  <c r="L224" i="8"/>
  <c r="K224" i="8"/>
  <c r="N223" i="8"/>
  <c r="J224" i="8"/>
  <c r="M223" i="8"/>
  <c r="D222" i="8"/>
  <c r="E222" i="8"/>
  <c r="F221" i="8"/>
  <c r="Q221" i="8"/>
  <c r="S221" i="8"/>
  <c r="R221" i="8"/>
  <c r="C222" i="8"/>
  <c r="U220" i="8"/>
  <c r="C223" i="25" s="1"/>
  <c r="X218" i="25"/>
  <c r="V215" i="8" s="1"/>
  <c r="V214" i="8"/>
  <c r="X220" i="22"/>
  <c r="H216" i="8"/>
  <c r="V220" i="24"/>
  <c r="W232" i="24" s="1"/>
  <c r="X219" i="24"/>
  <c r="O216" i="8" s="1"/>
  <c r="V220" i="25"/>
  <c r="W232" i="25" s="1"/>
  <c r="AJ217" i="25"/>
  <c r="W214" i="8" s="1"/>
  <c r="AH220" i="24"/>
  <c r="AI232" i="24" s="1"/>
  <c r="AJ218" i="24"/>
  <c r="P215" i="8" s="1"/>
  <c r="AJ219" i="22"/>
  <c r="V221" i="22"/>
  <c r="W233" i="22" s="1"/>
  <c r="U222" i="22"/>
  <c r="AG222" i="22" s="1"/>
  <c r="Q222" i="22"/>
  <c r="AC222" i="22" s="1"/>
  <c r="O222" i="22"/>
  <c r="AA222" i="22" s="1"/>
  <c r="C224" i="22"/>
  <c r="M222" i="22"/>
  <c r="N222" i="22"/>
  <c r="Z222" i="22" s="1"/>
  <c r="G223" i="22"/>
  <c r="D223" i="22"/>
  <c r="K223" i="22"/>
  <c r="E223" i="22"/>
  <c r="L223" i="22"/>
  <c r="H223" i="22"/>
  <c r="F223" i="22"/>
  <c r="J223" i="22"/>
  <c r="I223" i="22"/>
  <c r="P222" i="22"/>
  <c r="AB222" i="22" s="1"/>
  <c r="T222" i="22"/>
  <c r="Y221" i="22"/>
  <c r="R222" i="22"/>
  <c r="AD222" i="22" s="1"/>
  <c r="S222" i="22"/>
  <c r="AE222" i="22" s="1"/>
  <c r="AF221" i="22"/>
  <c r="C224" i="24"/>
  <c r="M221" i="25"/>
  <c r="S221" i="24"/>
  <c r="AE221" i="24" s="1"/>
  <c r="R222" i="24"/>
  <c r="AD222" i="24" s="1"/>
  <c r="U221" i="25"/>
  <c r="AG221" i="25" s="1"/>
  <c r="M221" i="24"/>
  <c r="O222" i="24"/>
  <c r="AA222" i="24" s="1"/>
  <c r="P221" i="25"/>
  <c r="AB221" i="25" s="1"/>
  <c r="T221" i="24"/>
  <c r="N222" i="24"/>
  <c r="Z222" i="24" s="1"/>
  <c r="S221" i="25"/>
  <c r="AE221" i="25" s="1"/>
  <c r="P221" i="24"/>
  <c r="AB221" i="24" s="1"/>
  <c r="P222" i="24"/>
  <c r="AB222" i="24" s="1"/>
  <c r="T221" i="25"/>
  <c r="U221" i="24"/>
  <c r="AG221" i="24" s="1"/>
  <c r="Q221" i="24"/>
  <c r="AC221" i="24" s="1"/>
  <c r="M222" i="24"/>
  <c r="N221" i="25"/>
  <c r="Z221" i="25" s="1"/>
  <c r="R221" i="25"/>
  <c r="AD221" i="25" s="1"/>
  <c r="O221" i="24"/>
  <c r="AA221" i="24" s="1"/>
  <c r="T222" i="24"/>
  <c r="AF220" i="25"/>
  <c r="O221" i="25"/>
  <c r="AA221" i="25" s="1"/>
  <c r="R221" i="24"/>
  <c r="AD221" i="24" s="1"/>
  <c r="S222" i="24"/>
  <c r="AE222" i="24" s="1"/>
  <c r="I223" i="24"/>
  <c r="J223" i="24"/>
  <c r="F223" i="24"/>
  <c r="G223" i="24"/>
  <c r="H223" i="24"/>
  <c r="K223" i="24"/>
  <c r="D223" i="24"/>
  <c r="E223" i="24"/>
  <c r="L223" i="24"/>
  <c r="Q221" i="25"/>
  <c r="AC221" i="25" s="1"/>
  <c r="N221" i="24"/>
  <c r="Z221" i="24" s="1"/>
  <c r="U222" i="24"/>
  <c r="AG222" i="24" s="1"/>
  <c r="Q222" i="24"/>
  <c r="AC222" i="24" s="1"/>
  <c r="Y220" i="25"/>
  <c r="X219" i="25" l="1"/>
  <c r="V216" i="8" s="1"/>
  <c r="J225" i="8"/>
  <c r="N225" i="8" s="1"/>
  <c r="L225" i="8"/>
  <c r="K225" i="8"/>
  <c r="C223" i="8"/>
  <c r="G222" i="8"/>
  <c r="C225" i="22" s="1"/>
  <c r="S222" i="8"/>
  <c r="R222" i="8"/>
  <c r="T221" i="8"/>
  <c r="Q222" i="8"/>
  <c r="U221" i="8"/>
  <c r="C224" i="25" s="1"/>
  <c r="F222" i="8"/>
  <c r="E223" i="8"/>
  <c r="D223" i="8"/>
  <c r="AJ220" i="22"/>
  <c r="I217" i="8" s="1"/>
  <c r="I216" i="8"/>
  <c r="V221" i="24"/>
  <c r="W233" i="24" s="1"/>
  <c r="V222" i="24"/>
  <c r="W234" i="24" s="1"/>
  <c r="AH220" i="25"/>
  <c r="AI232" i="25" s="1"/>
  <c r="V221" i="25"/>
  <c r="W233" i="25" s="1"/>
  <c r="X220" i="24"/>
  <c r="O217" i="8" s="1"/>
  <c r="AJ218" i="25"/>
  <c r="W215" i="8" s="1"/>
  <c r="AH221" i="22"/>
  <c r="AI233" i="22" s="1"/>
  <c r="AJ219" i="24"/>
  <c r="P216" i="8" s="1"/>
  <c r="V222" i="22"/>
  <c r="W234" i="22" s="1"/>
  <c r="X221" i="22"/>
  <c r="H218" i="8" s="1"/>
  <c r="O223" i="22"/>
  <c r="AA223" i="22" s="1"/>
  <c r="Q223" i="22"/>
  <c r="AC223" i="22" s="1"/>
  <c r="U223" i="22"/>
  <c r="AG223" i="22" s="1"/>
  <c r="T223" i="22"/>
  <c r="D224" i="22"/>
  <c r="I224" i="22"/>
  <c r="L224" i="22"/>
  <c r="F224" i="22"/>
  <c r="G224" i="22"/>
  <c r="K224" i="22"/>
  <c r="E224" i="22"/>
  <c r="J224" i="22"/>
  <c r="H224" i="22"/>
  <c r="Y222" i="22"/>
  <c r="AF222" i="22"/>
  <c r="N223" i="22"/>
  <c r="Z223" i="22" s="1"/>
  <c r="M223" i="22"/>
  <c r="R223" i="22"/>
  <c r="AD223" i="22" s="1"/>
  <c r="H217" i="8"/>
  <c r="P223" i="22"/>
  <c r="AB223" i="22" s="1"/>
  <c r="S223" i="22"/>
  <c r="AE223" i="22" s="1"/>
  <c r="C225" i="24"/>
  <c r="C226" i="24"/>
  <c r="Q223" i="24"/>
  <c r="AC223" i="24" s="1"/>
  <c r="AF222" i="24"/>
  <c r="P223" i="24"/>
  <c r="AB223" i="24" s="1"/>
  <c r="AF221" i="25"/>
  <c r="AF221" i="24"/>
  <c r="O223" i="24"/>
  <c r="AA223" i="24" s="1"/>
  <c r="Y221" i="24"/>
  <c r="S223" i="24"/>
  <c r="AE223" i="24" s="1"/>
  <c r="Y222" i="24"/>
  <c r="U223" i="24"/>
  <c r="AG223" i="24" s="1"/>
  <c r="R223" i="24"/>
  <c r="AD223" i="24" s="1"/>
  <c r="N223" i="24"/>
  <c r="Z223" i="24" s="1"/>
  <c r="G224" i="24"/>
  <c r="H224" i="24"/>
  <c r="J224" i="24"/>
  <c r="L224" i="24"/>
  <c r="K224" i="24"/>
  <c r="E224" i="24"/>
  <c r="F224" i="24"/>
  <c r="D224" i="24"/>
  <c r="I224" i="24"/>
  <c r="I222" i="25"/>
  <c r="H222" i="25"/>
  <c r="F222" i="25"/>
  <c r="J222" i="25"/>
  <c r="D222" i="25"/>
  <c r="L222" i="25"/>
  <c r="K222" i="25"/>
  <c r="E222" i="25"/>
  <c r="G222" i="25"/>
  <c r="H223" i="25"/>
  <c r="D223" i="25"/>
  <c r="I223" i="25"/>
  <c r="F223" i="25"/>
  <c r="E223" i="25"/>
  <c r="L223" i="25"/>
  <c r="G223" i="25"/>
  <c r="K223" i="25"/>
  <c r="J223" i="25"/>
  <c r="M223" i="24"/>
  <c r="T223" i="24"/>
  <c r="Y221" i="25"/>
  <c r="X220" i="25" l="1"/>
  <c r="D224" i="8"/>
  <c r="E224" i="8"/>
  <c r="G223" i="8"/>
  <c r="C226" i="22" s="1"/>
  <c r="C224" i="8"/>
  <c r="K226" i="8"/>
  <c r="L226" i="8"/>
  <c r="Q223" i="8"/>
  <c r="J226" i="8"/>
  <c r="N226" i="8" s="1"/>
  <c r="F223" i="8"/>
  <c r="U222" i="8"/>
  <c r="C225" i="25" s="1"/>
  <c r="R223" i="8"/>
  <c r="S223" i="8"/>
  <c r="T222" i="8"/>
  <c r="V223" i="24"/>
  <c r="W235" i="24" s="1"/>
  <c r="X222" i="22"/>
  <c r="H219" i="8" s="1"/>
  <c r="X221" i="24"/>
  <c r="AJ219" i="25"/>
  <c r="W216" i="8" s="1"/>
  <c r="AH221" i="25"/>
  <c r="AI233" i="25" s="1"/>
  <c r="X221" i="25"/>
  <c r="V218" i="8" s="1"/>
  <c r="AH222" i="24"/>
  <c r="AI234" i="24" s="1"/>
  <c r="AJ220" i="24"/>
  <c r="AH222" i="22"/>
  <c r="AI234" i="22" s="1"/>
  <c r="AH221" i="24"/>
  <c r="AI233" i="24" s="1"/>
  <c r="AJ221" i="22"/>
  <c r="I218" i="8" s="1"/>
  <c r="V223" i="22"/>
  <c r="W235" i="22" s="1"/>
  <c r="U224" i="22"/>
  <c r="AG224" i="22" s="1"/>
  <c r="R224" i="22"/>
  <c r="AD224" i="22" s="1"/>
  <c r="O224" i="22"/>
  <c r="AA224" i="22" s="1"/>
  <c r="Y223" i="22"/>
  <c r="S224" i="22"/>
  <c r="AE224" i="22" s="1"/>
  <c r="AF223" i="22"/>
  <c r="Q224" i="22"/>
  <c r="AC224" i="22" s="1"/>
  <c r="M224" i="22"/>
  <c r="N224" i="22"/>
  <c r="Z224" i="22" s="1"/>
  <c r="T224" i="22"/>
  <c r="L225" i="22"/>
  <c r="I225" i="22"/>
  <c r="F225" i="22"/>
  <c r="K225" i="22"/>
  <c r="J225" i="22"/>
  <c r="H225" i="22"/>
  <c r="E225" i="22"/>
  <c r="G225" i="22"/>
  <c r="D225" i="22"/>
  <c r="P224" i="22"/>
  <c r="AB224" i="22" s="1"/>
  <c r="N224" i="8"/>
  <c r="U223" i="25"/>
  <c r="AG223" i="25" s="1"/>
  <c r="T222" i="25"/>
  <c r="S224" i="24"/>
  <c r="AE224" i="24" s="1"/>
  <c r="F225" i="24"/>
  <c r="H225" i="24"/>
  <c r="K225" i="24"/>
  <c r="D225" i="24"/>
  <c r="L225" i="24"/>
  <c r="E225" i="24"/>
  <c r="G225" i="24"/>
  <c r="I225" i="24"/>
  <c r="J225" i="24"/>
  <c r="N223" i="25"/>
  <c r="Z223" i="25" s="1"/>
  <c r="U222" i="25"/>
  <c r="AG222" i="25" s="1"/>
  <c r="Q224" i="24"/>
  <c r="AC224" i="24" s="1"/>
  <c r="V217" i="8"/>
  <c r="O223" i="25"/>
  <c r="AA223" i="25" s="1"/>
  <c r="M222" i="25"/>
  <c r="R224" i="24"/>
  <c r="AD224" i="24" s="1"/>
  <c r="P224" i="24"/>
  <c r="AB224" i="24" s="1"/>
  <c r="R223" i="25"/>
  <c r="AD223" i="25" s="1"/>
  <c r="S222" i="25"/>
  <c r="AE222" i="25" s="1"/>
  <c r="M224" i="24"/>
  <c r="Y223" i="24"/>
  <c r="M223" i="25"/>
  <c r="O222" i="25"/>
  <c r="AA222" i="25" s="1"/>
  <c r="O224" i="24"/>
  <c r="AA224" i="24" s="1"/>
  <c r="S223" i="25"/>
  <c r="AE223" i="25" s="1"/>
  <c r="Q223" i="25"/>
  <c r="AC223" i="25" s="1"/>
  <c r="Q222" i="25"/>
  <c r="AC222" i="25" s="1"/>
  <c r="N224" i="24"/>
  <c r="Z224" i="24" s="1"/>
  <c r="T223" i="25"/>
  <c r="P222" i="25"/>
  <c r="AB222" i="25" s="1"/>
  <c r="R222" i="25"/>
  <c r="AD222" i="25" s="1"/>
  <c r="T224" i="24"/>
  <c r="I224" i="25"/>
  <c r="L224" i="25"/>
  <c r="E224" i="25"/>
  <c r="D224" i="25"/>
  <c r="K224" i="25"/>
  <c r="J224" i="25"/>
  <c r="F224" i="25"/>
  <c r="G224" i="25"/>
  <c r="H224" i="25"/>
  <c r="AF223" i="24"/>
  <c r="P223" i="25"/>
  <c r="AB223" i="25" s="1"/>
  <c r="N222" i="25"/>
  <c r="Z222" i="25" s="1"/>
  <c r="U224" i="24"/>
  <c r="AG224" i="24" s="1"/>
  <c r="C225" i="8" l="1"/>
  <c r="G225" i="8" s="1"/>
  <c r="L227" i="8"/>
  <c r="U223" i="8"/>
  <c r="C226" i="25" s="1"/>
  <c r="Q224" i="8"/>
  <c r="S224" i="8"/>
  <c r="R224" i="8"/>
  <c r="K227" i="8"/>
  <c r="J227" i="8"/>
  <c r="N227" i="8" s="1"/>
  <c r="E225" i="8"/>
  <c r="D225" i="8"/>
  <c r="T223" i="8"/>
  <c r="X222" i="24"/>
  <c r="O219" i="8" s="1"/>
  <c r="O218" i="8"/>
  <c r="V224" i="24"/>
  <c r="W236" i="24" s="1"/>
  <c r="V222" i="25"/>
  <c r="W234" i="25" s="1"/>
  <c r="V223" i="25"/>
  <c r="W235" i="25" s="1"/>
  <c r="AJ220" i="25"/>
  <c r="AH223" i="22"/>
  <c r="AI235" i="22" s="1"/>
  <c r="X223" i="22"/>
  <c r="H220" i="8" s="1"/>
  <c r="AH223" i="24"/>
  <c r="AI235" i="24" s="1"/>
  <c r="AJ222" i="22"/>
  <c r="I219" i="8" s="1"/>
  <c r="AJ221" i="24"/>
  <c r="P218" i="8" s="1"/>
  <c r="P217" i="8"/>
  <c r="V224" i="22"/>
  <c r="W236" i="22" s="1"/>
  <c r="G226" i="22"/>
  <c r="K226" i="22"/>
  <c r="D226" i="22"/>
  <c r="I226" i="22"/>
  <c r="J226" i="22"/>
  <c r="H226" i="22"/>
  <c r="L226" i="22"/>
  <c r="F226" i="22"/>
  <c r="E226" i="22"/>
  <c r="Q225" i="22"/>
  <c r="AC225" i="22" s="1"/>
  <c r="F224" i="8"/>
  <c r="S225" i="22"/>
  <c r="AE225" i="22" s="1"/>
  <c r="Y224" i="22"/>
  <c r="O225" i="22"/>
  <c r="AA225" i="22" s="1"/>
  <c r="R225" i="22"/>
  <c r="AD225" i="22" s="1"/>
  <c r="T225" i="22"/>
  <c r="M225" i="22"/>
  <c r="U225" i="22"/>
  <c r="AG225" i="22" s="1"/>
  <c r="P225" i="22"/>
  <c r="AB225" i="22" s="1"/>
  <c r="G224" i="8"/>
  <c r="C227" i="22" s="1"/>
  <c r="N225" i="22"/>
  <c r="Z225" i="22" s="1"/>
  <c r="AF224" i="22"/>
  <c r="C228" i="24"/>
  <c r="M224" i="8"/>
  <c r="M225" i="8" s="1"/>
  <c r="M226" i="8" s="1"/>
  <c r="C227" i="24"/>
  <c r="T224" i="25"/>
  <c r="R225" i="24"/>
  <c r="AD225" i="24" s="1"/>
  <c r="M224" i="25"/>
  <c r="P225" i="24"/>
  <c r="AB225" i="24" s="1"/>
  <c r="N224" i="25"/>
  <c r="Z224" i="25" s="1"/>
  <c r="N225" i="24"/>
  <c r="Z225" i="24" s="1"/>
  <c r="U224" i="25"/>
  <c r="AG224" i="25" s="1"/>
  <c r="AF223" i="25"/>
  <c r="Y223" i="25"/>
  <c r="Y224" i="24"/>
  <c r="L226" i="24"/>
  <c r="E226" i="24"/>
  <c r="J226" i="24"/>
  <c r="D226" i="24"/>
  <c r="G226" i="24"/>
  <c r="F226" i="24"/>
  <c r="H226" i="24"/>
  <c r="K226" i="24"/>
  <c r="I226" i="24"/>
  <c r="U225" i="24"/>
  <c r="AG225" i="24" s="1"/>
  <c r="Q224" i="25"/>
  <c r="AC224" i="25" s="1"/>
  <c r="R224" i="25"/>
  <c r="AD224" i="25" s="1"/>
  <c r="M225" i="24"/>
  <c r="P224" i="25"/>
  <c r="AB224" i="25" s="1"/>
  <c r="AF224" i="24"/>
  <c r="E225" i="25"/>
  <c r="F225" i="25"/>
  <c r="D225" i="25"/>
  <c r="K225" i="25"/>
  <c r="J225" i="25"/>
  <c r="G225" i="25"/>
  <c r="I225" i="25"/>
  <c r="L225" i="25"/>
  <c r="H225" i="25"/>
  <c r="T225" i="24"/>
  <c r="AF222" i="25"/>
  <c r="O224" i="25"/>
  <c r="AA224" i="25" s="1"/>
  <c r="Q225" i="24"/>
  <c r="AC225" i="24" s="1"/>
  <c r="S224" i="25"/>
  <c r="AE224" i="25" s="1"/>
  <c r="Y222" i="25"/>
  <c r="S225" i="24"/>
  <c r="AE225" i="24" s="1"/>
  <c r="O225" i="24"/>
  <c r="AA225" i="24" s="1"/>
  <c r="C226" i="8" l="1"/>
  <c r="G226" i="8" s="1"/>
  <c r="F225" i="8"/>
  <c r="E226" i="8"/>
  <c r="D226" i="8"/>
  <c r="S225" i="8"/>
  <c r="R225" i="8"/>
  <c r="L228" i="8"/>
  <c r="K228" i="8"/>
  <c r="M227" i="8"/>
  <c r="Q225" i="8"/>
  <c r="U225" i="8" s="1"/>
  <c r="C228" i="25" s="1"/>
  <c r="J228" i="8"/>
  <c r="N228" i="8" s="1"/>
  <c r="X223" i="24"/>
  <c r="O220" i="8" s="1"/>
  <c r="V225" i="24"/>
  <c r="AH222" i="25"/>
  <c r="AI234" i="25" s="1"/>
  <c r="V224" i="25"/>
  <c r="W236" i="25" s="1"/>
  <c r="AJ221" i="25"/>
  <c r="W218" i="8" s="1"/>
  <c r="W217" i="8"/>
  <c r="AH223" i="25"/>
  <c r="AI235" i="25" s="1"/>
  <c r="X222" i="25"/>
  <c r="AH224" i="22"/>
  <c r="AI236" i="22" s="1"/>
  <c r="AJ223" i="22"/>
  <c r="I220" i="8" s="1"/>
  <c r="AJ222" i="24"/>
  <c r="P219" i="8" s="1"/>
  <c r="AH224" i="24"/>
  <c r="AI236" i="24" s="1"/>
  <c r="V225" i="22"/>
  <c r="W237" i="22" s="1"/>
  <c r="X224" i="22"/>
  <c r="H221" i="8" s="1"/>
  <c r="O226" i="22"/>
  <c r="AA226" i="22" s="1"/>
  <c r="U226" i="22"/>
  <c r="AG226" i="22" s="1"/>
  <c r="C228" i="22"/>
  <c r="S226" i="22"/>
  <c r="AE226" i="22" s="1"/>
  <c r="I227" i="22"/>
  <c r="J227" i="22"/>
  <c r="K227" i="22"/>
  <c r="F227" i="22"/>
  <c r="G227" i="22"/>
  <c r="H227" i="22"/>
  <c r="L227" i="22"/>
  <c r="D227" i="22"/>
  <c r="E227" i="22"/>
  <c r="Y225" i="22"/>
  <c r="R226" i="22"/>
  <c r="AD226" i="22" s="1"/>
  <c r="Q226" i="22"/>
  <c r="AC226" i="22" s="1"/>
  <c r="M226" i="22"/>
  <c r="AF225" i="22"/>
  <c r="T226" i="22"/>
  <c r="N226" i="22"/>
  <c r="Z226" i="22" s="1"/>
  <c r="P226" i="22"/>
  <c r="AB226" i="22" s="1"/>
  <c r="U224" i="8"/>
  <c r="C227" i="25" s="1"/>
  <c r="T224" i="8"/>
  <c r="O225" i="25"/>
  <c r="AA225" i="25" s="1"/>
  <c r="S226" i="24"/>
  <c r="AE226" i="24" s="1"/>
  <c r="Q225" i="25"/>
  <c r="AC225" i="25" s="1"/>
  <c r="N225" i="25"/>
  <c r="Z225" i="25" s="1"/>
  <c r="W237" i="24"/>
  <c r="Y225" i="24"/>
  <c r="N226" i="24"/>
  <c r="Z226" i="24" s="1"/>
  <c r="U225" i="25"/>
  <c r="AG225" i="25" s="1"/>
  <c r="R226" i="24"/>
  <c r="AD226" i="24" s="1"/>
  <c r="U226" i="24"/>
  <c r="AG226" i="24" s="1"/>
  <c r="R225" i="25"/>
  <c r="AD225" i="25" s="1"/>
  <c r="T226" i="24"/>
  <c r="P225" i="25"/>
  <c r="AB225" i="25" s="1"/>
  <c r="Q226" i="24"/>
  <c r="AC226" i="24" s="1"/>
  <c r="S225" i="25"/>
  <c r="AE225" i="25" s="1"/>
  <c r="O226" i="24"/>
  <c r="AA226" i="24" s="1"/>
  <c r="AF225" i="24"/>
  <c r="T225" i="25"/>
  <c r="P226" i="24"/>
  <c r="AB226" i="24" s="1"/>
  <c r="Y224" i="25"/>
  <c r="M225" i="25"/>
  <c r="M226" i="24"/>
  <c r="J227" i="24"/>
  <c r="E227" i="24"/>
  <c r="D227" i="24"/>
  <c r="I227" i="24"/>
  <c r="F227" i="24"/>
  <c r="H227" i="24"/>
  <c r="L227" i="24"/>
  <c r="K227" i="24"/>
  <c r="G227" i="24"/>
  <c r="AF224" i="25"/>
  <c r="R226" i="8" l="1"/>
  <c r="S226" i="8"/>
  <c r="J229" i="8"/>
  <c r="N229" i="8" s="1"/>
  <c r="T225" i="8"/>
  <c r="F226" i="8"/>
  <c r="D227" i="8"/>
  <c r="E227" i="8"/>
  <c r="L229" i="8"/>
  <c r="K229" i="8"/>
  <c r="Q226" i="8"/>
  <c r="U226" i="8" s="1"/>
  <c r="M228" i="8"/>
  <c r="C227" i="8"/>
  <c r="X224" i="24"/>
  <c r="O221" i="8" s="1"/>
  <c r="X223" i="25"/>
  <c r="V220" i="8" s="1"/>
  <c r="V219" i="8"/>
  <c r="V226" i="24"/>
  <c r="W238" i="24" s="1"/>
  <c r="AH224" i="25"/>
  <c r="AI236" i="25" s="1"/>
  <c r="V225" i="25"/>
  <c r="W237" i="25" s="1"/>
  <c r="AJ222" i="25"/>
  <c r="W219" i="8" s="1"/>
  <c r="X225" i="22"/>
  <c r="H222" i="8" s="1"/>
  <c r="AJ224" i="22"/>
  <c r="I221" i="8" s="1"/>
  <c r="AH225" i="24"/>
  <c r="AI237" i="24" s="1"/>
  <c r="AH225" i="22"/>
  <c r="AI237" i="22" s="1"/>
  <c r="AJ223" i="24"/>
  <c r="P220" i="8" s="1"/>
  <c r="V226" i="22"/>
  <c r="W238" i="22" s="1"/>
  <c r="Y226" i="22"/>
  <c r="U227" i="22"/>
  <c r="AG227" i="22" s="1"/>
  <c r="Q227" i="22"/>
  <c r="AC227" i="22" s="1"/>
  <c r="P227" i="22"/>
  <c r="AB227" i="22" s="1"/>
  <c r="AF226" i="22"/>
  <c r="O227" i="22"/>
  <c r="AA227" i="22" s="1"/>
  <c r="E228" i="22"/>
  <c r="K228" i="22"/>
  <c r="L228" i="22"/>
  <c r="J228" i="22"/>
  <c r="F228" i="22"/>
  <c r="I228" i="22"/>
  <c r="G228" i="22"/>
  <c r="D228" i="22"/>
  <c r="H228" i="22"/>
  <c r="C229" i="22"/>
  <c r="T227" i="22"/>
  <c r="S227" i="22"/>
  <c r="AE227" i="22" s="1"/>
  <c r="N227" i="22"/>
  <c r="Z227" i="22" s="1"/>
  <c r="R227" i="22"/>
  <c r="AD227" i="22" s="1"/>
  <c r="M227" i="22"/>
  <c r="C229" i="24"/>
  <c r="P227" i="24"/>
  <c r="AB227" i="24" s="1"/>
  <c r="S227" i="24"/>
  <c r="AE227" i="24" s="1"/>
  <c r="I226" i="25"/>
  <c r="G226" i="25"/>
  <c r="D226" i="25"/>
  <c r="F226" i="25"/>
  <c r="E226" i="25"/>
  <c r="J226" i="25"/>
  <c r="H226" i="25"/>
  <c r="K226" i="25"/>
  <c r="L226" i="25"/>
  <c r="T227" i="24"/>
  <c r="AF225" i="25"/>
  <c r="AF226" i="24"/>
  <c r="U227" i="24"/>
  <c r="AG227" i="24" s="1"/>
  <c r="Y226" i="24"/>
  <c r="Q227" i="24"/>
  <c r="AC227" i="24" s="1"/>
  <c r="N227" i="24"/>
  <c r="Z227" i="24" s="1"/>
  <c r="O227" i="24"/>
  <c r="AA227" i="24" s="1"/>
  <c r="R227" i="24"/>
  <c r="AD227" i="24" s="1"/>
  <c r="M227" i="24"/>
  <c r="Y225" i="25"/>
  <c r="E228" i="24"/>
  <c r="G228" i="24"/>
  <c r="H228" i="24"/>
  <c r="L228" i="24"/>
  <c r="J228" i="24"/>
  <c r="K228" i="24"/>
  <c r="D228" i="24"/>
  <c r="F228" i="24"/>
  <c r="I228" i="24"/>
  <c r="E227" i="25"/>
  <c r="L227" i="25"/>
  <c r="H227" i="25"/>
  <c r="K227" i="25"/>
  <c r="G227" i="25"/>
  <c r="F227" i="25"/>
  <c r="D227" i="25"/>
  <c r="I227" i="25"/>
  <c r="J227" i="25"/>
  <c r="T226" i="8" l="1"/>
  <c r="D228" i="8"/>
  <c r="F227" i="8"/>
  <c r="E228" i="8"/>
  <c r="G227" i="8"/>
  <c r="C230" i="22" s="1"/>
  <c r="C228" i="8"/>
  <c r="X225" i="24"/>
  <c r="O222" i="8" s="1"/>
  <c r="M229" i="8"/>
  <c r="Q227" i="8"/>
  <c r="J230" i="8"/>
  <c r="K230" i="8"/>
  <c r="L230" i="8"/>
  <c r="R227" i="8"/>
  <c r="S227" i="8"/>
  <c r="X224" i="25"/>
  <c r="V221" i="8" s="1"/>
  <c r="V227" i="24"/>
  <c r="W239" i="24" s="1"/>
  <c r="AH226" i="22"/>
  <c r="AI238" i="22" s="1"/>
  <c r="AH225" i="25"/>
  <c r="AI237" i="25" s="1"/>
  <c r="AJ223" i="25"/>
  <c r="W220" i="8" s="1"/>
  <c r="AH226" i="24"/>
  <c r="AI238" i="24" s="1"/>
  <c r="AJ224" i="24"/>
  <c r="P221" i="8" s="1"/>
  <c r="AJ225" i="22"/>
  <c r="I222" i="8" s="1"/>
  <c r="V227" i="22"/>
  <c r="W239" i="22" s="1"/>
  <c r="X226" i="22"/>
  <c r="H223" i="8" s="1"/>
  <c r="Y227" i="22"/>
  <c r="P228" i="22"/>
  <c r="AB228" i="22" s="1"/>
  <c r="AF227" i="22"/>
  <c r="R228" i="22"/>
  <c r="AD228" i="22" s="1"/>
  <c r="L229" i="22"/>
  <c r="H229" i="22"/>
  <c r="F229" i="22"/>
  <c r="I229" i="22"/>
  <c r="E229" i="22"/>
  <c r="K229" i="22"/>
  <c r="D229" i="22"/>
  <c r="G229" i="22"/>
  <c r="J229" i="22"/>
  <c r="S228" i="22"/>
  <c r="AE228" i="22" s="1"/>
  <c r="M228" i="22"/>
  <c r="U228" i="22"/>
  <c r="AG228" i="22" s="1"/>
  <c r="T228" i="22"/>
  <c r="O228" i="22"/>
  <c r="AA228" i="22" s="1"/>
  <c r="Q228" i="22"/>
  <c r="AC228" i="22" s="1"/>
  <c r="N228" i="22"/>
  <c r="Z228" i="22" s="1"/>
  <c r="C229" i="25"/>
  <c r="S227" i="25"/>
  <c r="AE227" i="25" s="1"/>
  <c r="N227" i="25"/>
  <c r="Z227" i="25" s="1"/>
  <c r="P228" i="24"/>
  <c r="AB228" i="24" s="1"/>
  <c r="M226" i="25"/>
  <c r="R227" i="25"/>
  <c r="AD227" i="25" s="1"/>
  <c r="N228" i="24"/>
  <c r="Z228" i="24" s="1"/>
  <c r="P226" i="25"/>
  <c r="AB226" i="25" s="1"/>
  <c r="R226" i="25"/>
  <c r="AD226" i="25" s="1"/>
  <c r="O227" i="25"/>
  <c r="AA227" i="25" s="1"/>
  <c r="M228" i="24"/>
  <c r="T226" i="25"/>
  <c r="P227" i="25"/>
  <c r="AB227" i="25" s="1"/>
  <c r="T228" i="24"/>
  <c r="Q226" i="25"/>
  <c r="AC226" i="25" s="1"/>
  <c r="R228" i="24"/>
  <c r="AD228" i="24" s="1"/>
  <c r="T227" i="25"/>
  <c r="S228" i="24"/>
  <c r="AE228" i="24" s="1"/>
  <c r="Y227" i="24"/>
  <c r="S226" i="25"/>
  <c r="AE226" i="25" s="1"/>
  <c r="AF227" i="24"/>
  <c r="M227" i="25"/>
  <c r="Q227" i="25"/>
  <c r="AC227" i="25" s="1"/>
  <c r="U228" i="24"/>
  <c r="AG228" i="24" s="1"/>
  <c r="D228" i="25"/>
  <c r="I228" i="25"/>
  <c r="L228" i="25"/>
  <c r="H228" i="25"/>
  <c r="E228" i="25"/>
  <c r="J228" i="25"/>
  <c r="K228" i="25"/>
  <c r="F228" i="25"/>
  <c r="G228" i="25"/>
  <c r="N226" i="25"/>
  <c r="Z226" i="25" s="1"/>
  <c r="O228" i="24"/>
  <c r="AA228" i="24" s="1"/>
  <c r="U226" i="25"/>
  <c r="AG226" i="25" s="1"/>
  <c r="U227" i="25"/>
  <c r="AG227" i="25" s="1"/>
  <c r="Q228" i="24"/>
  <c r="AC228" i="24" s="1"/>
  <c r="O226" i="25"/>
  <c r="AA226" i="25" s="1"/>
  <c r="L231" i="8" l="1"/>
  <c r="K231" i="8"/>
  <c r="N230" i="8"/>
  <c r="J231" i="8"/>
  <c r="J232" i="8" s="1"/>
  <c r="T227" i="8"/>
  <c r="X226" i="24"/>
  <c r="O223" i="8" s="1"/>
  <c r="Q228" i="8"/>
  <c r="U228" i="8" s="1"/>
  <c r="M230" i="8"/>
  <c r="X225" i="25"/>
  <c r="V222" i="8" s="1"/>
  <c r="S228" i="8"/>
  <c r="R228" i="8"/>
  <c r="G228" i="8"/>
  <c r="C231" i="22" s="1"/>
  <c r="C229" i="8"/>
  <c r="U227" i="8"/>
  <c r="C230" i="25" s="1"/>
  <c r="F228" i="8"/>
  <c r="E229" i="8"/>
  <c r="D229" i="8"/>
  <c r="V228" i="24"/>
  <c r="W240" i="24" s="1"/>
  <c r="AJ226" i="22"/>
  <c r="I223" i="8" s="1"/>
  <c r="V227" i="25"/>
  <c r="W239" i="25" s="1"/>
  <c r="V226" i="25"/>
  <c r="W238" i="25" s="1"/>
  <c r="AJ224" i="25"/>
  <c r="W221" i="8" s="1"/>
  <c r="AH227" i="22"/>
  <c r="AI239" i="22" s="1"/>
  <c r="AH227" i="24"/>
  <c r="AI239" i="24" s="1"/>
  <c r="AJ225" i="24"/>
  <c r="P222" i="8" s="1"/>
  <c r="V228" i="22"/>
  <c r="W240" i="22" s="1"/>
  <c r="X227" i="22"/>
  <c r="N229" i="22"/>
  <c r="Z229" i="22" s="1"/>
  <c r="K230" i="22"/>
  <c r="H230" i="22"/>
  <c r="J230" i="22"/>
  <c r="E230" i="22"/>
  <c r="F230" i="22"/>
  <c r="D230" i="22"/>
  <c r="G230" i="22"/>
  <c r="L230" i="22"/>
  <c r="I230" i="22"/>
  <c r="Y228" i="22"/>
  <c r="R229" i="22"/>
  <c r="AD229" i="22" s="1"/>
  <c r="Q229" i="22"/>
  <c r="AC229" i="22" s="1"/>
  <c r="S229" i="22"/>
  <c r="AE229" i="22" s="1"/>
  <c r="U229" i="22"/>
  <c r="AG229" i="22" s="1"/>
  <c r="O229" i="22"/>
  <c r="AA229" i="22" s="1"/>
  <c r="P229" i="22"/>
  <c r="AB229" i="22" s="1"/>
  <c r="AF228" i="22"/>
  <c r="M229" i="22"/>
  <c r="T229" i="22"/>
  <c r="C231" i="24"/>
  <c r="C230" i="24"/>
  <c r="H230" i="24" s="1"/>
  <c r="Y228" i="24"/>
  <c r="Q228" i="25"/>
  <c r="AC228" i="25" s="1"/>
  <c r="Y227" i="25"/>
  <c r="U228" i="25"/>
  <c r="AG228" i="25" s="1"/>
  <c r="R228" i="25"/>
  <c r="AD228" i="25" s="1"/>
  <c r="P228" i="25"/>
  <c r="AB228" i="25" s="1"/>
  <c r="M228" i="25"/>
  <c r="AF228" i="24"/>
  <c r="Y226" i="25"/>
  <c r="L229" i="25"/>
  <c r="I229" i="25"/>
  <c r="K229" i="25"/>
  <c r="F229" i="25"/>
  <c r="E229" i="25"/>
  <c r="D229" i="25"/>
  <c r="J229" i="25"/>
  <c r="G229" i="25"/>
  <c r="H229" i="25"/>
  <c r="I229" i="24"/>
  <c r="L229" i="24"/>
  <c r="D229" i="24"/>
  <c r="E229" i="24"/>
  <c r="K229" i="24"/>
  <c r="H229" i="24"/>
  <c r="F229" i="24"/>
  <c r="G229" i="24"/>
  <c r="J229" i="24"/>
  <c r="O228" i="25"/>
  <c r="AA228" i="25" s="1"/>
  <c r="AF227" i="25"/>
  <c r="AF226" i="25"/>
  <c r="T228" i="25"/>
  <c r="N228" i="25"/>
  <c r="Z228" i="25" s="1"/>
  <c r="S228" i="25"/>
  <c r="AE228" i="25" s="1"/>
  <c r="X227" i="24" l="1"/>
  <c r="O224" i="8" s="1"/>
  <c r="N232" i="8"/>
  <c r="L232" i="8"/>
  <c r="K232" i="8"/>
  <c r="C230" i="8"/>
  <c r="S229" i="8"/>
  <c r="R229" i="8"/>
  <c r="E230" i="8"/>
  <c r="F229" i="8"/>
  <c r="D230" i="8"/>
  <c r="T228" i="8"/>
  <c r="G229" i="8"/>
  <c r="C232" i="22" s="1"/>
  <c r="Q229" i="8"/>
  <c r="AH226" i="25"/>
  <c r="AI238" i="25" s="1"/>
  <c r="AH227" i="25"/>
  <c r="AI239" i="25" s="1"/>
  <c r="V228" i="25"/>
  <c r="W240" i="25" s="1"/>
  <c r="AJ225" i="25"/>
  <c r="W222" i="8" s="1"/>
  <c r="X226" i="25"/>
  <c r="AH228" i="24"/>
  <c r="AI240" i="24" s="1"/>
  <c r="AJ227" i="22"/>
  <c r="I224" i="8" s="1"/>
  <c r="AH228" i="22"/>
  <c r="AI240" i="22" s="1"/>
  <c r="AJ226" i="24"/>
  <c r="P223" i="8" s="1"/>
  <c r="V229" i="22"/>
  <c r="W241" i="22" s="1"/>
  <c r="X228" i="22"/>
  <c r="H225" i="8" s="1"/>
  <c r="O230" i="22"/>
  <c r="AA230" i="22" s="1"/>
  <c r="N230" i="22"/>
  <c r="Z230" i="22" s="1"/>
  <c r="Y229" i="22"/>
  <c r="Q230" i="22"/>
  <c r="AC230" i="22" s="1"/>
  <c r="H224" i="8"/>
  <c r="R230" i="22"/>
  <c r="AD230" i="22" s="1"/>
  <c r="T230" i="22"/>
  <c r="I231" i="22"/>
  <c r="D231" i="22"/>
  <c r="E231" i="22"/>
  <c r="K231" i="22"/>
  <c r="F231" i="22"/>
  <c r="H231" i="22"/>
  <c r="J231" i="22"/>
  <c r="L231" i="22"/>
  <c r="G231" i="22"/>
  <c r="U230" i="22"/>
  <c r="AG230" i="22" s="1"/>
  <c r="P230" i="22"/>
  <c r="AB230" i="22" s="1"/>
  <c r="S230" i="22"/>
  <c r="AE230" i="22" s="1"/>
  <c r="AF229" i="22"/>
  <c r="M230" i="22"/>
  <c r="E230" i="24"/>
  <c r="N230" i="24" s="1"/>
  <c r="Z230" i="24" s="1"/>
  <c r="G230" i="24"/>
  <c r="D230" i="24"/>
  <c r="M230" i="24" s="1"/>
  <c r="I230" i="24"/>
  <c r="J230" i="24"/>
  <c r="S230" i="24" s="1"/>
  <c r="AE230" i="24" s="1"/>
  <c r="L230" i="24"/>
  <c r="F230" i="24"/>
  <c r="O230" i="24" s="1"/>
  <c r="AA230" i="24" s="1"/>
  <c r="K230" i="24"/>
  <c r="C232" i="24"/>
  <c r="C231" i="25"/>
  <c r="U229" i="24"/>
  <c r="AG229" i="24" s="1"/>
  <c r="T229" i="25"/>
  <c r="S229" i="24"/>
  <c r="AE229" i="24" s="1"/>
  <c r="R229" i="24"/>
  <c r="AD229" i="24" s="1"/>
  <c r="R229" i="25"/>
  <c r="AD229" i="25" s="1"/>
  <c r="P229" i="24"/>
  <c r="AB229" i="24" s="1"/>
  <c r="Q229" i="25"/>
  <c r="AC229" i="25" s="1"/>
  <c r="U229" i="25"/>
  <c r="AG229" i="25" s="1"/>
  <c r="Y228" i="25"/>
  <c r="O229" i="24"/>
  <c r="AA229" i="24" s="1"/>
  <c r="P229" i="25"/>
  <c r="AB229" i="25" s="1"/>
  <c r="Q229" i="24"/>
  <c r="AC229" i="24" s="1"/>
  <c r="S229" i="25"/>
  <c r="AE229" i="25" s="1"/>
  <c r="Q230" i="24"/>
  <c r="AC230" i="24" s="1"/>
  <c r="D231" i="24"/>
  <c r="L231" i="24"/>
  <c r="E231" i="24"/>
  <c r="F231" i="24"/>
  <c r="G231" i="24"/>
  <c r="H231" i="24"/>
  <c r="I231" i="24"/>
  <c r="J231" i="24"/>
  <c r="K231" i="24"/>
  <c r="T229" i="24"/>
  <c r="M229" i="25"/>
  <c r="AF228" i="25"/>
  <c r="N229" i="24"/>
  <c r="Z229" i="24" s="1"/>
  <c r="N229" i="25"/>
  <c r="Z229" i="25" s="1"/>
  <c r="M229" i="24"/>
  <c r="O229" i="25"/>
  <c r="AA229" i="25" s="1"/>
  <c r="X228" i="24" l="1"/>
  <c r="O225" i="8" s="1"/>
  <c r="G230" i="8"/>
  <c r="C231" i="8"/>
  <c r="L233" i="8"/>
  <c r="K233" i="8"/>
  <c r="D231" i="8"/>
  <c r="E231" i="8"/>
  <c r="J233" i="8"/>
  <c r="F230" i="8"/>
  <c r="Q230" i="8"/>
  <c r="S230" i="8"/>
  <c r="R230" i="8"/>
  <c r="U229" i="8"/>
  <c r="C232" i="25" s="1"/>
  <c r="T229" i="8"/>
  <c r="X227" i="25"/>
  <c r="V224" i="8" s="1"/>
  <c r="V223" i="8"/>
  <c r="V229" i="24"/>
  <c r="W241" i="24" s="1"/>
  <c r="AJ228" i="22"/>
  <c r="I225" i="8" s="1"/>
  <c r="AH229" i="22"/>
  <c r="AI241" i="22" s="1"/>
  <c r="AH228" i="25"/>
  <c r="AI240" i="25" s="1"/>
  <c r="V229" i="25"/>
  <c r="W241" i="25" s="1"/>
  <c r="AJ226" i="25"/>
  <c r="W223" i="8" s="1"/>
  <c r="AJ227" i="24"/>
  <c r="V230" i="22"/>
  <c r="W242" i="22" s="1"/>
  <c r="X229" i="22"/>
  <c r="H226" i="8" s="1"/>
  <c r="Y230" i="22"/>
  <c r="T231" i="22"/>
  <c r="N231" i="22"/>
  <c r="Z231" i="22" s="1"/>
  <c r="P231" i="22"/>
  <c r="AB231" i="22" s="1"/>
  <c r="R231" i="22"/>
  <c r="AD231" i="22" s="1"/>
  <c r="U231" i="22"/>
  <c r="AG231" i="22" s="1"/>
  <c r="AF230" i="22"/>
  <c r="C233" i="22"/>
  <c r="S231" i="22"/>
  <c r="AE231" i="22" s="1"/>
  <c r="L232" i="22"/>
  <c r="G232" i="22"/>
  <c r="I232" i="22"/>
  <c r="E232" i="22"/>
  <c r="K232" i="22"/>
  <c r="J232" i="22"/>
  <c r="H232" i="22"/>
  <c r="D232" i="22"/>
  <c r="F232" i="22"/>
  <c r="Q231" i="22"/>
  <c r="AC231" i="22" s="1"/>
  <c r="M231" i="22"/>
  <c r="O231" i="22"/>
  <c r="AA231" i="22" s="1"/>
  <c r="P230" i="24"/>
  <c r="AB230" i="24" s="1"/>
  <c r="U230" i="24"/>
  <c r="AG230" i="24" s="1"/>
  <c r="R230" i="24"/>
  <c r="AD230" i="24" s="1"/>
  <c r="T230" i="24"/>
  <c r="AF230" i="24" s="1"/>
  <c r="Y229" i="25"/>
  <c r="P231" i="24"/>
  <c r="AB231" i="24" s="1"/>
  <c r="G232" i="24"/>
  <c r="J232" i="24"/>
  <c r="F232" i="24"/>
  <c r="H232" i="24"/>
  <c r="E232" i="24"/>
  <c r="I232" i="24"/>
  <c r="D232" i="24"/>
  <c r="K232" i="24"/>
  <c r="L232" i="24"/>
  <c r="O231" i="24"/>
  <c r="AA231" i="24" s="1"/>
  <c r="E231" i="25"/>
  <c r="J231" i="25"/>
  <c r="D231" i="25"/>
  <c r="F231" i="25"/>
  <c r="I231" i="25"/>
  <c r="G231" i="25"/>
  <c r="H231" i="25"/>
  <c r="K231" i="25"/>
  <c r="L231" i="25"/>
  <c r="N231" i="24"/>
  <c r="Z231" i="24" s="1"/>
  <c r="AF229" i="24"/>
  <c r="U231" i="24"/>
  <c r="AG231" i="24" s="1"/>
  <c r="AF229" i="25"/>
  <c r="D230" i="25"/>
  <c r="J230" i="25"/>
  <c r="L230" i="25"/>
  <c r="I230" i="25"/>
  <c r="H230" i="25"/>
  <c r="K230" i="25"/>
  <c r="E230" i="25"/>
  <c r="G230" i="25"/>
  <c r="F230" i="25"/>
  <c r="Y230" i="24"/>
  <c r="T231" i="24"/>
  <c r="M231" i="24"/>
  <c r="Y229" i="24"/>
  <c r="S231" i="24"/>
  <c r="AE231" i="24" s="1"/>
  <c r="R231" i="24"/>
  <c r="AD231" i="24" s="1"/>
  <c r="Q231" i="24"/>
  <c r="AC231" i="24" s="1"/>
  <c r="X228" i="25" l="1"/>
  <c r="V225" i="8" s="1"/>
  <c r="N233" i="8"/>
  <c r="J234" i="8"/>
  <c r="D232" i="8"/>
  <c r="E232" i="8"/>
  <c r="K234" i="8"/>
  <c r="L234" i="8"/>
  <c r="R231" i="8"/>
  <c r="S231" i="8"/>
  <c r="C232" i="8"/>
  <c r="G232" i="8"/>
  <c r="U230" i="8"/>
  <c r="C233" i="25" s="1"/>
  <c r="Q231" i="8"/>
  <c r="U231" i="8" s="1"/>
  <c r="C234" i="25" s="1"/>
  <c r="T230" i="8"/>
  <c r="AH229" i="24"/>
  <c r="AI241" i="24" s="1"/>
  <c r="V231" i="24"/>
  <c r="W243" i="24" s="1"/>
  <c r="V230" i="24"/>
  <c r="W242" i="24" s="1"/>
  <c r="AJ229" i="22"/>
  <c r="I226" i="8" s="1"/>
  <c r="X230" i="22"/>
  <c r="H227" i="8" s="1"/>
  <c r="AH230" i="22"/>
  <c r="AI242" i="22" s="1"/>
  <c r="AH229" i="25"/>
  <c r="AI241" i="25" s="1"/>
  <c r="X229" i="24"/>
  <c r="O226" i="8" s="1"/>
  <c r="AJ227" i="25"/>
  <c r="X229" i="25"/>
  <c r="V226" i="8" s="1"/>
  <c r="AH230" i="24"/>
  <c r="AI242" i="24" s="1"/>
  <c r="AJ228" i="24"/>
  <c r="P225" i="8" s="1"/>
  <c r="P224" i="8"/>
  <c r="V231" i="22"/>
  <c r="W243" i="22" s="1"/>
  <c r="R232" i="22"/>
  <c r="AD232" i="22" s="1"/>
  <c r="P232" i="22"/>
  <c r="AB232" i="22" s="1"/>
  <c r="O232" i="22"/>
  <c r="AA232" i="22" s="1"/>
  <c r="U232" i="22"/>
  <c r="AG232" i="22" s="1"/>
  <c r="Q232" i="22"/>
  <c r="AC232" i="22" s="1"/>
  <c r="S232" i="22"/>
  <c r="AE232" i="22" s="1"/>
  <c r="G231" i="8"/>
  <c r="C234" i="22" s="1"/>
  <c r="AF231" i="22"/>
  <c r="M232" i="22"/>
  <c r="Y231" i="22"/>
  <c r="T232" i="22"/>
  <c r="K233" i="22"/>
  <c r="L233" i="22"/>
  <c r="D233" i="22"/>
  <c r="H233" i="22"/>
  <c r="G233" i="22"/>
  <c r="E233" i="22"/>
  <c r="J233" i="22"/>
  <c r="F233" i="22"/>
  <c r="I233" i="22"/>
  <c r="F231" i="8"/>
  <c r="N232" i="22"/>
  <c r="Z232" i="22" s="1"/>
  <c r="N231" i="8"/>
  <c r="C233" i="24"/>
  <c r="J233" i="24" s="1"/>
  <c r="U230" i="25"/>
  <c r="AG230" i="25" s="1"/>
  <c r="T231" i="25"/>
  <c r="H232" i="25"/>
  <c r="L232" i="25"/>
  <c r="G232" i="25"/>
  <c r="E232" i="25"/>
  <c r="J232" i="25"/>
  <c r="I232" i="25"/>
  <c r="D232" i="25"/>
  <c r="F232" i="25"/>
  <c r="K232" i="25"/>
  <c r="S232" i="24"/>
  <c r="AE232" i="24" s="1"/>
  <c r="S230" i="25"/>
  <c r="AE230" i="25" s="1"/>
  <c r="Q231" i="25"/>
  <c r="AC231" i="25" s="1"/>
  <c r="U232" i="24"/>
  <c r="AG232" i="24" s="1"/>
  <c r="P232" i="24"/>
  <c r="AB232" i="24" s="1"/>
  <c r="O230" i="25"/>
  <c r="AA230" i="25" s="1"/>
  <c r="M230" i="25"/>
  <c r="P231" i="25"/>
  <c r="AB231" i="25" s="1"/>
  <c r="T232" i="24"/>
  <c r="P230" i="25"/>
  <c r="AB230" i="25" s="1"/>
  <c r="R231" i="25"/>
  <c r="AD231" i="25" s="1"/>
  <c r="M232" i="24"/>
  <c r="Y231" i="24"/>
  <c r="N230" i="25"/>
  <c r="Z230" i="25" s="1"/>
  <c r="O231" i="25"/>
  <c r="AA231" i="25" s="1"/>
  <c r="R232" i="24"/>
  <c r="AD232" i="24" s="1"/>
  <c r="T230" i="25"/>
  <c r="M231" i="25"/>
  <c r="N232" i="24"/>
  <c r="Z232" i="24" s="1"/>
  <c r="Q230" i="25"/>
  <c r="AC230" i="25" s="1"/>
  <c r="S231" i="25"/>
  <c r="AE231" i="25" s="1"/>
  <c r="Q232" i="24"/>
  <c r="AC232" i="24" s="1"/>
  <c r="AF231" i="24"/>
  <c r="R230" i="25"/>
  <c r="AD230" i="25" s="1"/>
  <c r="U231" i="25"/>
  <c r="AG231" i="25" s="1"/>
  <c r="N231" i="25"/>
  <c r="Z231" i="25" s="1"/>
  <c r="O232" i="24"/>
  <c r="AA232" i="24" s="1"/>
  <c r="S232" i="8" l="1"/>
  <c r="R232" i="8"/>
  <c r="L235" i="8"/>
  <c r="K235" i="8"/>
  <c r="Q232" i="8"/>
  <c r="D233" i="8"/>
  <c r="F232" i="8"/>
  <c r="E233" i="8"/>
  <c r="N234" i="8"/>
  <c r="J235" i="8"/>
  <c r="N235" i="8" s="1"/>
  <c r="C233" i="8"/>
  <c r="V232" i="24"/>
  <c r="W244" i="24" s="1"/>
  <c r="AJ230" i="22"/>
  <c r="I227" i="8" s="1"/>
  <c r="X230" i="24"/>
  <c r="V231" i="25"/>
  <c r="W243" i="25" s="1"/>
  <c r="V230" i="25"/>
  <c r="W242" i="25" s="1"/>
  <c r="AJ228" i="25"/>
  <c r="W225" i="8" s="1"/>
  <c r="W224" i="8"/>
  <c r="AH231" i="22"/>
  <c r="AI243" i="22" s="1"/>
  <c r="AH231" i="24"/>
  <c r="AI243" i="24" s="1"/>
  <c r="AJ229" i="24"/>
  <c r="P226" i="8" s="1"/>
  <c r="V232" i="22"/>
  <c r="W244" i="22" s="1"/>
  <c r="X231" i="22"/>
  <c r="H228" i="8" s="1"/>
  <c r="Q233" i="22"/>
  <c r="AC233" i="22" s="1"/>
  <c r="N233" i="22"/>
  <c r="Z233" i="22" s="1"/>
  <c r="C235" i="22"/>
  <c r="P233" i="22"/>
  <c r="AB233" i="22" s="1"/>
  <c r="J234" i="22"/>
  <c r="L234" i="22"/>
  <c r="F234" i="22"/>
  <c r="H234" i="22"/>
  <c r="K234" i="22"/>
  <c r="G234" i="22"/>
  <c r="D234" i="22"/>
  <c r="I234" i="22"/>
  <c r="E234" i="22"/>
  <c r="M233" i="22"/>
  <c r="U233" i="22"/>
  <c r="AG233" i="22" s="1"/>
  <c r="Y232" i="22"/>
  <c r="R233" i="22"/>
  <c r="AD233" i="22" s="1"/>
  <c r="T233" i="22"/>
  <c r="O233" i="22"/>
  <c r="AA233" i="22" s="1"/>
  <c r="S233" i="22"/>
  <c r="AE233" i="22" s="1"/>
  <c r="AF232" i="22"/>
  <c r="L233" i="24"/>
  <c r="K233" i="24"/>
  <c r="E233" i="24"/>
  <c r="N233" i="24" s="1"/>
  <c r="Z233" i="24" s="1"/>
  <c r="D233" i="24"/>
  <c r="M233" i="24" s="1"/>
  <c r="G233" i="24"/>
  <c r="P233" i="24" s="1"/>
  <c r="AB233" i="24" s="1"/>
  <c r="I233" i="24"/>
  <c r="F233" i="24"/>
  <c r="H233" i="24"/>
  <c r="Q233" i="24" s="1"/>
  <c r="AC233" i="24" s="1"/>
  <c r="M231" i="8"/>
  <c r="M232" i="8" s="1"/>
  <c r="M233" i="8" s="1"/>
  <c r="M234" i="8" s="1"/>
  <c r="C234" i="24"/>
  <c r="G234" i="24" s="1"/>
  <c r="T231" i="8"/>
  <c r="O232" i="25"/>
  <c r="AA232" i="25" s="1"/>
  <c r="Y230" i="25"/>
  <c r="M232" i="25"/>
  <c r="Y231" i="25"/>
  <c r="AF232" i="24"/>
  <c r="R232" i="25"/>
  <c r="AD232" i="25" s="1"/>
  <c r="AF230" i="25"/>
  <c r="Y232" i="24"/>
  <c r="S232" i="25"/>
  <c r="AE232" i="25" s="1"/>
  <c r="AF231" i="25"/>
  <c r="F233" i="25"/>
  <c r="G233" i="25"/>
  <c r="E233" i="25"/>
  <c r="K233" i="25"/>
  <c r="L233" i="25"/>
  <c r="H233" i="25"/>
  <c r="J233" i="25"/>
  <c r="I233" i="25"/>
  <c r="D233" i="25"/>
  <c r="N232" i="25"/>
  <c r="Z232" i="25" s="1"/>
  <c r="P232" i="25"/>
  <c r="AB232" i="25" s="1"/>
  <c r="S233" i="24"/>
  <c r="AE233" i="24" s="1"/>
  <c r="U232" i="25"/>
  <c r="AG232" i="25" s="1"/>
  <c r="T232" i="25"/>
  <c r="Q232" i="25"/>
  <c r="AC232" i="25" s="1"/>
  <c r="T232" i="8" l="1"/>
  <c r="M235" i="8"/>
  <c r="D234" i="8"/>
  <c r="E234" i="8"/>
  <c r="F233" i="8"/>
  <c r="U232" i="8"/>
  <c r="C235" i="25" s="1"/>
  <c r="Q233" i="8"/>
  <c r="G233" i="8"/>
  <c r="C236" i="22" s="1"/>
  <c r="C234" i="8"/>
  <c r="K236" i="8"/>
  <c r="L236" i="8"/>
  <c r="J236" i="8"/>
  <c r="N236" i="8" s="1"/>
  <c r="S233" i="8"/>
  <c r="R233" i="8"/>
  <c r="X231" i="24"/>
  <c r="O228" i="8" s="1"/>
  <c r="O227" i="8"/>
  <c r="AH231" i="25"/>
  <c r="AI243" i="25" s="1"/>
  <c r="AJ231" i="22"/>
  <c r="I228" i="8" s="1"/>
  <c r="V232" i="25"/>
  <c r="W244" i="25" s="1"/>
  <c r="AH230" i="25"/>
  <c r="AI242" i="25" s="1"/>
  <c r="AJ229" i="25"/>
  <c r="W226" i="8" s="1"/>
  <c r="X230" i="25"/>
  <c r="AH232" i="22"/>
  <c r="AI244" i="22" s="1"/>
  <c r="AJ230" i="24"/>
  <c r="P227" i="8" s="1"/>
  <c r="AH232" i="24"/>
  <c r="AI244" i="24" s="1"/>
  <c r="X232" i="22"/>
  <c r="H229" i="8" s="1"/>
  <c r="V233" i="22"/>
  <c r="W245" i="22" s="1"/>
  <c r="U233" i="24"/>
  <c r="AG233" i="24" s="1"/>
  <c r="T233" i="24"/>
  <c r="AF233" i="24" s="1"/>
  <c r="P234" i="22"/>
  <c r="AB234" i="22" s="1"/>
  <c r="T234" i="22"/>
  <c r="E235" i="22"/>
  <c r="I235" i="22"/>
  <c r="G235" i="22"/>
  <c r="K235" i="22"/>
  <c r="J235" i="22"/>
  <c r="H235" i="22"/>
  <c r="F235" i="22"/>
  <c r="D235" i="22"/>
  <c r="L235" i="22"/>
  <c r="O234" i="22"/>
  <c r="AA234" i="22" s="1"/>
  <c r="U234" i="22"/>
  <c r="AG234" i="22" s="1"/>
  <c r="Y233" i="22"/>
  <c r="N234" i="22"/>
  <c r="Z234" i="22" s="1"/>
  <c r="S234" i="22"/>
  <c r="AE234" i="22" s="1"/>
  <c r="Q234" i="22"/>
  <c r="AC234" i="22" s="1"/>
  <c r="R234" i="22"/>
  <c r="AD234" i="22" s="1"/>
  <c r="E234" i="24"/>
  <c r="N234" i="24" s="1"/>
  <c r="Z234" i="24" s="1"/>
  <c r="AF233" i="22"/>
  <c r="M234" i="22"/>
  <c r="R233" i="24"/>
  <c r="AD233" i="24" s="1"/>
  <c r="I234" i="24"/>
  <c r="F234" i="24"/>
  <c r="O234" i="24" s="1"/>
  <c r="AA234" i="24" s="1"/>
  <c r="O233" i="24"/>
  <c r="AA233" i="24" s="1"/>
  <c r="D234" i="24"/>
  <c r="M234" i="24" s="1"/>
  <c r="H234" i="24"/>
  <c r="K234" i="24"/>
  <c r="J234" i="24"/>
  <c r="L234" i="24"/>
  <c r="U234" i="24" s="1"/>
  <c r="AG234" i="24" s="1"/>
  <c r="C235" i="24"/>
  <c r="E235" i="24" s="1"/>
  <c r="U233" i="25"/>
  <c r="AG233" i="25" s="1"/>
  <c r="F234" i="25"/>
  <c r="J234" i="25"/>
  <c r="D234" i="25"/>
  <c r="H234" i="25"/>
  <c r="K234" i="25"/>
  <c r="I234" i="25"/>
  <c r="E234" i="25"/>
  <c r="L234" i="25"/>
  <c r="G234" i="25"/>
  <c r="T233" i="25"/>
  <c r="P234" i="24"/>
  <c r="AB234" i="24" s="1"/>
  <c r="N233" i="25"/>
  <c r="Z233" i="25" s="1"/>
  <c r="AF232" i="25"/>
  <c r="P233" i="25"/>
  <c r="AB233" i="25" s="1"/>
  <c r="Y233" i="24"/>
  <c r="M233" i="25"/>
  <c r="O233" i="25"/>
  <c r="AA233" i="25" s="1"/>
  <c r="Y232" i="25"/>
  <c r="R233" i="25"/>
  <c r="AD233" i="25" s="1"/>
  <c r="S233" i="25"/>
  <c r="AE233" i="25" s="1"/>
  <c r="Q233" i="25"/>
  <c r="AC233" i="25" s="1"/>
  <c r="T233" i="8" l="1"/>
  <c r="R234" i="8"/>
  <c r="S234" i="8"/>
  <c r="C235" i="8"/>
  <c r="G235" i="8" s="1"/>
  <c r="Q234" i="8"/>
  <c r="U233" i="8"/>
  <c r="K237" i="8"/>
  <c r="L237" i="8"/>
  <c r="M236" i="8"/>
  <c r="J237" i="8"/>
  <c r="N237" i="8" s="1"/>
  <c r="G234" i="8"/>
  <c r="E235" i="8"/>
  <c r="D235" i="8"/>
  <c r="F234" i="8"/>
  <c r="X232" i="24"/>
  <c r="O229" i="8" s="1"/>
  <c r="X231" i="25"/>
  <c r="V228" i="8" s="1"/>
  <c r="V227" i="8"/>
  <c r="V233" i="24"/>
  <c r="W245" i="24" s="1"/>
  <c r="V233" i="25"/>
  <c r="W245" i="25" s="1"/>
  <c r="AH232" i="25"/>
  <c r="AI244" i="25" s="1"/>
  <c r="AJ230" i="25"/>
  <c r="W227" i="8" s="1"/>
  <c r="AJ232" i="22"/>
  <c r="I229" i="8" s="1"/>
  <c r="AH233" i="24"/>
  <c r="AI245" i="24" s="1"/>
  <c r="X233" i="22"/>
  <c r="H230" i="8" s="1"/>
  <c r="AH233" i="22"/>
  <c r="AI245" i="22" s="1"/>
  <c r="AJ231" i="24"/>
  <c r="P228" i="8" s="1"/>
  <c r="V234" i="22"/>
  <c r="W246" i="22" s="1"/>
  <c r="M235" i="22"/>
  <c r="Q235" i="22"/>
  <c r="AC235" i="22" s="1"/>
  <c r="S235" i="22"/>
  <c r="AE235" i="22" s="1"/>
  <c r="C237" i="22"/>
  <c r="T235" i="22"/>
  <c r="O235" i="22"/>
  <c r="AA235" i="22" s="1"/>
  <c r="P235" i="22"/>
  <c r="AB235" i="22" s="1"/>
  <c r="Y234" i="22"/>
  <c r="R235" i="22"/>
  <c r="AD235" i="22" s="1"/>
  <c r="AF234" i="22"/>
  <c r="H236" i="22"/>
  <c r="I236" i="22"/>
  <c r="G236" i="22"/>
  <c r="D236" i="22"/>
  <c r="K236" i="22"/>
  <c r="J236" i="22"/>
  <c r="F236" i="22"/>
  <c r="E236" i="22"/>
  <c r="L236" i="22"/>
  <c r="U235" i="22"/>
  <c r="AG235" i="22" s="1"/>
  <c r="N235" i="22"/>
  <c r="Z235" i="22" s="1"/>
  <c r="I235" i="24"/>
  <c r="C238" i="24"/>
  <c r="R234" i="24"/>
  <c r="AD234" i="24" s="1"/>
  <c r="Q234" i="24"/>
  <c r="AC234" i="24" s="1"/>
  <c r="T234" i="24"/>
  <c r="AF234" i="24" s="1"/>
  <c r="H235" i="24"/>
  <c r="Q235" i="24" s="1"/>
  <c r="AC235" i="24" s="1"/>
  <c r="S234" i="24"/>
  <c r="AE234" i="24" s="1"/>
  <c r="G235" i="24"/>
  <c r="F235" i="24"/>
  <c r="C236" i="24"/>
  <c r="L236" i="24" s="1"/>
  <c r="J235" i="24"/>
  <c r="K235" i="24"/>
  <c r="C236" i="25"/>
  <c r="D235" i="24"/>
  <c r="M235" i="24" s="1"/>
  <c r="L235" i="24"/>
  <c r="U235" i="24" s="1"/>
  <c r="AG235" i="24" s="1"/>
  <c r="C237" i="24"/>
  <c r="Q234" i="25"/>
  <c r="AC234" i="25" s="1"/>
  <c r="Y234" i="24"/>
  <c r="M234" i="25"/>
  <c r="S234" i="25"/>
  <c r="AE234" i="25" s="1"/>
  <c r="K235" i="25"/>
  <c r="F235" i="25"/>
  <c r="D235" i="25"/>
  <c r="E235" i="25"/>
  <c r="L235" i="25"/>
  <c r="H235" i="25"/>
  <c r="I235" i="25"/>
  <c r="J235" i="25"/>
  <c r="G235" i="25"/>
  <c r="N235" i="24"/>
  <c r="Z235" i="24" s="1"/>
  <c r="P234" i="25"/>
  <c r="AB234" i="25" s="1"/>
  <c r="O234" i="25"/>
  <c r="AA234" i="25" s="1"/>
  <c r="U234" i="25"/>
  <c r="AG234" i="25" s="1"/>
  <c r="N234" i="25"/>
  <c r="Z234" i="25" s="1"/>
  <c r="R234" i="25"/>
  <c r="AD234" i="25" s="1"/>
  <c r="Y233" i="25"/>
  <c r="AF233" i="25"/>
  <c r="T234" i="25"/>
  <c r="Q235" i="8" l="1"/>
  <c r="T234" i="8"/>
  <c r="F235" i="8"/>
  <c r="E236" i="8"/>
  <c r="D236" i="8"/>
  <c r="L238" i="8"/>
  <c r="K238" i="8"/>
  <c r="U235" i="8"/>
  <c r="C238" i="25" s="1"/>
  <c r="U234" i="8"/>
  <c r="C237" i="25" s="1"/>
  <c r="J238" i="8"/>
  <c r="M237" i="8"/>
  <c r="C236" i="8"/>
  <c r="G236" i="8"/>
  <c r="S235" i="8"/>
  <c r="R235" i="8"/>
  <c r="X232" i="25"/>
  <c r="V229" i="8" s="1"/>
  <c r="V234" i="24"/>
  <c r="W246" i="24" s="1"/>
  <c r="X233" i="24"/>
  <c r="O230" i="8" s="1"/>
  <c r="AH233" i="25"/>
  <c r="AI245" i="25" s="1"/>
  <c r="V234" i="25"/>
  <c r="W246" i="25" s="1"/>
  <c r="AJ231" i="25"/>
  <c r="W228" i="8" s="1"/>
  <c r="AH234" i="24"/>
  <c r="AI246" i="24" s="1"/>
  <c r="AJ232" i="24"/>
  <c r="P229" i="8" s="1"/>
  <c r="AJ233" i="22"/>
  <c r="I230" i="8" s="1"/>
  <c r="AH234" i="22"/>
  <c r="AI246" i="22" s="1"/>
  <c r="V235" i="22"/>
  <c r="W247" i="22" s="1"/>
  <c r="X234" i="22"/>
  <c r="N236" i="22"/>
  <c r="Z236" i="22" s="1"/>
  <c r="R235" i="24"/>
  <c r="AD235" i="24" s="1"/>
  <c r="O236" i="22"/>
  <c r="AA236" i="22" s="1"/>
  <c r="K237" i="22"/>
  <c r="L237" i="22"/>
  <c r="G237" i="22"/>
  <c r="H237" i="22"/>
  <c r="E237" i="22"/>
  <c r="F237" i="22"/>
  <c r="D237" i="22"/>
  <c r="I237" i="22"/>
  <c r="J237" i="22"/>
  <c r="T236" i="22"/>
  <c r="R236" i="22"/>
  <c r="AD236" i="22" s="1"/>
  <c r="Q236" i="22"/>
  <c r="AC236" i="22" s="1"/>
  <c r="M236" i="22"/>
  <c r="AF235" i="22"/>
  <c r="C238" i="22"/>
  <c r="U236" i="22"/>
  <c r="AG236" i="22" s="1"/>
  <c r="Y235" i="22"/>
  <c r="S236" i="22"/>
  <c r="AE236" i="22" s="1"/>
  <c r="P236" i="22"/>
  <c r="AB236" i="22" s="1"/>
  <c r="C239" i="24"/>
  <c r="P235" i="24"/>
  <c r="AB235" i="24" s="1"/>
  <c r="O235" i="24"/>
  <c r="AA235" i="24" s="1"/>
  <c r="T235" i="24"/>
  <c r="AF235" i="24" s="1"/>
  <c r="S235" i="24"/>
  <c r="AE235" i="24" s="1"/>
  <c r="H236" i="24"/>
  <c r="Q236" i="24" s="1"/>
  <c r="AC236" i="24" s="1"/>
  <c r="E236" i="24"/>
  <c r="N236" i="24" s="1"/>
  <c r="Z236" i="24" s="1"/>
  <c r="D236" i="24"/>
  <c r="F236" i="24"/>
  <c r="K236" i="24"/>
  <c r="I236" i="24"/>
  <c r="R236" i="24" s="1"/>
  <c r="AD236" i="24" s="1"/>
  <c r="G236" i="24"/>
  <c r="P236" i="24" s="1"/>
  <c r="AB236" i="24" s="1"/>
  <c r="J236" i="24"/>
  <c r="J237" i="24"/>
  <c r="H237" i="24"/>
  <c r="L237" i="24"/>
  <c r="D237" i="24"/>
  <c r="K237" i="24"/>
  <c r="G237" i="24"/>
  <c r="E237" i="24"/>
  <c r="I237" i="24"/>
  <c r="F237" i="24"/>
  <c r="N235" i="25"/>
  <c r="Z235" i="25" s="1"/>
  <c r="M235" i="25"/>
  <c r="O235" i="25"/>
  <c r="AA235" i="25" s="1"/>
  <c r="Y235" i="24"/>
  <c r="AF234" i="25"/>
  <c r="P235" i="25"/>
  <c r="AB235" i="25" s="1"/>
  <c r="T235" i="25"/>
  <c r="S235" i="25"/>
  <c r="AE235" i="25" s="1"/>
  <c r="L236" i="25"/>
  <c r="F236" i="25"/>
  <c r="G236" i="25"/>
  <c r="I236" i="25"/>
  <c r="J236" i="25"/>
  <c r="D236" i="25"/>
  <c r="H236" i="25"/>
  <c r="K236" i="25"/>
  <c r="E236" i="25"/>
  <c r="R235" i="25"/>
  <c r="AD235" i="25" s="1"/>
  <c r="U236" i="24"/>
  <c r="AG236" i="24" s="1"/>
  <c r="Q235" i="25"/>
  <c r="AC235" i="25" s="1"/>
  <c r="Y234" i="25"/>
  <c r="U235" i="25"/>
  <c r="AG235" i="25" s="1"/>
  <c r="R236" i="8" l="1"/>
  <c r="S236" i="8"/>
  <c r="Q236" i="8"/>
  <c r="T235" i="8"/>
  <c r="C237" i="8"/>
  <c r="D237" i="8"/>
  <c r="F236" i="8"/>
  <c r="E237" i="8"/>
  <c r="K239" i="8"/>
  <c r="L239" i="8"/>
  <c r="J239" i="8"/>
  <c r="N239" i="8" s="1"/>
  <c r="X233" i="25"/>
  <c r="V230" i="8" s="1"/>
  <c r="V235" i="24"/>
  <c r="W247" i="24" s="1"/>
  <c r="V235" i="25"/>
  <c r="W247" i="25" s="1"/>
  <c r="AH234" i="25"/>
  <c r="AI246" i="25" s="1"/>
  <c r="X234" i="24"/>
  <c r="O231" i="8" s="1"/>
  <c r="AJ232" i="25"/>
  <c r="W229" i="8" s="1"/>
  <c r="AH235" i="24"/>
  <c r="AI247" i="24" s="1"/>
  <c r="AH235" i="22"/>
  <c r="AI247" i="22" s="1"/>
  <c r="AJ234" i="22"/>
  <c r="AJ233" i="24"/>
  <c r="P230" i="8" s="1"/>
  <c r="V236" i="22"/>
  <c r="W248" i="22" s="1"/>
  <c r="X235" i="22"/>
  <c r="H232" i="8" s="1"/>
  <c r="O237" i="22"/>
  <c r="AA237" i="22" s="1"/>
  <c r="H231" i="8"/>
  <c r="C239" i="22"/>
  <c r="N237" i="22"/>
  <c r="Z237" i="22" s="1"/>
  <c r="U237" i="22"/>
  <c r="AG237" i="22" s="1"/>
  <c r="Q237" i="22"/>
  <c r="AC237" i="22" s="1"/>
  <c r="S237" i="22"/>
  <c r="AE237" i="22" s="1"/>
  <c r="T237" i="22"/>
  <c r="G238" i="22"/>
  <c r="L238" i="22"/>
  <c r="E238" i="22"/>
  <c r="I238" i="22"/>
  <c r="K238" i="22"/>
  <c r="H238" i="22"/>
  <c r="D238" i="22"/>
  <c r="J238" i="22"/>
  <c r="F238" i="22"/>
  <c r="P237" i="22"/>
  <c r="AB237" i="22" s="1"/>
  <c r="Y236" i="22"/>
  <c r="R237" i="22"/>
  <c r="AD237" i="22" s="1"/>
  <c r="AF236" i="22"/>
  <c r="M237" i="22"/>
  <c r="C240" i="24"/>
  <c r="T236" i="24"/>
  <c r="O236" i="24"/>
  <c r="AA236" i="24" s="1"/>
  <c r="S236" i="24"/>
  <c r="AE236" i="24" s="1"/>
  <c r="M236" i="24"/>
  <c r="O236" i="25"/>
  <c r="AA236" i="25" s="1"/>
  <c r="P237" i="24"/>
  <c r="AB237" i="24" s="1"/>
  <c r="D238" i="24"/>
  <c r="J238" i="24"/>
  <c r="H238" i="24"/>
  <c r="L238" i="24"/>
  <c r="F238" i="24"/>
  <c r="E238" i="24"/>
  <c r="K238" i="24"/>
  <c r="I238" i="24"/>
  <c r="G238" i="24"/>
  <c r="N236" i="25"/>
  <c r="Z236" i="25" s="1"/>
  <c r="U236" i="25"/>
  <c r="AG236" i="25" s="1"/>
  <c r="T237" i="24"/>
  <c r="T236" i="25"/>
  <c r="M237" i="24"/>
  <c r="Q236" i="25"/>
  <c r="AC236" i="25" s="1"/>
  <c r="L237" i="25"/>
  <c r="D237" i="25"/>
  <c r="H237" i="25"/>
  <c r="J237" i="25"/>
  <c r="I237" i="25"/>
  <c r="K237" i="25"/>
  <c r="F237" i="25"/>
  <c r="G237" i="25"/>
  <c r="E237" i="25"/>
  <c r="U237" i="24"/>
  <c r="AG237" i="24" s="1"/>
  <c r="M236" i="25"/>
  <c r="AF235" i="25"/>
  <c r="Q237" i="24"/>
  <c r="AC237" i="24" s="1"/>
  <c r="S236" i="25"/>
  <c r="AE236" i="25" s="1"/>
  <c r="O237" i="24"/>
  <c r="AA237" i="24" s="1"/>
  <c r="S237" i="24"/>
  <c r="AE237" i="24" s="1"/>
  <c r="R236" i="25"/>
  <c r="AD236" i="25" s="1"/>
  <c r="Y235" i="25"/>
  <c r="R237" i="24"/>
  <c r="AD237" i="24" s="1"/>
  <c r="P236" i="25"/>
  <c r="AB236" i="25" s="1"/>
  <c r="N237" i="24"/>
  <c r="Z237" i="24" s="1"/>
  <c r="C238" i="8" l="1"/>
  <c r="S237" i="8"/>
  <c r="R237" i="8"/>
  <c r="D238" i="8"/>
  <c r="E238" i="8"/>
  <c r="F237" i="8"/>
  <c r="G237" i="8"/>
  <c r="C240" i="22" s="1"/>
  <c r="C239" i="8"/>
  <c r="G239" i="8" s="1"/>
  <c r="J240" i="8"/>
  <c r="N240" i="8" s="1"/>
  <c r="Q237" i="8"/>
  <c r="U236" i="8"/>
  <c r="C239" i="25" s="1"/>
  <c r="L240" i="8"/>
  <c r="K240" i="8"/>
  <c r="T236" i="8"/>
  <c r="X234" i="25"/>
  <c r="V231" i="8" s="1"/>
  <c r="AH235" i="25"/>
  <c r="AI247" i="25" s="1"/>
  <c r="V236" i="24"/>
  <c r="W248" i="24" s="1"/>
  <c r="V237" i="24"/>
  <c r="W249" i="24" s="1"/>
  <c r="AJ235" i="22"/>
  <c r="I232" i="8" s="1"/>
  <c r="X235" i="24"/>
  <c r="O232" i="8" s="1"/>
  <c r="V236" i="25"/>
  <c r="W248" i="25" s="1"/>
  <c r="AJ233" i="25"/>
  <c r="W230" i="8" s="1"/>
  <c r="AH236" i="22"/>
  <c r="AI248" i="22" s="1"/>
  <c r="I231" i="8"/>
  <c r="AJ234" i="24"/>
  <c r="X236" i="22"/>
  <c r="H233" i="8" s="1"/>
  <c r="V237" i="22"/>
  <c r="W249" i="22" s="1"/>
  <c r="U238" i="22"/>
  <c r="AG238" i="22" s="1"/>
  <c r="G239" i="22"/>
  <c r="H239" i="22"/>
  <c r="F239" i="22"/>
  <c r="E239" i="22"/>
  <c r="L239" i="22"/>
  <c r="J239" i="22"/>
  <c r="K239" i="22"/>
  <c r="D239" i="22"/>
  <c r="I239" i="22"/>
  <c r="O238" i="22"/>
  <c r="AA238" i="22" s="1"/>
  <c r="P238" i="22"/>
  <c r="AB238" i="22" s="1"/>
  <c r="M238" i="22"/>
  <c r="AF237" i="22"/>
  <c r="S238" i="22"/>
  <c r="AE238" i="22" s="1"/>
  <c r="Q238" i="22"/>
  <c r="AC238" i="22" s="1"/>
  <c r="T238" i="22"/>
  <c r="R238" i="22"/>
  <c r="AD238" i="22" s="1"/>
  <c r="Y237" i="22"/>
  <c r="N238" i="22"/>
  <c r="Z238" i="22" s="1"/>
  <c r="N238" i="8"/>
  <c r="AF236" i="24"/>
  <c r="Y236" i="24"/>
  <c r="P237" i="25"/>
  <c r="AB237" i="25" s="1"/>
  <c r="Q238" i="24"/>
  <c r="AC238" i="24" s="1"/>
  <c r="O237" i="25"/>
  <c r="AA237" i="25" s="1"/>
  <c r="S238" i="24"/>
  <c r="AE238" i="24" s="1"/>
  <c r="T237" i="25"/>
  <c r="Y237" i="24"/>
  <c r="AF237" i="24"/>
  <c r="P238" i="24"/>
  <c r="AB238" i="24" s="1"/>
  <c r="M238" i="24"/>
  <c r="Y236" i="25"/>
  <c r="R237" i="25"/>
  <c r="AD237" i="25" s="1"/>
  <c r="R238" i="24"/>
  <c r="AD238" i="24" s="1"/>
  <c r="S237" i="25"/>
  <c r="AE237" i="25" s="1"/>
  <c r="T238" i="24"/>
  <c r="Q237" i="25"/>
  <c r="AC237" i="25" s="1"/>
  <c r="N238" i="24"/>
  <c r="Z238" i="24" s="1"/>
  <c r="M237" i="25"/>
  <c r="O238" i="24"/>
  <c r="AA238" i="24" s="1"/>
  <c r="L239" i="24"/>
  <c r="D239" i="24"/>
  <c r="G239" i="24"/>
  <c r="J239" i="24"/>
  <c r="I239" i="24"/>
  <c r="H239" i="24"/>
  <c r="E239" i="24"/>
  <c r="K239" i="24"/>
  <c r="F239" i="24"/>
  <c r="N237" i="25"/>
  <c r="Z237" i="25" s="1"/>
  <c r="U237" i="25"/>
  <c r="AG237" i="25" s="1"/>
  <c r="AF236" i="25"/>
  <c r="U238" i="24"/>
  <c r="AG238" i="24" s="1"/>
  <c r="Q238" i="8" l="1"/>
  <c r="U237" i="8"/>
  <c r="X235" i="25"/>
  <c r="V232" i="8" s="1"/>
  <c r="T237" i="8"/>
  <c r="K241" i="8"/>
  <c r="L241" i="8"/>
  <c r="D239" i="8"/>
  <c r="E239" i="8"/>
  <c r="R238" i="8"/>
  <c r="Q239" i="8" s="1"/>
  <c r="U239" i="8" s="1"/>
  <c r="S238" i="8"/>
  <c r="J241" i="8"/>
  <c r="N241" i="8" s="1"/>
  <c r="AH237" i="22"/>
  <c r="AI249" i="22" s="1"/>
  <c r="V238" i="24"/>
  <c r="AH236" i="25"/>
  <c r="AI248" i="25" s="1"/>
  <c r="V237" i="25"/>
  <c r="W249" i="25" s="1"/>
  <c r="AJ236" i="22"/>
  <c r="I233" i="8" s="1"/>
  <c r="X236" i="24"/>
  <c r="AJ234" i="25"/>
  <c r="X236" i="25"/>
  <c r="V233" i="8" s="1"/>
  <c r="AH236" i="24"/>
  <c r="AI248" i="24" s="1"/>
  <c r="AH237" i="24"/>
  <c r="AI249" i="24" s="1"/>
  <c r="AJ235" i="24"/>
  <c r="P232" i="8" s="1"/>
  <c r="P231" i="8"/>
  <c r="V238" i="22"/>
  <c r="W250" i="22" s="1"/>
  <c r="X237" i="22"/>
  <c r="H234" i="8" s="1"/>
  <c r="G238" i="8"/>
  <c r="C241" i="22" s="1"/>
  <c r="C242" i="22"/>
  <c r="S239" i="22"/>
  <c r="AE239" i="22" s="1"/>
  <c r="H240" i="22"/>
  <c r="E240" i="22"/>
  <c r="L240" i="22"/>
  <c r="K240" i="22"/>
  <c r="F240" i="22"/>
  <c r="G240" i="22"/>
  <c r="D240" i="22"/>
  <c r="I240" i="22"/>
  <c r="J240" i="22"/>
  <c r="AF238" i="22"/>
  <c r="U239" i="22"/>
  <c r="AG239" i="22" s="1"/>
  <c r="Y238" i="22"/>
  <c r="O239" i="22"/>
  <c r="AA239" i="22" s="1"/>
  <c r="N239" i="22"/>
  <c r="Z239" i="22" s="1"/>
  <c r="Q239" i="22"/>
  <c r="AC239" i="22" s="1"/>
  <c r="R239" i="22"/>
  <c r="AD239" i="22" s="1"/>
  <c r="P239" i="22"/>
  <c r="AB239" i="22" s="1"/>
  <c r="M239" i="22"/>
  <c r="F238" i="8"/>
  <c r="T239" i="22"/>
  <c r="C240" i="25"/>
  <c r="U238" i="8"/>
  <c r="C241" i="25" s="1"/>
  <c r="M238" i="8"/>
  <c r="M239" i="8" s="1"/>
  <c r="M240" i="8" s="1"/>
  <c r="C241" i="24"/>
  <c r="O239" i="24"/>
  <c r="AA239" i="24" s="1"/>
  <c r="U239" i="24"/>
  <c r="AG239" i="24" s="1"/>
  <c r="T239" i="24"/>
  <c r="N239" i="24"/>
  <c r="Z239" i="24" s="1"/>
  <c r="Q239" i="24"/>
  <c r="AC239" i="24" s="1"/>
  <c r="H238" i="25"/>
  <c r="I238" i="25"/>
  <c r="L238" i="25"/>
  <c r="D238" i="25"/>
  <c r="J238" i="25"/>
  <c r="E238" i="25"/>
  <c r="G238" i="25"/>
  <c r="F238" i="25"/>
  <c r="K238" i="25"/>
  <c r="AF238" i="24"/>
  <c r="R239" i="24"/>
  <c r="AD239" i="24" s="1"/>
  <c r="Y237" i="25"/>
  <c r="Y238" i="24"/>
  <c r="W250" i="24"/>
  <c r="S239" i="24"/>
  <c r="AE239" i="24" s="1"/>
  <c r="K239" i="25"/>
  <c r="D239" i="25"/>
  <c r="J239" i="25"/>
  <c r="E239" i="25"/>
  <c r="G239" i="25"/>
  <c r="F239" i="25"/>
  <c r="L239" i="25"/>
  <c r="I239" i="25"/>
  <c r="H239" i="25"/>
  <c r="AF237" i="25"/>
  <c r="P239" i="24"/>
  <c r="AB239" i="24" s="1"/>
  <c r="K240" i="24"/>
  <c r="D240" i="24"/>
  <c r="H240" i="24"/>
  <c r="E240" i="24"/>
  <c r="J240" i="24"/>
  <c r="G240" i="24"/>
  <c r="I240" i="24"/>
  <c r="L240" i="24"/>
  <c r="F240" i="24"/>
  <c r="M239" i="24"/>
  <c r="M241" i="8" l="1"/>
  <c r="F239" i="8"/>
  <c r="D240" i="8"/>
  <c r="E240" i="8"/>
  <c r="J242" i="8"/>
  <c r="N242" i="8" s="1"/>
  <c r="M242" i="8" s="1"/>
  <c r="C240" i="8"/>
  <c r="R239" i="8"/>
  <c r="Q240" i="8" s="1"/>
  <c r="U240" i="8" s="1"/>
  <c r="S239" i="8"/>
  <c r="K242" i="8"/>
  <c r="L242" i="8"/>
  <c r="X237" i="24"/>
  <c r="O234" i="8" s="1"/>
  <c r="O233" i="8"/>
  <c r="AJ237" i="22"/>
  <c r="I234" i="8" s="1"/>
  <c r="V239" i="24"/>
  <c r="W251" i="24" s="1"/>
  <c r="AH237" i="25"/>
  <c r="AI249" i="25" s="1"/>
  <c r="AJ235" i="25"/>
  <c r="W232" i="8" s="1"/>
  <c r="W231" i="8"/>
  <c r="X237" i="25"/>
  <c r="V234" i="8" s="1"/>
  <c r="AH238" i="24"/>
  <c r="AI250" i="24" s="1"/>
  <c r="AH238" i="22"/>
  <c r="AI250" i="22" s="1"/>
  <c r="V239" i="22"/>
  <c r="W251" i="22" s="1"/>
  <c r="AJ236" i="24"/>
  <c r="P233" i="8" s="1"/>
  <c r="X238" i="22"/>
  <c r="H235" i="8" s="1"/>
  <c r="I242" i="22"/>
  <c r="L242" i="22"/>
  <c r="U242" i="22" s="1"/>
  <c r="AG242" i="22" s="1"/>
  <c r="J242" i="22"/>
  <c r="E242" i="22"/>
  <c r="G242" i="22"/>
  <c r="H242" i="22"/>
  <c r="F242" i="22"/>
  <c r="K242" i="22"/>
  <c r="D242" i="22"/>
  <c r="T240" i="22"/>
  <c r="U240" i="22"/>
  <c r="AG240" i="22" s="1"/>
  <c r="R240" i="22"/>
  <c r="AD240" i="22" s="1"/>
  <c r="N240" i="22"/>
  <c r="Z240" i="22" s="1"/>
  <c r="S240" i="22"/>
  <c r="AE240" i="22" s="1"/>
  <c r="M240" i="22"/>
  <c r="Q240" i="22"/>
  <c r="AC240" i="22" s="1"/>
  <c r="AF239" i="22"/>
  <c r="Y239" i="22"/>
  <c r="P240" i="22"/>
  <c r="AB240" i="22" s="1"/>
  <c r="O240" i="22"/>
  <c r="AA240" i="22" s="1"/>
  <c r="K241" i="22"/>
  <c r="F241" i="22"/>
  <c r="G241" i="22"/>
  <c r="D241" i="22"/>
  <c r="L241" i="22"/>
  <c r="J241" i="22"/>
  <c r="H241" i="22"/>
  <c r="I241" i="22"/>
  <c r="E241" i="22"/>
  <c r="T238" i="8"/>
  <c r="N240" i="24"/>
  <c r="Z240" i="24" s="1"/>
  <c r="O239" i="25"/>
  <c r="AA239" i="25" s="1"/>
  <c r="N238" i="25"/>
  <c r="Z238" i="25" s="1"/>
  <c r="AF239" i="24"/>
  <c r="Q240" i="24"/>
  <c r="AC240" i="24" s="1"/>
  <c r="P239" i="25"/>
  <c r="AB239" i="25" s="1"/>
  <c r="S238" i="25"/>
  <c r="AE238" i="25" s="1"/>
  <c r="Y239" i="24"/>
  <c r="M240" i="24"/>
  <c r="N239" i="25"/>
  <c r="Z239" i="25" s="1"/>
  <c r="M238" i="25"/>
  <c r="O240" i="24"/>
  <c r="AA240" i="24" s="1"/>
  <c r="T240" i="24"/>
  <c r="S239" i="25"/>
  <c r="AE239" i="25" s="1"/>
  <c r="U238" i="25"/>
  <c r="AG238" i="25" s="1"/>
  <c r="U240" i="24"/>
  <c r="AG240" i="24" s="1"/>
  <c r="M239" i="25"/>
  <c r="G240" i="25"/>
  <c r="E240" i="25"/>
  <c r="K240" i="25"/>
  <c r="J240" i="25"/>
  <c r="F240" i="25"/>
  <c r="D240" i="25"/>
  <c r="H240" i="25"/>
  <c r="L240" i="25"/>
  <c r="I240" i="25"/>
  <c r="R238" i="25"/>
  <c r="AD238" i="25" s="1"/>
  <c r="R240" i="24"/>
  <c r="AD240" i="24" s="1"/>
  <c r="Q239" i="25"/>
  <c r="AC239" i="25" s="1"/>
  <c r="T239" i="25"/>
  <c r="T238" i="25"/>
  <c r="Q238" i="25"/>
  <c r="AC238" i="25" s="1"/>
  <c r="P240" i="24"/>
  <c r="AB240" i="24" s="1"/>
  <c r="R239" i="25"/>
  <c r="AD239" i="25" s="1"/>
  <c r="O238" i="25"/>
  <c r="AA238" i="25" s="1"/>
  <c r="S240" i="24"/>
  <c r="AE240" i="24" s="1"/>
  <c r="G241" i="24"/>
  <c r="D241" i="24"/>
  <c r="F241" i="24"/>
  <c r="L241" i="24"/>
  <c r="J241" i="24"/>
  <c r="H241" i="24"/>
  <c r="K241" i="24"/>
  <c r="I241" i="24"/>
  <c r="E241" i="24"/>
  <c r="U239" i="25"/>
  <c r="AG239" i="25" s="1"/>
  <c r="P238" i="25"/>
  <c r="AB238" i="25" s="1"/>
  <c r="T239" i="8" l="1"/>
  <c r="C241" i="8"/>
  <c r="G241" i="8" s="1"/>
  <c r="G240" i="8"/>
  <c r="J243" i="8"/>
  <c r="N243" i="8" s="1"/>
  <c r="M243" i="8" s="1"/>
  <c r="L243" i="8"/>
  <c r="K243" i="8"/>
  <c r="X238" i="24"/>
  <c r="O235" i="8" s="1"/>
  <c r="S240" i="8"/>
  <c r="R240" i="8"/>
  <c r="D241" i="8"/>
  <c r="F240" i="8"/>
  <c r="E241" i="8"/>
  <c r="V240" i="24"/>
  <c r="W252" i="24" s="1"/>
  <c r="X239" i="22"/>
  <c r="H236" i="8" s="1"/>
  <c r="AJ238" i="22"/>
  <c r="I235" i="8" s="1"/>
  <c r="V238" i="25"/>
  <c r="W250" i="25" s="1"/>
  <c r="V239" i="25"/>
  <c r="W251" i="25" s="1"/>
  <c r="AJ236" i="25"/>
  <c r="W233" i="8" s="1"/>
  <c r="AH239" i="24"/>
  <c r="AI251" i="24" s="1"/>
  <c r="AH239" i="22"/>
  <c r="AI251" i="22" s="1"/>
  <c r="AJ237" i="24"/>
  <c r="P234" i="8" s="1"/>
  <c r="V240" i="22"/>
  <c r="W252" i="22" s="1"/>
  <c r="N242" i="22"/>
  <c r="Z242" i="22" s="1"/>
  <c r="T242" i="22"/>
  <c r="Q242" i="22"/>
  <c r="AC242" i="22" s="1"/>
  <c r="M242" i="22"/>
  <c r="S242" i="22"/>
  <c r="AE242" i="22" s="1"/>
  <c r="P242" i="22"/>
  <c r="AB242" i="22" s="1"/>
  <c r="R242" i="22"/>
  <c r="AD242" i="22" s="1"/>
  <c r="O242" i="22"/>
  <c r="AA242" i="22" s="1"/>
  <c r="N241" i="22"/>
  <c r="Z241" i="22" s="1"/>
  <c r="T241" i="22"/>
  <c r="R241" i="22"/>
  <c r="AD241" i="22" s="1"/>
  <c r="S241" i="22"/>
  <c r="AE241" i="22" s="1"/>
  <c r="U241" i="22"/>
  <c r="AG241" i="22" s="1"/>
  <c r="M241" i="22"/>
  <c r="C243" i="22"/>
  <c r="AF240" i="22"/>
  <c r="Q241" i="22"/>
  <c r="AC241" i="22" s="1"/>
  <c r="P241" i="22"/>
  <c r="AB241" i="22" s="1"/>
  <c r="O241" i="22"/>
  <c r="AA241" i="22" s="1"/>
  <c r="Y240" i="22"/>
  <c r="C243" i="25"/>
  <c r="C244" i="24"/>
  <c r="C242" i="25"/>
  <c r="C242" i="24"/>
  <c r="F242" i="24" s="1"/>
  <c r="N241" i="24"/>
  <c r="Z241" i="24" s="1"/>
  <c r="P241" i="24"/>
  <c r="AB241" i="24" s="1"/>
  <c r="T240" i="25"/>
  <c r="Y240" i="24"/>
  <c r="R241" i="24"/>
  <c r="AD241" i="24" s="1"/>
  <c r="AF238" i="25"/>
  <c r="N240" i="25"/>
  <c r="Z240" i="25" s="1"/>
  <c r="T241" i="24"/>
  <c r="R240" i="25"/>
  <c r="AD240" i="25" s="1"/>
  <c r="P240" i="25"/>
  <c r="AB240" i="25" s="1"/>
  <c r="Q241" i="24"/>
  <c r="AC241" i="24" s="1"/>
  <c r="AF239" i="25"/>
  <c r="U240" i="25"/>
  <c r="AG240" i="25" s="1"/>
  <c r="H241" i="25"/>
  <c r="J241" i="25"/>
  <c r="L241" i="25"/>
  <c r="K241" i="25"/>
  <c r="I241" i="25"/>
  <c r="F241" i="25"/>
  <c r="G241" i="25"/>
  <c r="E241" i="25"/>
  <c r="D241" i="25"/>
  <c r="S241" i="24"/>
  <c r="AE241" i="24" s="1"/>
  <c r="Q240" i="25"/>
  <c r="AC240" i="25" s="1"/>
  <c r="Y239" i="25"/>
  <c r="Y238" i="25"/>
  <c r="U241" i="24"/>
  <c r="AG241" i="24" s="1"/>
  <c r="M240" i="25"/>
  <c r="O241" i="24"/>
  <c r="AA241" i="24" s="1"/>
  <c r="O240" i="25"/>
  <c r="AA240" i="25" s="1"/>
  <c r="M241" i="24"/>
  <c r="S240" i="25"/>
  <c r="AE240" i="25" s="1"/>
  <c r="AF240" i="24"/>
  <c r="X239" i="24" l="1"/>
  <c r="O236" i="8" s="1"/>
  <c r="L244" i="8"/>
  <c r="K244" i="8"/>
  <c r="D242" i="8"/>
  <c r="E242" i="8"/>
  <c r="F241" i="8"/>
  <c r="R241" i="8"/>
  <c r="S241" i="8"/>
  <c r="J244" i="8"/>
  <c r="T240" i="8"/>
  <c r="C242" i="8"/>
  <c r="G242" i="8" s="1"/>
  <c r="Q241" i="8"/>
  <c r="V241" i="24"/>
  <c r="W253" i="24" s="1"/>
  <c r="X240" i="24"/>
  <c r="O237" i="8" s="1"/>
  <c r="AH238" i="25"/>
  <c r="AI250" i="25" s="1"/>
  <c r="AJ237" i="25"/>
  <c r="W234" i="8" s="1"/>
  <c r="V240" i="25"/>
  <c r="W252" i="25" s="1"/>
  <c r="AH239" i="25"/>
  <c r="AI251" i="25" s="1"/>
  <c r="X238" i="25"/>
  <c r="AH240" i="22"/>
  <c r="AI252" i="22" s="1"/>
  <c r="AH240" i="24"/>
  <c r="AI252" i="24" s="1"/>
  <c r="X240" i="22"/>
  <c r="H237" i="8" s="1"/>
  <c r="AJ238" i="24"/>
  <c r="P235" i="8" s="1"/>
  <c r="AJ239" i="22"/>
  <c r="I236" i="8" s="1"/>
  <c r="Y242" i="22"/>
  <c r="V242" i="22"/>
  <c r="W254" i="22" s="1"/>
  <c r="V241" i="22"/>
  <c r="W253" i="22" s="1"/>
  <c r="AF242" i="22"/>
  <c r="Y241" i="22"/>
  <c r="C244" i="22"/>
  <c r="AF241" i="22"/>
  <c r="K243" i="22"/>
  <c r="D243" i="22"/>
  <c r="F243" i="22"/>
  <c r="E243" i="22"/>
  <c r="H243" i="22"/>
  <c r="L243" i="22"/>
  <c r="J243" i="22"/>
  <c r="G243" i="22"/>
  <c r="I243" i="22"/>
  <c r="G242" i="24"/>
  <c r="I242" i="24"/>
  <c r="D242" i="24"/>
  <c r="L242" i="24"/>
  <c r="U242" i="24" s="1"/>
  <c r="AG242" i="24" s="1"/>
  <c r="H242" i="24"/>
  <c r="E242" i="24"/>
  <c r="N242" i="24" s="1"/>
  <c r="Z242" i="24" s="1"/>
  <c r="J242" i="24"/>
  <c r="S242" i="24" s="1"/>
  <c r="AE242" i="24" s="1"/>
  <c r="K242" i="24"/>
  <c r="C243" i="24"/>
  <c r="E243" i="24" s="1"/>
  <c r="O241" i="25"/>
  <c r="AA241" i="25" s="1"/>
  <c r="Y241" i="24"/>
  <c r="R241" i="25"/>
  <c r="AD241" i="25" s="1"/>
  <c r="O242" i="24"/>
  <c r="AA242" i="24" s="1"/>
  <c r="AF240" i="25"/>
  <c r="T241" i="25"/>
  <c r="U241" i="25"/>
  <c r="AG241" i="25" s="1"/>
  <c r="AF241" i="24"/>
  <c r="Y240" i="25"/>
  <c r="S241" i="25"/>
  <c r="AE241" i="25" s="1"/>
  <c r="I242" i="25"/>
  <c r="D242" i="25"/>
  <c r="E242" i="25"/>
  <c r="F242" i="25"/>
  <c r="L242" i="25"/>
  <c r="H242" i="25"/>
  <c r="K242" i="25"/>
  <c r="J242" i="25"/>
  <c r="G242" i="25"/>
  <c r="M241" i="25"/>
  <c r="Q241" i="25"/>
  <c r="AC241" i="25" s="1"/>
  <c r="N241" i="25"/>
  <c r="Z241" i="25" s="1"/>
  <c r="P241" i="25"/>
  <c r="AB241" i="25" s="1"/>
  <c r="K245" i="8" l="1"/>
  <c r="L245" i="8"/>
  <c r="N244" i="8"/>
  <c r="M244" i="8" s="1"/>
  <c r="J245" i="8"/>
  <c r="T241" i="8"/>
  <c r="R242" i="8"/>
  <c r="S242" i="8"/>
  <c r="Q242" i="8"/>
  <c r="U242" i="8" s="1"/>
  <c r="U241" i="8"/>
  <c r="C244" i="25" s="1"/>
  <c r="E243" i="8"/>
  <c r="F242" i="8"/>
  <c r="D243" i="8"/>
  <c r="C243" i="8"/>
  <c r="G243" i="8" s="1"/>
  <c r="X239" i="25"/>
  <c r="V236" i="8" s="1"/>
  <c r="V235" i="8"/>
  <c r="AH242" i="22"/>
  <c r="AI254" i="22" s="1"/>
  <c r="AJ240" i="22"/>
  <c r="I237" i="8" s="1"/>
  <c r="X241" i="24"/>
  <c r="AH240" i="25"/>
  <c r="AI252" i="25" s="1"/>
  <c r="V241" i="25"/>
  <c r="W253" i="25" s="1"/>
  <c r="AJ238" i="25"/>
  <c r="W235" i="8" s="1"/>
  <c r="X240" i="25"/>
  <c r="V237" i="8" s="1"/>
  <c r="AH241" i="22"/>
  <c r="AI253" i="22" s="1"/>
  <c r="AH241" i="24"/>
  <c r="AI253" i="24" s="1"/>
  <c r="AJ239" i="24"/>
  <c r="P236" i="8" s="1"/>
  <c r="X241" i="22"/>
  <c r="X242" i="22" s="1"/>
  <c r="H239" i="8" s="1"/>
  <c r="O243" i="22"/>
  <c r="AA243" i="22" s="1"/>
  <c r="M243" i="22"/>
  <c r="P243" i="22"/>
  <c r="AB243" i="22" s="1"/>
  <c r="S243" i="22"/>
  <c r="AE243" i="22" s="1"/>
  <c r="T243" i="22"/>
  <c r="U243" i="22"/>
  <c r="AG243" i="22" s="1"/>
  <c r="C245" i="22"/>
  <c r="Q243" i="22"/>
  <c r="AC243" i="22" s="1"/>
  <c r="E244" i="22"/>
  <c r="L244" i="22"/>
  <c r="I244" i="22"/>
  <c r="D244" i="22"/>
  <c r="F244" i="22"/>
  <c r="G244" i="22"/>
  <c r="K244" i="22"/>
  <c r="H244" i="22"/>
  <c r="J244" i="22"/>
  <c r="R243" i="22"/>
  <c r="AD243" i="22" s="1"/>
  <c r="N243" i="22"/>
  <c r="Z243" i="22" s="1"/>
  <c r="D243" i="24"/>
  <c r="M243" i="24" s="1"/>
  <c r="G243" i="24"/>
  <c r="P243" i="24" s="1"/>
  <c r="AB243" i="24" s="1"/>
  <c r="F243" i="24"/>
  <c r="O243" i="24" s="1"/>
  <c r="AA243" i="24" s="1"/>
  <c r="R242" i="24"/>
  <c r="AD242" i="24" s="1"/>
  <c r="H243" i="24"/>
  <c r="Q243" i="24" s="1"/>
  <c r="AC243" i="24" s="1"/>
  <c r="I243" i="24"/>
  <c r="R243" i="24" s="1"/>
  <c r="AD243" i="24" s="1"/>
  <c r="L243" i="24"/>
  <c r="U243" i="24" s="1"/>
  <c r="AG243" i="24" s="1"/>
  <c r="K243" i="24"/>
  <c r="J243" i="24"/>
  <c r="S243" i="24" s="1"/>
  <c r="AE243" i="24" s="1"/>
  <c r="P242" i="24"/>
  <c r="AB242" i="24" s="1"/>
  <c r="Q242" i="24"/>
  <c r="AC242" i="24" s="1"/>
  <c r="T242" i="24"/>
  <c r="M242" i="24"/>
  <c r="C245" i="24"/>
  <c r="N242" i="25"/>
  <c r="Z242" i="25" s="1"/>
  <c r="Y241" i="25"/>
  <c r="M242" i="25"/>
  <c r="AF241" i="25"/>
  <c r="P242" i="25"/>
  <c r="AB242" i="25" s="1"/>
  <c r="R242" i="25"/>
  <c r="AD242" i="25" s="1"/>
  <c r="S242" i="25"/>
  <c r="AE242" i="25" s="1"/>
  <c r="T242" i="25"/>
  <c r="Q242" i="25"/>
  <c r="AC242" i="25" s="1"/>
  <c r="N243" i="24"/>
  <c r="Z243" i="24" s="1"/>
  <c r="U242" i="25"/>
  <c r="AG242" i="25" s="1"/>
  <c r="I243" i="25"/>
  <c r="J243" i="25"/>
  <c r="H243" i="25"/>
  <c r="D243" i="25"/>
  <c r="E243" i="25"/>
  <c r="F243" i="25"/>
  <c r="G243" i="25"/>
  <c r="K243" i="25"/>
  <c r="L243" i="25"/>
  <c r="G244" i="24"/>
  <c r="L244" i="24"/>
  <c r="J244" i="24"/>
  <c r="F244" i="24"/>
  <c r="K244" i="24"/>
  <c r="E244" i="24"/>
  <c r="I244" i="24"/>
  <c r="D244" i="24"/>
  <c r="H244" i="24"/>
  <c r="O242" i="25"/>
  <c r="AA242" i="25" s="1"/>
  <c r="K246" i="8" l="1"/>
  <c r="L246" i="8"/>
  <c r="J246" i="8"/>
  <c r="N246" i="8"/>
  <c r="T242" i="8"/>
  <c r="Q243" i="8"/>
  <c r="U243" i="8" s="1"/>
  <c r="C244" i="8"/>
  <c r="R243" i="8"/>
  <c r="S243" i="8"/>
  <c r="D244" i="8"/>
  <c r="E244" i="8"/>
  <c r="F243" i="8"/>
  <c r="Y242" i="24"/>
  <c r="V242" i="24"/>
  <c r="AH241" i="25"/>
  <c r="AI253" i="25" s="1"/>
  <c r="V242" i="25"/>
  <c r="W254" i="25" s="1"/>
  <c r="AJ239" i="25"/>
  <c r="W236" i="8" s="1"/>
  <c r="X241" i="25"/>
  <c r="AJ240" i="24"/>
  <c r="P237" i="8" s="1"/>
  <c r="AJ241" i="22"/>
  <c r="AJ242" i="22" s="1"/>
  <c r="I239" i="8" s="1"/>
  <c r="V243" i="22"/>
  <c r="W255" i="22" s="1"/>
  <c r="T243" i="24"/>
  <c r="AF243" i="24" s="1"/>
  <c r="R244" i="22"/>
  <c r="AD244" i="22" s="1"/>
  <c r="U244" i="22"/>
  <c r="AG244" i="22" s="1"/>
  <c r="Q244" i="22"/>
  <c r="AC244" i="22" s="1"/>
  <c r="H238" i="8"/>
  <c r="N244" i="22"/>
  <c r="Z244" i="22" s="1"/>
  <c r="T244" i="22"/>
  <c r="AF243" i="22"/>
  <c r="P244" i="22"/>
  <c r="AB244" i="22" s="1"/>
  <c r="C246" i="22"/>
  <c r="Y243" i="22"/>
  <c r="O244" i="22"/>
  <c r="AA244" i="22" s="1"/>
  <c r="E245" i="22"/>
  <c r="K245" i="22"/>
  <c r="F245" i="22"/>
  <c r="D245" i="22"/>
  <c r="I245" i="22"/>
  <c r="L245" i="22"/>
  <c r="H245" i="22"/>
  <c r="G245" i="22"/>
  <c r="J245" i="22"/>
  <c r="S244" i="22"/>
  <c r="AE244" i="22" s="1"/>
  <c r="M244" i="22"/>
  <c r="AF242" i="24"/>
  <c r="AH242" i="24" s="1"/>
  <c r="AI254" i="24" s="1"/>
  <c r="W254" i="24"/>
  <c r="C246" i="24"/>
  <c r="C245" i="25"/>
  <c r="T244" i="24"/>
  <c r="T243" i="25"/>
  <c r="AF242" i="25"/>
  <c r="O244" i="24"/>
  <c r="AA244" i="24" s="1"/>
  <c r="P243" i="25"/>
  <c r="AB243" i="25" s="1"/>
  <c r="K244" i="25"/>
  <c r="H244" i="25"/>
  <c r="F244" i="25"/>
  <c r="G244" i="25"/>
  <c r="J244" i="25"/>
  <c r="I244" i="25"/>
  <c r="L244" i="25"/>
  <c r="E244" i="25"/>
  <c r="D244" i="25"/>
  <c r="S244" i="24"/>
  <c r="AE244" i="24" s="1"/>
  <c r="O243" i="25"/>
  <c r="AA243" i="25" s="1"/>
  <c r="U244" i="24"/>
  <c r="AG244" i="24" s="1"/>
  <c r="N243" i="25"/>
  <c r="Z243" i="25" s="1"/>
  <c r="Q244" i="24"/>
  <c r="AC244" i="24" s="1"/>
  <c r="P244" i="24"/>
  <c r="AB244" i="24" s="1"/>
  <c r="M243" i="25"/>
  <c r="Y242" i="25"/>
  <c r="O238" i="8"/>
  <c r="M244" i="24"/>
  <c r="Q243" i="25"/>
  <c r="AC243" i="25" s="1"/>
  <c r="H245" i="24"/>
  <c r="K245" i="24"/>
  <c r="I245" i="24"/>
  <c r="L245" i="24"/>
  <c r="D245" i="24"/>
  <c r="J245" i="24"/>
  <c r="F245" i="24"/>
  <c r="G245" i="24"/>
  <c r="E245" i="24"/>
  <c r="R244" i="24"/>
  <c r="AD244" i="24" s="1"/>
  <c r="S243" i="25"/>
  <c r="AE243" i="25" s="1"/>
  <c r="Y243" i="24"/>
  <c r="N244" i="24"/>
  <c r="Z244" i="24" s="1"/>
  <c r="U243" i="25"/>
  <c r="AG243" i="25" s="1"/>
  <c r="R243" i="25"/>
  <c r="AD243" i="25" s="1"/>
  <c r="L247" i="8" l="1"/>
  <c r="K247" i="8"/>
  <c r="G244" i="8"/>
  <c r="C245" i="8"/>
  <c r="J247" i="8"/>
  <c r="N247" i="8" s="1"/>
  <c r="D245" i="8"/>
  <c r="E245" i="8"/>
  <c r="T243" i="8"/>
  <c r="F244" i="8"/>
  <c r="S244" i="8"/>
  <c r="R244" i="8"/>
  <c r="Q244" i="8"/>
  <c r="V244" i="24"/>
  <c r="W256" i="24" s="1"/>
  <c r="V243" i="24"/>
  <c r="W255" i="24" s="1"/>
  <c r="AH242" i="25"/>
  <c r="AI254" i="25" s="1"/>
  <c r="X242" i="24"/>
  <c r="O239" i="8" s="1"/>
  <c r="V243" i="25"/>
  <c r="W255" i="25" s="1"/>
  <c r="AJ240" i="25"/>
  <c r="W237" i="8" s="1"/>
  <c r="X242" i="25"/>
  <c r="V239" i="8" s="1"/>
  <c r="AH243" i="24"/>
  <c r="AI255" i="24" s="1"/>
  <c r="AH243" i="22"/>
  <c r="AI255" i="22" s="1"/>
  <c r="I238" i="8"/>
  <c r="AJ241" i="24"/>
  <c r="V244" i="22"/>
  <c r="W256" i="22" s="1"/>
  <c r="X243" i="22"/>
  <c r="H240" i="8" s="1"/>
  <c r="O245" i="22"/>
  <c r="AA245" i="22" s="1"/>
  <c r="F246" i="22"/>
  <c r="G246" i="22"/>
  <c r="E246" i="22"/>
  <c r="L246" i="22"/>
  <c r="K246" i="22"/>
  <c r="D246" i="22"/>
  <c r="J246" i="22"/>
  <c r="H246" i="22"/>
  <c r="I246" i="22"/>
  <c r="T245" i="22"/>
  <c r="P245" i="22"/>
  <c r="AB245" i="22" s="1"/>
  <c r="Q245" i="22"/>
  <c r="AC245" i="22" s="1"/>
  <c r="S245" i="22"/>
  <c r="AE245" i="22" s="1"/>
  <c r="U245" i="22"/>
  <c r="AG245" i="22" s="1"/>
  <c r="AF244" i="22"/>
  <c r="N245" i="22"/>
  <c r="Z245" i="22" s="1"/>
  <c r="R245" i="22"/>
  <c r="AD245" i="22" s="1"/>
  <c r="Y244" i="22"/>
  <c r="M245" i="22"/>
  <c r="C247" i="22"/>
  <c r="C247" i="24"/>
  <c r="C246" i="25"/>
  <c r="S245" i="24"/>
  <c r="AE245" i="24" s="1"/>
  <c r="Y244" i="24"/>
  <c r="N244" i="25"/>
  <c r="Z244" i="25" s="1"/>
  <c r="M245" i="24"/>
  <c r="H246" i="24"/>
  <c r="K246" i="24"/>
  <c r="L246" i="24"/>
  <c r="F246" i="24"/>
  <c r="D246" i="24"/>
  <c r="G246" i="24"/>
  <c r="J246" i="24"/>
  <c r="E246" i="24"/>
  <c r="I246" i="24"/>
  <c r="U244" i="25"/>
  <c r="AG244" i="25" s="1"/>
  <c r="U245" i="24"/>
  <c r="AG245" i="24" s="1"/>
  <c r="Y243" i="25"/>
  <c r="R244" i="25"/>
  <c r="AD244" i="25" s="1"/>
  <c r="R245" i="24"/>
  <c r="AD245" i="24" s="1"/>
  <c r="S244" i="25"/>
  <c r="AE244" i="25" s="1"/>
  <c r="D245" i="25"/>
  <c r="F245" i="25"/>
  <c r="E245" i="25"/>
  <c r="J245" i="25"/>
  <c r="I245" i="25"/>
  <c r="G245" i="25"/>
  <c r="L245" i="25"/>
  <c r="K245" i="25"/>
  <c r="H245" i="25"/>
  <c r="T245" i="24"/>
  <c r="P244" i="25"/>
  <c r="AB244" i="25" s="1"/>
  <c r="AF243" i="25"/>
  <c r="N245" i="24"/>
  <c r="Z245" i="24" s="1"/>
  <c r="Q245" i="24"/>
  <c r="AC245" i="24" s="1"/>
  <c r="O244" i="25"/>
  <c r="AA244" i="25" s="1"/>
  <c r="P245" i="24"/>
  <c r="AB245" i="24" s="1"/>
  <c r="Q244" i="25"/>
  <c r="AC244" i="25" s="1"/>
  <c r="AF244" i="24"/>
  <c r="V238" i="8"/>
  <c r="O245" i="24"/>
  <c r="AA245" i="24" s="1"/>
  <c r="M244" i="25"/>
  <c r="T244" i="25"/>
  <c r="D246" i="8" l="1"/>
  <c r="E246" i="8"/>
  <c r="U244" i="8"/>
  <c r="C247" i="25" s="1"/>
  <c r="Q245" i="8"/>
  <c r="J248" i="8"/>
  <c r="N248" i="8" s="1"/>
  <c r="R245" i="8"/>
  <c r="S245" i="8"/>
  <c r="C246" i="8"/>
  <c r="G246" i="8" s="1"/>
  <c r="K248" i="8"/>
  <c r="L248" i="8"/>
  <c r="T244" i="8"/>
  <c r="V245" i="24"/>
  <c r="W257" i="24" s="1"/>
  <c r="X243" i="24"/>
  <c r="AH243" i="25"/>
  <c r="AI255" i="25" s="1"/>
  <c r="AJ241" i="25"/>
  <c r="V244" i="25"/>
  <c r="W256" i="25" s="1"/>
  <c r="X243" i="25"/>
  <c r="V240" i="8" s="1"/>
  <c r="X244" i="22"/>
  <c r="H241" i="8" s="1"/>
  <c r="AH244" i="24"/>
  <c r="AI256" i="24" s="1"/>
  <c r="AJ242" i="24"/>
  <c r="P239" i="8" s="1"/>
  <c r="P238" i="8"/>
  <c r="AH244" i="22"/>
  <c r="AI256" i="22" s="1"/>
  <c r="AJ243" i="22"/>
  <c r="I240" i="8" s="1"/>
  <c r="V245" i="22"/>
  <c r="W257" i="22" s="1"/>
  <c r="M246" i="22"/>
  <c r="U246" i="22"/>
  <c r="AG246" i="22" s="1"/>
  <c r="T246" i="22"/>
  <c r="N246" i="22"/>
  <c r="Z246" i="22" s="1"/>
  <c r="G245" i="8"/>
  <c r="C248" i="22" s="1"/>
  <c r="AF245" i="22"/>
  <c r="P246" i="22"/>
  <c r="AB246" i="22" s="1"/>
  <c r="G247" i="22"/>
  <c r="F247" i="22"/>
  <c r="J247" i="22"/>
  <c r="D247" i="22"/>
  <c r="I247" i="22"/>
  <c r="L247" i="22"/>
  <c r="H247" i="22"/>
  <c r="E247" i="22"/>
  <c r="K247" i="22"/>
  <c r="R246" i="22"/>
  <c r="AD246" i="22" s="1"/>
  <c r="O246" i="22"/>
  <c r="AA246" i="22" s="1"/>
  <c r="Y245" i="22"/>
  <c r="F245" i="8"/>
  <c r="Q246" i="22"/>
  <c r="AC246" i="22" s="1"/>
  <c r="S246" i="22"/>
  <c r="AE246" i="22" s="1"/>
  <c r="N245" i="8"/>
  <c r="C248" i="24" s="1"/>
  <c r="AF244" i="25"/>
  <c r="P245" i="25"/>
  <c r="AB245" i="25" s="1"/>
  <c r="O246" i="24"/>
  <c r="AA246" i="24" s="1"/>
  <c r="Y244" i="25"/>
  <c r="R245" i="25"/>
  <c r="AD245" i="25" s="1"/>
  <c r="U246" i="24"/>
  <c r="AG246" i="24" s="1"/>
  <c r="S245" i="25"/>
  <c r="AE245" i="25" s="1"/>
  <c r="T246" i="24"/>
  <c r="AF245" i="24"/>
  <c r="N245" i="25"/>
  <c r="Z245" i="25" s="1"/>
  <c r="R246" i="24"/>
  <c r="AD246" i="24" s="1"/>
  <c r="Q246" i="24"/>
  <c r="AC246" i="24" s="1"/>
  <c r="F247" i="24"/>
  <c r="L247" i="24"/>
  <c r="K247" i="24"/>
  <c r="D247" i="24"/>
  <c r="G247" i="24"/>
  <c r="I247" i="24"/>
  <c r="J247" i="24"/>
  <c r="H247" i="24"/>
  <c r="E247" i="24"/>
  <c r="O245" i="25"/>
  <c r="AA245" i="25" s="1"/>
  <c r="N246" i="24"/>
  <c r="Z246" i="24" s="1"/>
  <c r="Y245" i="24"/>
  <c r="Q245" i="25"/>
  <c r="AC245" i="25" s="1"/>
  <c r="M245" i="25"/>
  <c r="S246" i="24"/>
  <c r="AE246" i="24" s="1"/>
  <c r="T245" i="25"/>
  <c r="F246" i="25"/>
  <c r="L246" i="25"/>
  <c r="J246" i="25"/>
  <c r="H246" i="25"/>
  <c r="G246" i="25"/>
  <c r="K246" i="25"/>
  <c r="I246" i="25"/>
  <c r="E246" i="25"/>
  <c r="D246" i="25"/>
  <c r="P246" i="24"/>
  <c r="AB246" i="24" s="1"/>
  <c r="U245" i="25"/>
  <c r="AG245" i="25" s="1"/>
  <c r="M246" i="24"/>
  <c r="Q246" i="8" l="1"/>
  <c r="U246" i="8" s="1"/>
  <c r="C249" i="25" s="1"/>
  <c r="D247" i="8"/>
  <c r="E247" i="8"/>
  <c r="R246" i="8"/>
  <c r="S246" i="8"/>
  <c r="J249" i="8"/>
  <c r="L249" i="8"/>
  <c r="K249" i="8"/>
  <c r="U245" i="8"/>
  <c r="C248" i="25" s="1"/>
  <c r="C247" i="8"/>
  <c r="F246" i="8"/>
  <c r="X244" i="24"/>
  <c r="O241" i="8" s="1"/>
  <c r="O240" i="8"/>
  <c r="V246" i="24"/>
  <c r="W258" i="24" s="1"/>
  <c r="AJ244" i="22"/>
  <c r="I241" i="8" s="1"/>
  <c r="V245" i="25"/>
  <c r="W257" i="25" s="1"/>
  <c r="AH244" i="25"/>
  <c r="AI256" i="25" s="1"/>
  <c r="AJ242" i="25"/>
  <c r="W239" i="8" s="1"/>
  <c r="W238" i="8"/>
  <c r="X244" i="25"/>
  <c r="V241" i="8" s="1"/>
  <c r="AH245" i="22"/>
  <c r="AI257" i="22" s="1"/>
  <c r="AH245" i="24"/>
  <c r="AI257" i="24" s="1"/>
  <c r="AJ243" i="24"/>
  <c r="P240" i="8" s="1"/>
  <c r="X245" i="22"/>
  <c r="H242" i="8" s="1"/>
  <c r="V246" i="22"/>
  <c r="W258" i="22" s="1"/>
  <c r="N247" i="22"/>
  <c r="Z247" i="22" s="1"/>
  <c r="Q247" i="22"/>
  <c r="AC247" i="22" s="1"/>
  <c r="AF246" i="22"/>
  <c r="R247" i="22"/>
  <c r="AD247" i="22" s="1"/>
  <c r="M247" i="22"/>
  <c r="C249" i="22"/>
  <c r="S247" i="22"/>
  <c r="AE247" i="22" s="1"/>
  <c r="D248" i="22"/>
  <c r="I248" i="22"/>
  <c r="G248" i="22"/>
  <c r="E248" i="22"/>
  <c r="L248" i="22"/>
  <c r="K248" i="22"/>
  <c r="J248" i="22"/>
  <c r="F248" i="22"/>
  <c r="H248" i="22"/>
  <c r="O247" i="22"/>
  <c r="AA247" i="22" s="1"/>
  <c r="Y246" i="22"/>
  <c r="U247" i="22"/>
  <c r="AG247" i="22" s="1"/>
  <c r="T247" i="22"/>
  <c r="P247" i="22"/>
  <c r="AB247" i="22" s="1"/>
  <c r="M245" i="8"/>
  <c r="M246" i="8" s="1"/>
  <c r="M247" i="8" s="1"/>
  <c r="M248" i="8" s="1"/>
  <c r="C249" i="24"/>
  <c r="T245" i="8"/>
  <c r="C250" i="24"/>
  <c r="Q246" i="25"/>
  <c r="AC246" i="25" s="1"/>
  <c r="U247" i="24"/>
  <c r="AG247" i="24" s="1"/>
  <c r="Y246" i="24"/>
  <c r="S246" i="25"/>
  <c r="AE246" i="25" s="1"/>
  <c r="N247" i="24"/>
  <c r="Z247" i="24" s="1"/>
  <c r="O247" i="24"/>
  <c r="AA247" i="24" s="1"/>
  <c r="U246" i="25"/>
  <c r="AG246" i="25" s="1"/>
  <c r="Q247" i="24"/>
  <c r="AC247" i="24" s="1"/>
  <c r="M246" i="25"/>
  <c r="O246" i="25"/>
  <c r="AA246" i="25" s="1"/>
  <c r="S247" i="24"/>
  <c r="AE247" i="24" s="1"/>
  <c r="N246" i="25"/>
  <c r="Z246" i="25" s="1"/>
  <c r="Y245" i="25"/>
  <c r="R247" i="24"/>
  <c r="AD247" i="24" s="1"/>
  <c r="R246" i="25"/>
  <c r="AD246" i="25" s="1"/>
  <c r="AF245" i="25"/>
  <c r="P247" i="24"/>
  <c r="AB247" i="24" s="1"/>
  <c r="AF246" i="24"/>
  <c r="T246" i="25"/>
  <c r="M247" i="24"/>
  <c r="P246" i="25"/>
  <c r="AB246" i="25" s="1"/>
  <c r="T247" i="24"/>
  <c r="Q247" i="8" l="1"/>
  <c r="T246" i="8"/>
  <c r="F247" i="8"/>
  <c r="D248" i="8"/>
  <c r="J250" i="8"/>
  <c r="G247" i="8"/>
  <c r="C250" i="22" s="1"/>
  <c r="C248" i="8"/>
  <c r="N249" i="8"/>
  <c r="M249" i="8" s="1"/>
  <c r="K250" i="8"/>
  <c r="L250" i="8"/>
  <c r="R247" i="8"/>
  <c r="S247" i="8"/>
  <c r="U247" i="8"/>
  <c r="E248" i="8"/>
  <c r="X245" i="24"/>
  <c r="O242" i="8" s="1"/>
  <c r="AH246" i="22"/>
  <c r="AI258" i="22" s="1"/>
  <c r="V247" i="24"/>
  <c r="W259" i="24" s="1"/>
  <c r="AH245" i="25"/>
  <c r="AI257" i="25" s="1"/>
  <c r="AJ243" i="25"/>
  <c r="W240" i="8" s="1"/>
  <c r="V246" i="25"/>
  <c r="W258" i="25" s="1"/>
  <c r="X245" i="25"/>
  <c r="V242" i="8" s="1"/>
  <c r="X246" i="22"/>
  <c r="H243" i="8" s="1"/>
  <c r="AJ245" i="22"/>
  <c r="I242" i="8" s="1"/>
  <c r="AJ244" i="24"/>
  <c r="P241" i="8" s="1"/>
  <c r="AH246" i="24"/>
  <c r="AI258" i="24" s="1"/>
  <c r="V247" i="22"/>
  <c r="W259" i="22" s="1"/>
  <c r="U248" i="22"/>
  <c r="AG248" i="22" s="1"/>
  <c r="N248" i="22"/>
  <c r="Z248" i="22" s="1"/>
  <c r="G249" i="22"/>
  <c r="K249" i="22"/>
  <c r="L249" i="22"/>
  <c r="D249" i="22"/>
  <c r="H249" i="22"/>
  <c r="J249" i="22"/>
  <c r="E249" i="22"/>
  <c r="F249" i="22"/>
  <c r="I249" i="22"/>
  <c r="Q248" i="22"/>
  <c r="AC248" i="22" s="1"/>
  <c r="M248" i="22"/>
  <c r="AF247" i="22"/>
  <c r="P248" i="22"/>
  <c r="AB248" i="22" s="1"/>
  <c r="O248" i="22"/>
  <c r="AA248" i="22" s="1"/>
  <c r="Y247" i="22"/>
  <c r="S248" i="22"/>
  <c r="AE248" i="22" s="1"/>
  <c r="R248" i="22"/>
  <c r="AD248" i="22" s="1"/>
  <c r="T248" i="22"/>
  <c r="Y247" i="24"/>
  <c r="E248" i="24"/>
  <c r="I248" i="24"/>
  <c r="K248" i="24"/>
  <c r="L248" i="24"/>
  <c r="F248" i="24"/>
  <c r="H248" i="24"/>
  <c r="G248" i="24"/>
  <c r="J248" i="24"/>
  <c r="D248" i="24"/>
  <c r="K249" i="24"/>
  <c r="L249" i="24"/>
  <c r="J249" i="24"/>
  <c r="D249" i="24"/>
  <c r="G249" i="24"/>
  <c r="H249" i="24"/>
  <c r="F249" i="24"/>
  <c r="I249" i="24"/>
  <c r="E249" i="24"/>
  <c r="AF246" i="25"/>
  <c r="AF247" i="24"/>
  <c r="D247" i="25"/>
  <c r="J247" i="25"/>
  <c r="E247" i="25"/>
  <c r="K247" i="25"/>
  <c r="G247" i="25"/>
  <c r="F247" i="25"/>
  <c r="L247" i="25"/>
  <c r="H247" i="25"/>
  <c r="I247" i="25"/>
  <c r="Y246" i="25"/>
  <c r="D248" i="25"/>
  <c r="I248" i="25"/>
  <c r="J248" i="25"/>
  <c r="L248" i="25"/>
  <c r="G248" i="25"/>
  <c r="E248" i="25"/>
  <c r="K248" i="25"/>
  <c r="H248" i="25"/>
  <c r="F248" i="25"/>
  <c r="J251" i="8" l="1"/>
  <c r="G248" i="8"/>
  <c r="C249" i="8"/>
  <c r="G249" i="8" s="1"/>
  <c r="C252" i="22" s="1"/>
  <c r="K252" i="22" s="1"/>
  <c r="T247" i="8"/>
  <c r="N250" i="8"/>
  <c r="M250" i="8" s="1"/>
  <c r="S248" i="8"/>
  <c r="R248" i="8"/>
  <c r="L251" i="8"/>
  <c r="K251" i="8"/>
  <c r="Q248" i="8"/>
  <c r="D249" i="8"/>
  <c r="E249" i="8"/>
  <c r="F248" i="8"/>
  <c r="X246" i="24"/>
  <c r="O243" i="8" s="1"/>
  <c r="AJ246" i="22"/>
  <c r="I243" i="8" s="1"/>
  <c r="X247" i="22"/>
  <c r="H244" i="8" s="1"/>
  <c r="AH246" i="25"/>
  <c r="AI258" i="25" s="1"/>
  <c r="AJ244" i="25"/>
  <c r="W241" i="8" s="1"/>
  <c r="X246" i="25"/>
  <c r="V243" i="8" s="1"/>
  <c r="AH247" i="22"/>
  <c r="AI259" i="22" s="1"/>
  <c r="AH247" i="24"/>
  <c r="AI259" i="24" s="1"/>
  <c r="AJ245" i="24"/>
  <c r="P242" i="8" s="1"/>
  <c r="V248" i="22"/>
  <c r="W260" i="22" s="1"/>
  <c r="AF248" i="22"/>
  <c r="R249" i="22"/>
  <c r="AD249" i="22" s="1"/>
  <c r="P249" i="22"/>
  <c r="AB249" i="22" s="1"/>
  <c r="O249" i="22"/>
  <c r="AA249" i="22" s="1"/>
  <c r="S249" i="22"/>
  <c r="AE249" i="22" s="1"/>
  <c r="Q249" i="22"/>
  <c r="AC249" i="22" s="1"/>
  <c r="N249" i="22"/>
  <c r="Z249" i="22" s="1"/>
  <c r="Y248" i="22"/>
  <c r="M249" i="22"/>
  <c r="I250" i="22"/>
  <c r="F250" i="22"/>
  <c r="L250" i="22"/>
  <c r="G250" i="22"/>
  <c r="J250" i="22"/>
  <c r="K250" i="22"/>
  <c r="E250" i="22"/>
  <c r="D250" i="22"/>
  <c r="H250" i="22"/>
  <c r="U249" i="22"/>
  <c r="AG249" i="22" s="1"/>
  <c r="T249" i="22"/>
  <c r="C251" i="22"/>
  <c r="C252" i="24"/>
  <c r="C251" i="24"/>
  <c r="C250" i="25"/>
  <c r="U248" i="25"/>
  <c r="AG248" i="25" s="1"/>
  <c r="P247" i="25"/>
  <c r="AB247" i="25" s="1"/>
  <c r="M249" i="24"/>
  <c r="M248" i="24"/>
  <c r="N248" i="24"/>
  <c r="Z248" i="24" s="1"/>
  <c r="S248" i="25"/>
  <c r="AE248" i="25" s="1"/>
  <c r="T247" i="25"/>
  <c r="S249" i="24"/>
  <c r="AE249" i="24" s="1"/>
  <c r="S248" i="24"/>
  <c r="AE248" i="24" s="1"/>
  <c r="R248" i="25"/>
  <c r="AD248" i="25" s="1"/>
  <c r="N247" i="25"/>
  <c r="Z247" i="25" s="1"/>
  <c r="U249" i="24"/>
  <c r="AG249" i="24" s="1"/>
  <c r="P248" i="24"/>
  <c r="AB248" i="24" s="1"/>
  <c r="O248" i="25"/>
  <c r="AA248" i="25" s="1"/>
  <c r="M248" i="25"/>
  <c r="S247" i="25"/>
  <c r="AE247" i="25" s="1"/>
  <c r="N249" i="24"/>
  <c r="Z249" i="24" s="1"/>
  <c r="T249" i="24"/>
  <c r="Q248" i="24"/>
  <c r="AC248" i="24" s="1"/>
  <c r="Q248" i="25"/>
  <c r="AC248" i="25" s="1"/>
  <c r="R247" i="25"/>
  <c r="AD247" i="25" s="1"/>
  <c r="M247" i="25"/>
  <c r="R249" i="24"/>
  <c r="AD249" i="24" s="1"/>
  <c r="O248" i="24"/>
  <c r="AA248" i="24" s="1"/>
  <c r="T248" i="25"/>
  <c r="Q247" i="25"/>
  <c r="AC247" i="25" s="1"/>
  <c r="O249" i="24"/>
  <c r="AA249" i="24" s="1"/>
  <c r="U248" i="24"/>
  <c r="AG248" i="24" s="1"/>
  <c r="N248" i="25"/>
  <c r="Z248" i="25" s="1"/>
  <c r="U247" i="25"/>
  <c r="AG247" i="25" s="1"/>
  <c r="Q249" i="24"/>
  <c r="AC249" i="24" s="1"/>
  <c r="T248" i="24"/>
  <c r="P248" i="25"/>
  <c r="AB248" i="25" s="1"/>
  <c r="O247" i="25"/>
  <c r="AA247" i="25" s="1"/>
  <c r="P249" i="24"/>
  <c r="AB249" i="24" s="1"/>
  <c r="R248" i="24"/>
  <c r="AD248" i="24" s="1"/>
  <c r="L252" i="8" l="1"/>
  <c r="K252" i="8"/>
  <c r="N251" i="8"/>
  <c r="M251" i="8" s="1"/>
  <c r="J252" i="8"/>
  <c r="J253" i="8" s="1"/>
  <c r="S249" i="8"/>
  <c r="R249" i="8"/>
  <c r="T248" i="8"/>
  <c r="D250" i="8"/>
  <c r="E250" i="8"/>
  <c r="F249" i="8"/>
  <c r="Q249" i="8"/>
  <c r="U248" i="8"/>
  <c r="C251" i="25" s="1"/>
  <c r="C250" i="8"/>
  <c r="G250" i="8" s="1"/>
  <c r="X247" i="24"/>
  <c r="O244" i="8" s="1"/>
  <c r="V249" i="24"/>
  <c r="W261" i="24" s="1"/>
  <c r="V248" i="24"/>
  <c r="V248" i="25"/>
  <c r="W260" i="25" s="1"/>
  <c r="AJ245" i="25"/>
  <c r="W242" i="8" s="1"/>
  <c r="V247" i="25"/>
  <c r="W259" i="25" s="1"/>
  <c r="AJ247" i="22"/>
  <c r="I244" i="8" s="1"/>
  <c r="AJ246" i="24"/>
  <c r="P243" i="8" s="1"/>
  <c r="AH248" i="22"/>
  <c r="AI260" i="22" s="1"/>
  <c r="X248" i="22"/>
  <c r="V249" i="22"/>
  <c r="W261" i="22" s="1"/>
  <c r="AF249" i="22"/>
  <c r="P250" i="22"/>
  <c r="AB250" i="22" s="1"/>
  <c r="G252" i="22"/>
  <c r="E252" i="22"/>
  <c r="T252" i="22"/>
  <c r="AF252" i="22" s="1"/>
  <c r="J252" i="22"/>
  <c r="U250" i="22"/>
  <c r="AG250" i="22" s="1"/>
  <c r="I252" i="22"/>
  <c r="Q250" i="22"/>
  <c r="AC250" i="22" s="1"/>
  <c r="R250" i="22"/>
  <c r="AD250" i="22" s="1"/>
  <c r="H252" i="22"/>
  <c r="Q252" i="22" s="1"/>
  <c r="AC252" i="22" s="1"/>
  <c r="D252" i="22"/>
  <c r="M250" i="22"/>
  <c r="O250" i="22"/>
  <c r="AA250" i="22" s="1"/>
  <c r="L252" i="22"/>
  <c r="N250" i="22"/>
  <c r="Z250" i="22" s="1"/>
  <c r="Y249" i="22"/>
  <c r="E251" i="22"/>
  <c r="K251" i="22"/>
  <c r="D251" i="22"/>
  <c r="I251" i="22"/>
  <c r="G251" i="22"/>
  <c r="H251" i="22"/>
  <c r="L251" i="22"/>
  <c r="F251" i="22"/>
  <c r="J251" i="22"/>
  <c r="T250" i="22"/>
  <c r="F252" i="22"/>
  <c r="S250" i="22"/>
  <c r="AE250" i="22" s="1"/>
  <c r="AF247" i="25"/>
  <c r="W260" i="24"/>
  <c r="Y248" i="24"/>
  <c r="L251" i="24"/>
  <c r="F251" i="24"/>
  <c r="K251" i="24"/>
  <c r="J251" i="24"/>
  <c r="I251" i="24"/>
  <c r="E251" i="24"/>
  <c r="H251" i="24"/>
  <c r="D251" i="24"/>
  <c r="G251" i="24"/>
  <c r="AF248" i="24"/>
  <c r="H250" i="25"/>
  <c r="K250" i="25"/>
  <c r="I250" i="25"/>
  <c r="L250" i="25"/>
  <c r="D250" i="25"/>
  <c r="F250" i="25"/>
  <c r="G250" i="25"/>
  <c r="E250" i="25"/>
  <c r="J250" i="25"/>
  <c r="Y249" i="24"/>
  <c r="I250" i="24"/>
  <c r="D250" i="24"/>
  <c r="J250" i="24"/>
  <c r="K250" i="24"/>
  <c r="L250" i="24"/>
  <c r="G250" i="24"/>
  <c r="H250" i="24"/>
  <c r="E250" i="24"/>
  <c r="F250" i="24"/>
  <c r="AF248" i="25"/>
  <c r="Y247" i="25"/>
  <c r="Y248" i="25"/>
  <c r="AF249" i="24"/>
  <c r="F249" i="25"/>
  <c r="G249" i="25"/>
  <c r="I249" i="25"/>
  <c r="D249" i="25"/>
  <c r="K249" i="25"/>
  <c r="H249" i="25"/>
  <c r="J249" i="25"/>
  <c r="L249" i="25"/>
  <c r="E249" i="25"/>
  <c r="N253" i="8" l="1"/>
  <c r="Q250" i="8"/>
  <c r="U250" i="8" s="1"/>
  <c r="C253" i="25" s="1"/>
  <c r="K253" i="8"/>
  <c r="L253" i="8"/>
  <c r="T249" i="8"/>
  <c r="U249" i="8"/>
  <c r="C252" i="25" s="1"/>
  <c r="E251" i="8"/>
  <c r="F250" i="8"/>
  <c r="D251" i="8"/>
  <c r="C251" i="8"/>
  <c r="S250" i="8"/>
  <c r="R250" i="8"/>
  <c r="AH247" i="25"/>
  <c r="AI259" i="25" s="1"/>
  <c r="AH248" i="25"/>
  <c r="AI260" i="25" s="1"/>
  <c r="X248" i="24"/>
  <c r="X249" i="24" s="1"/>
  <c r="O246" i="8" s="1"/>
  <c r="AJ246" i="25"/>
  <c r="W243" i="8" s="1"/>
  <c r="X247" i="25"/>
  <c r="AJ248" i="22"/>
  <c r="I245" i="8" s="1"/>
  <c r="AH249" i="22"/>
  <c r="AI261" i="22" s="1"/>
  <c r="AH249" i="24"/>
  <c r="AI261" i="24" s="1"/>
  <c r="AH248" i="24"/>
  <c r="AI260" i="24" s="1"/>
  <c r="AJ247" i="24"/>
  <c r="P244" i="8" s="1"/>
  <c r="V250" i="22"/>
  <c r="W262" i="22" s="1"/>
  <c r="X249" i="22"/>
  <c r="H246" i="8" s="1"/>
  <c r="M252" i="22"/>
  <c r="O252" i="22"/>
  <c r="AA252" i="22" s="1"/>
  <c r="H245" i="8"/>
  <c r="M251" i="22"/>
  <c r="S252" i="22"/>
  <c r="AE252" i="22" s="1"/>
  <c r="AF250" i="22"/>
  <c r="T251" i="22"/>
  <c r="S251" i="22"/>
  <c r="AE251" i="22" s="1"/>
  <c r="O251" i="22"/>
  <c r="AA251" i="22" s="1"/>
  <c r="Y250" i="22"/>
  <c r="R252" i="22"/>
  <c r="AD252" i="22" s="1"/>
  <c r="P252" i="22"/>
  <c r="AB252" i="22" s="1"/>
  <c r="N252" i="22"/>
  <c r="Z252" i="22" s="1"/>
  <c r="U251" i="22"/>
  <c r="AG251" i="22" s="1"/>
  <c r="Q251" i="22"/>
  <c r="AC251" i="22" s="1"/>
  <c r="N251" i="22"/>
  <c r="Z251" i="22" s="1"/>
  <c r="P251" i="22"/>
  <c r="AB251" i="22" s="1"/>
  <c r="C253" i="22"/>
  <c r="R251" i="22"/>
  <c r="AD251" i="22" s="1"/>
  <c r="U252" i="22"/>
  <c r="U249" i="25"/>
  <c r="AG249" i="25" s="1"/>
  <c r="P250" i="24"/>
  <c r="AB250" i="24" s="1"/>
  <c r="M250" i="25"/>
  <c r="O251" i="24"/>
  <c r="AA251" i="24" s="1"/>
  <c r="S249" i="25"/>
  <c r="AE249" i="25" s="1"/>
  <c r="U250" i="24"/>
  <c r="AG250" i="24" s="1"/>
  <c r="U250" i="25"/>
  <c r="AG250" i="25" s="1"/>
  <c r="P251" i="24"/>
  <c r="AB251" i="24" s="1"/>
  <c r="U251" i="24"/>
  <c r="AG251" i="24" s="1"/>
  <c r="Q249" i="25"/>
  <c r="AC249" i="25" s="1"/>
  <c r="T250" i="24"/>
  <c r="R250" i="25"/>
  <c r="AD250" i="25" s="1"/>
  <c r="M251" i="24"/>
  <c r="T249" i="25"/>
  <c r="S250" i="24"/>
  <c r="AE250" i="24" s="1"/>
  <c r="T250" i="25"/>
  <c r="Q251" i="24"/>
  <c r="AC251" i="24" s="1"/>
  <c r="M249" i="25"/>
  <c r="M250" i="24"/>
  <c r="S250" i="25"/>
  <c r="AE250" i="25" s="1"/>
  <c r="Q250" i="25"/>
  <c r="AC250" i="25" s="1"/>
  <c r="N251" i="24"/>
  <c r="Z251" i="24" s="1"/>
  <c r="R249" i="25"/>
  <c r="AD249" i="25" s="1"/>
  <c r="O250" i="24"/>
  <c r="AA250" i="24" s="1"/>
  <c r="R250" i="24"/>
  <c r="AD250" i="24" s="1"/>
  <c r="N250" i="25"/>
  <c r="Z250" i="25" s="1"/>
  <c r="D251" i="25"/>
  <c r="F251" i="25"/>
  <c r="I251" i="25"/>
  <c r="E251" i="25"/>
  <c r="K251" i="25"/>
  <c r="J251" i="25"/>
  <c r="H251" i="25"/>
  <c r="L251" i="25"/>
  <c r="G251" i="25"/>
  <c r="R251" i="24"/>
  <c r="AD251" i="24" s="1"/>
  <c r="P249" i="25"/>
  <c r="AB249" i="25" s="1"/>
  <c r="N250" i="24"/>
  <c r="Z250" i="24" s="1"/>
  <c r="P250" i="25"/>
  <c r="AB250" i="25" s="1"/>
  <c r="S251" i="24"/>
  <c r="AE251" i="24" s="1"/>
  <c r="N249" i="25"/>
  <c r="Z249" i="25" s="1"/>
  <c r="O249" i="25"/>
  <c r="AA249" i="25" s="1"/>
  <c r="Q250" i="24"/>
  <c r="AC250" i="24" s="1"/>
  <c r="O250" i="25"/>
  <c r="AA250" i="25" s="1"/>
  <c r="T251" i="24"/>
  <c r="H252" i="24"/>
  <c r="I252" i="24"/>
  <c r="G252" i="24"/>
  <c r="D252" i="24"/>
  <c r="J252" i="24"/>
  <c r="F252" i="24"/>
  <c r="E252" i="24"/>
  <c r="L252" i="24"/>
  <c r="K252" i="24"/>
  <c r="G251" i="8" l="1"/>
  <c r="C252" i="8"/>
  <c r="F251" i="8"/>
  <c r="E252" i="8"/>
  <c r="D252" i="8"/>
  <c r="K254" i="8"/>
  <c r="L254" i="8"/>
  <c r="Q251" i="8"/>
  <c r="J254" i="8"/>
  <c r="S251" i="8"/>
  <c r="R251" i="8"/>
  <c r="T250" i="8"/>
  <c r="X248" i="25"/>
  <c r="V244" i="8"/>
  <c r="V251" i="24"/>
  <c r="W263" i="24" s="1"/>
  <c r="V250" i="24"/>
  <c r="W262" i="24" s="1"/>
  <c r="O245" i="8"/>
  <c r="AJ249" i="22"/>
  <c r="I246" i="8" s="1"/>
  <c r="V250" i="25"/>
  <c r="W262" i="25" s="1"/>
  <c r="V249" i="25"/>
  <c r="W261" i="25" s="1"/>
  <c r="AJ247" i="25"/>
  <c r="W244" i="8" s="1"/>
  <c r="AJ248" i="24"/>
  <c r="AH250" i="22"/>
  <c r="AI262" i="22" s="1"/>
  <c r="V251" i="22"/>
  <c r="W263" i="22" s="1"/>
  <c r="Y252" i="22"/>
  <c r="V252" i="22"/>
  <c r="W264" i="22" s="1"/>
  <c r="X250" i="22"/>
  <c r="H247" i="8" s="1"/>
  <c r="C254" i="22"/>
  <c r="Y251" i="22"/>
  <c r="G253" i="22"/>
  <c r="I253" i="22"/>
  <c r="D253" i="22"/>
  <c r="E253" i="22"/>
  <c r="K253" i="22"/>
  <c r="L253" i="22"/>
  <c r="H253" i="22"/>
  <c r="F253" i="22"/>
  <c r="J253" i="22"/>
  <c r="AG252" i="22"/>
  <c r="AF251" i="22"/>
  <c r="N252" i="8"/>
  <c r="C253" i="24"/>
  <c r="E253" i="24" s="1"/>
  <c r="C254" i="24"/>
  <c r="S252" i="24"/>
  <c r="AE252" i="24" s="1"/>
  <c r="O251" i="25"/>
  <c r="AA251" i="25" s="1"/>
  <c r="M252" i="24"/>
  <c r="P251" i="25"/>
  <c r="AB251" i="25" s="1"/>
  <c r="M251" i="25"/>
  <c r="P252" i="24"/>
  <c r="AB252" i="24" s="1"/>
  <c r="U251" i="25"/>
  <c r="AG251" i="25" s="1"/>
  <c r="AF250" i="24"/>
  <c r="Y250" i="25"/>
  <c r="R252" i="24"/>
  <c r="AD252" i="24" s="1"/>
  <c r="Q251" i="25"/>
  <c r="AC251" i="25" s="1"/>
  <c r="AF249" i="25"/>
  <c r="T252" i="24"/>
  <c r="Q252" i="24"/>
  <c r="AC252" i="24" s="1"/>
  <c r="S251" i="25"/>
  <c r="AE251" i="25" s="1"/>
  <c r="U252" i="24"/>
  <c r="AG252" i="24" s="1"/>
  <c r="AF251" i="24"/>
  <c r="T251" i="25"/>
  <c r="Y250" i="24"/>
  <c r="AF250" i="25"/>
  <c r="Y251" i="24"/>
  <c r="N252" i="24"/>
  <c r="Z252" i="24" s="1"/>
  <c r="N251" i="25"/>
  <c r="Z251" i="25" s="1"/>
  <c r="F252" i="25"/>
  <c r="I252" i="25"/>
  <c r="H252" i="25"/>
  <c r="J252" i="25"/>
  <c r="D252" i="25"/>
  <c r="G252" i="25"/>
  <c r="L252" i="25"/>
  <c r="K252" i="25"/>
  <c r="E252" i="25"/>
  <c r="O252" i="24"/>
  <c r="AA252" i="24" s="1"/>
  <c r="R251" i="25"/>
  <c r="AD251" i="25" s="1"/>
  <c r="Y249" i="25"/>
  <c r="V245" i="8"/>
  <c r="U251" i="8" l="1"/>
  <c r="Q252" i="8"/>
  <c r="L255" i="8"/>
  <c r="K255" i="8"/>
  <c r="E253" i="8"/>
  <c r="D253" i="8"/>
  <c r="S252" i="8"/>
  <c r="R252" i="8"/>
  <c r="C253" i="8"/>
  <c r="G253" i="8"/>
  <c r="J255" i="8"/>
  <c r="N255" i="8"/>
  <c r="N254" i="8"/>
  <c r="T251" i="8"/>
  <c r="M252" i="8"/>
  <c r="M253" i="8" s="1"/>
  <c r="V252" i="24"/>
  <c r="W264" i="24" s="1"/>
  <c r="D253" i="24"/>
  <c r="M253" i="24" s="1"/>
  <c r="X251" i="22"/>
  <c r="AJ250" i="22"/>
  <c r="I247" i="8" s="1"/>
  <c r="AH251" i="22"/>
  <c r="AI263" i="22" s="1"/>
  <c r="AH251" i="24"/>
  <c r="AI263" i="24" s="1"/>
  <c r="X250" i="24"/>
  <c r="V251" i="25"/>
  <c r="W263" i="25" s="1"/>
  <c r="AH249" i="25"/>
  <c r="AI261" i="25" s="1"/>
  <c r="AH250" i="25"/>
  <c r="AI262" i="25" s="1"/>
  <c r="AJ248" i="25"/>
  <c r="X249" i="25"/>
  <c r="AH252" i="22"/>
  <c r="AI264" i="22" s="1"/>
  <c r="AH250" i="24"/>
  <c r="AI262" i="24" s="1"/>
  <c r="AJ249" i="24"/>
  <c r="P246" i="8" s="1"/>
  <c r="P245" i="8"/>
  <c r="U253" i="22"/>
  <c r="AG253" i="22" s="1"/>
  <c r="T253" i="22"/>
  <c r="F252" i="8"/>
  <c r="M253" i="22"/>
  <c r="R253" i="22"/>
  <c r="AD253" i="22" s="1"/>
  <c r="N253" i="22"/>
  <c r="Z253" i="22" s="1"/>
  <c r="K253" i="24"/>
  <c r="S253" i="22"/>
  <c r="AE253" i="22" s="1"/>
  <c r="P253" i="22"/>
  <c r="AB253" i="22" s="1"/>
  <c r="I253" i="24"/>
  <c r="O253" i="22"/>
  <c r="AA253" i="22" s="1"/>
  <c r="G252" i="8"/>
  <c r="C255" i="22" s="1"/>
  <c r="Q253" i="22"/>
  <c r="AC253" i="22" s="1"/>
  <c r="J254" i="22"/>
  <c r="K254" i="22"/>
  <c r="L254" i="22"/>
  <c r="F254" i="22"/>
  <c r="I254" i="22"/>
  <c r="E254" i="22"/>
  <c r="H254" i="22"/>
  <c r="G254" i="22"/>
  <c r="D254" i="22"/>
  <c r="J253" i="24"/>
  <c r="G253" i="24"/>
  <c r="L253" i="24"/>
  <c r="F253" i="24"/>
  <c r="H253" i="24"/>
  <c r="Q253" i="24" s="1"/>
  <c r="AC253" i="24" s="1"/>
  <c r="C255" i="24"/>
  <c r="U252" i="8"/>
  <c r="C255" i="25" s="1"/>
  <c r="C254" i="25"/>
  <c r="P252" i="25"/>
  <c r="AB252" i="25" s="1"/>
  <c r="N253" i="24"/>
  <c r="Z253" i="24" s="1"/>
  <c r="Y252" i="24"/>
  <c r="M252" i="25"/>
  <c r="AF251" i="25"/>
  <c r="F253" i="25"/>
  <c r="I253" i="25"/>
  <c r="G253" i="25"/>
  <c r="D253" i="25"/>
  <c r="L253" i="25"/>
  <c r="J253" i="25"/>
  <c r="E253" i="25"/>
  <c r="H253" i="25"/>
  <c r="K253" i="25"/>
  <c r="S252" i="25"/>
  <c r="AE252" i="25" s="1"/>
  <c r="Q252" i="25"/>
  <c r="AC252" i="25" s="1"/>
  <c r="Y251" i="25"/>
  <c r="R252" i="25"/>
  <c r="AD252" i="25" s="1"/>
  <c r="N252" i="25"/>
  <c r="Z252" i="25" s="1"/>
  <c r="O252" i="25"/>
  <c r="AA252" i="25" s="1"/>
  <c r="T252" i="25"/>
  <c r="AF252" i="24"/>
  <c r="U252" i="25"/>
  <c r="AG252" i="25" s="1"/>
  <c r="F254" i="24"/>
  <c r="E254" i="24"/>
  <c r="D254" i="24"/>
  <c r="I254" i="24"/>
  <c r="J254" i="24"/>
  <c r="H254" i="24"/>
  <c r="L254" i="24"/>
  <c r="G254" i="24"/>
  <c r="K254" i="24"/>
  <c r="F253" i="8" l="1"/>
  <c r="E254" i="8"/>
  <c r="D254" i="8"/>
  <c r="M254" i="8"/>
  <c r="M255" i="8" s="1"/>
  <c r="L256" i="8"/>
  <c r="K256" i="8"/>
  <c r="J256" i="8"/>
  <c r="N256" i="8" s="1"/>
  <c r="M256" i="8" s="1"/>
  <c r="R253" i="8"/>
  <c r="S253" i="8"/>
  <c r="T253" i="8" s="1"/>
  <c r="Q253" i="8"/>
  <c r="C254" i="8"/>
  <c r="C255" i="8" s="1"/>
  <c r="X251" i="24"/>
  <c r="O248" i="8" s="1"/>
  <c r="O247" i="8"/>
  <c r="X250" i="25"/>
  <c r="V247" i="8" s="1"/>
  <c r="V246" i="8"/>
  <c r="X252" i="22"/>
  <c r="H249" i="8" s="1"/>
  <c r="H248" i="8"/>
  <c r="AJ251" i="22"/>
  <c r="I248" i="8" s="1"/>
  <c r="AH251" i="25"/>
  <c r="AI263" i="25" s="1"/>
  <c r="X252" i="24"/>
  <c r="O249" i="8" s="1"/>
  <c r="AJ249" i="25"/>
  <c r="W246" i="8" s="1"/>
  <c r="W245" i="8"/>
  <c r="V252" i="25"/>
  <c r="W264" i="25" s="1"/>
  <c r="AH252" i="24"/>
  <c r="AI264" i="24" s="1"/>
  <c r="AJ250" i="24"/>
  <c r="P247" i="8" s="1"/>
  <c r="V253" i="22"/>
  <c r="W265" i="22" s="1"/>
  <c r="T253" i="24"/>
  <c r="AF253" i="24" s="1"/>
  <c r="P253" i="24"/>
  <c r="AB253" i="24" s="1"/>
  <c r="R253" i="24"/>
  <c r="AD253" i="24" s="1"/>
  <c r="R254" i="22"/>
  <c r="AD254" i="22" s="1"/>
  <c r="O254" i="22"/>
  <c r="AA254" i="22" s="1"/>
  <c r="Y253" i="22"/>
  <c r="U254" i="22"/>
  <c r="AG254" i="22" s="1"/>
  <c r="T254" i="22"/>
  <c r="M254" i="22"/>
  <c r="S254" i="22"/>
  <c r="AE254" i="22" s="1"/>
  <c r="P254" i="22"/>
  <c r="AB254" i="22" s="1"/>
  <c r="Q254" i="22"/>
  <c r="AC254" i="22" s="1"/>
  <c r="AF253" i="22"/>
  <c r="J255" i="22"/>
  <c r="K255" i="22"/>
  <c r="D255" i="22"/>
  <c r="L255" i="22"/>
  <c r="G255" i="22"/>
  <c r="F255" i="22"/>
  <c r="I255" i="22"/>
  <c r="E255" i="22"/>
  <c r="H255" i="22"/>
  <c r="N254" i="22"/>
  <c r="Z254" i="22" s="1"/>
  <c r="C256" i="22"/>
  <c r="S253" i="24"/>
  <c r="AE253" i="24" s="1"/>
  <c r="U253" i="24"/>
  <c r="AG253" i="24" s="1"/>
  <c r="O253" i="24"/>
  <c r="AA253" i="24" s="1"/>
  <c r="T252" i="8"/>
  <c r="C256" i="24"/>
  <c r="T254" i="24"/>
  <c r="O254" i="24"/>
  <c r="AA254" i="24" s="1"/>
  <c r="U253" i="25"/>
  <c r="AG253" i="25" s="1"/>
  <c r="P254" i="24"/>
  <c r="AB254" i="24" s="1"/>
  <c r="M253" i="25"/>
  <c r="U254" i="24"/>
  <c r="AG254" i="24" s="1"/>
  <c r="P253" i="25"/>
  <c r="AB253" i="25" s="1"/>
  <c r="Q254" i="24"/>
  <c r="AC254" i="24" s="1"/>
  <c r="R253" i="25"/>
  <c r="AD253" i="25" s="1"/>
  <c r="S254" i="24"/>
  <c r="AE254" i="24" s="1"/>
  <c r="AF252" i="25"/>
  <c r="T253" i="25"/>
  <c r="O253" i="25"/>
  <c r="AA253" i="25" s="1"/>
  <c r="Y252" i="25"/>
  <c r="R254" i="24"/>
  <c r="AD254" i="24" s="1"/>
  <c r="I255" i="24"/>
  <c r="J255" i="24"/>
  <c r="F255" i="24"/>
  <c r="E255" i="24"/>
  <c r="D255" i="24"/>
  <c r="G255" i="24"/>
  <c r="H255" i="24"/>
  <c r="L255" i="24"/>
  <c r="K255" i="24"/>
  <c r="Q253" i="25"/>
  <c r="AC253" i="25" s="1"/>
  <c r="M254" i="24"/>
  <c r="N253" i="25"/>
  <c r="Z253" i="25" s="1"/>
  <c r="N254" i="24"/>
  <c r="Z254" i="24" s="1"/>
  <c r="S253" i="25"/>
  <c r="AE253" i="25" s="1"/>
  <c r="Y253" i="24"/>
  <c r="J257" i="8" l="1"/>
  <c r="N257" i="8"/>
  <c r="M257" i="8" s="1"/>
  <c r="L257" i="8"/>
  <c r="K257" i="8"/>
  <c r="G254" i="8"/>
  <c r="G255" i="8"/>
  <c r="C256" i="8"/>
  <c r="G256" i="8"/>
  <c r="U253" i="8"/>
  <c r="Q254" i="8"/>
  <c r="U254" i="8" s="1"/>
  <c r="C257" i="25" s="1"/>
  <c r="D255" i="8"/>
  <c r="F254" i="8"/>
  <c r="E255" i="8"/>
  <c r="X251" i="25"/>
  <c r="V248" i="8" s="1"/>
  <c r="S254" i="8"/>
  <c r="T254" i="8" s="1"/>
  <c r="R254" i="8"/>
  <c r="AJ252" i="22"/>
  <c r="I249" i="8" s="1"/>
  <c r="V254" i="24"/>
  <c r="W266" i="24" s="1"/>
  <c r="V253" i="24"/>
  <c r="V253" i="25"/>
  <c r="AH252" i="25"/>
  <c r="AI264" i="25" s="1"/>
  <c r="AJ250" i="25"/>
  <c r="W247" i="8" s="1"/>
  <c r="X252" i="25"/>
  <c r="V249" i="8" s="1"/>
  <c r="AH253" i="24"/>
  <c r="AI265" i="24" s="1"/>
  <c r="AH253" i="22"/>
  <c r="AI265" i="22" s="1"/>
  <c r="AJ251" i="24"/>
  <c r="P248" i="8" s="1"/>
  <c r="V254" i="22"/>
  <c r="W266" i="22" s="1"/>
  <c r="X253" i="22"/>
  <c r="H250" i="8" s="1"/>
  <c r="W265" i="24"/>
  <c r="F256" i="22"/>
  <c r="G256" i="22"/>
  <c r="J256" i="22"/>
  <c r="H256" i="22"/>
  <c r="L256" i="22"/>
  <c r="K256" i="22"/>
  <c r="D256" i="22"/>
  <c r="I256" i="22"/>
  <c r="E256" i="22"/>
  <c r="U255" i="22"/>
  <c r="AG255" i="22" s="1"/>
  <c r="N255" i="22"/>
  <c r="Z255" i="22" s="1"/>
  <c r="T255" i="22"/>
  <c r="Y254" i="22"/>
  <c r="Q255" i="22"/>
  <c r="AC255" i="22" s="1"/>
  <c r="R255" i="22"/>
  <c r="AD255" i="22" s="1"/>
  <c r="O255" i="22"/>
  <c r="AA255" i="22" s="1"/>
  <c r="AF254" i="22"/>
  <c r="M255" i="22"/>
  <c r="S255" i="22"/>
  <c r="AE255" i="22" s="1"/>
  <c r="C257" i="22"/>
  <c r="P255" i="22"/>
  <c r="AB255" i="22" s="1"/>
  <c r="C256" i="25"/>
  <c r="E254" i="25"/>
  <c r="I254" i="25"/>
  <c r="D254" i="25"/>
  <c r="K254" i="25"/>
  <c r="G254" i="25"/>
  <c r="H254" i="25"/>
  <c r="J254" i="25"/>
  <c r="F254" i="25"/>
  <c r="L254" i="25"/>
  <c r="Y254" i="24"/>
  <c r="S255" i="24"/>
  <c r="AE255" i="24" s="1"/>
  <c r="J255" i="25"/>
  <c r="H255" i="25"/>
  <c r="L255" i="25"/>
  <c r="D255" i="25"/>
  <c r="F255" i="25"/>
  <c r="I255" i="25"/>
  <c r="G255" i="25"/>
  <c r="K255" i="25"/>
  <c r="E255" i="25"/>
  <c r="T255" i="24"/>
  <c r="R255" i="24"/>
  <c r="AD255" i="24" s="1"/>
  <c r="AF253" i="25"/>
  <c r="U255" i="24"/>
  <c r="AG255" i="24" s="1"/>
  <c r="Q255" i="24"/>
  <c r="AC255" i="24" s="1"/>
  <c r="Y253" i="25"/>
  <c r="W265" i="25"/>
  <c r="P255" i="24"/>
  <c r="AB255" i="24" s="1"/>
  <c r="M255" i="24"/>
  <c r="L256" i="24"/>
  <c r="E256" i="24"/>
  <c r="D256" i="24"/>
  <c r="K256" i="24"/>
  <c r="H256" i="24"/>
  <c r="G256" i="24"/>
  <c r="F256" i="24"/>
  <c r="I256" i="24"/>
  <c r="J256" i="24"/>
  <c r="N255" i="24"/>
  <c r="Z255" i="24" s="1"/>
  <c r="O255" i="24"/>
  <c r="AA255" i="24" s="1"/>
  <c r="AF254" i="24"/>
  <c r="E256" i="8" l="1"/>
  <c r="F255" i="8"/>
  <c r="D256" i="8"/>
  <c r="L258" i="8"/>
  <c r="K258" i="8"/>
  <c r="Q255" i="8"/>
  <c r="U255" i="8"/>
  <c r="R255" i="8"/>
  <c r="S255" i="8"/>
  <c r="T255" i="8" s="1"/>
  <c r="J258" i="8"/>
  <c r="N258" i="8" s="1"/>
  <c r="M258" i="8" s="1"/>
  <c r="V255" i="24"/>
  <c r="W267" i="24" s="1"/>
  <c r="X253" i="24"/>
  <c r="AH253" i="25"/>
  <c r="AI265" i="25" s="1"/>
  <c r="AJ251" i="25"/>
  <c r="W248" i="8" s="1"/>
  <c r="X253" i="25"/>
  <c r="V250" i="8" s="1"/>
  <c r="AH254" i="22"/>
  <c r="AI266" i="22" s="1"/>
  <c r="AJ253" i="22"/>
  <c r="I250" i="8" s="1"/>
  <c r="AJ252" i="24"/>
  <c r="P249" i="8" s="1"/>
  <c r="AH254" i="24"/>
  <c r="AI266" i="24" s="1"/>
  <c r="V255" i="22"/>
  <c r="W267" i="22" s="1"/>
  <c r="X254" i="22"/>
  <c r="H251" i="8" s="1"/>
  <c r="R256" i="22"/>
  <c r="AD256" i="22" s="1"/>
  <c r="C258" i="22"/>
  <c r="M256" i="22"/>
  <c r="U256" i="22"/>
  <c r="AG256" i="22" s="1"/>
  <c r="Q256" i="22"/>
  <c r="AC256" i="22" s="1"/>
  <c r="G257" i="22"/>
  <c r="E257" i="22"/>
  <c r="J257" i="22"/>
  <c r="I257" i="22"/>
  <c r="F257" i="22"/>
  <c r="D257" i="22"/>
  <c r="L257" i="22"/>
  <c r="K257" i="22"/>
  <c r="H257" i="22"/>
  <c r="T256" i="22"/>
  <c r="S256" i="22"/>
  <c r="AE256" i="22" s="1"/>
  <c r="Y255" i="22"/>
  <c r="AF255" i="22"/>
  <c r="P256" i="22"/>
  <c r="AB256" i="22" s="1"/>
  <c r="N256" i="22"/>
  <c r="Z256" i="22" s="1"/>
  <c r="O256" i="22"/>
  <c r="AA256" i="22" s="1"/>
  <c r="C257" i="24"/>
  <c r="M256" i="24"/>
  <c r="U255" i="25"/>
  <c r="AG255" i="25" s="1"/>
  <c r="O254" i="25"/>
  <c r="AA254" i="25" s="1"/>
  <c r="N256" i="24"/>
  <c r="Z256" i="24" s="1"/>
  <c r="AF255" i="24"/>
  <c r="Q255" i="25"/>
  <c r="AC255" i="25" s="1"/>
  <c r="S254" i="25"/>
  <c r="AE254" i="25" s="1"/>
  <c r="S256" i="24"/>
  <c r="AE256" i="24" s="1"/>
  <c r="U256" i="24"/>
  <c r="AG256" i="24" s="1"/>
  <c r="N255" i="25"/>
  <c r="Z255" i="25" s="1"/>
  <c r="S255" i="25"/>
  <c r="AE255" i="25" s="1"/>
  <c r="Q254" i="25"/>
  <c r="AC254" i="25" s="1"/>
  <c r="R256" i="24"/>
  <c r="AD256" i="24" s="1"/>
  <c r="F256" i="25"/>
  <c r="H256" i="25"/>
  <c r="L256" i="25"/>
  <c r="K256" i="25"/>
  <c r="G256" i="25"/>
  <c r="E256" i="25"/>
  <c r="D256" i="25"/>
  <c r="I256" i="25"/>
  <c r="J256" i="25"/>
  <c r="T255" i="25"/>
  <c r="P254" i="25"/>
  <c r="AB254" i="25" s="1"/>
  <c r="O256" i="24"/>
  <c r="AA256" i="24" s="1"/>
  <c r="P255" i="25"/>
  <c r="AB255" i="25" s="1"/>
  <c r="T254" i="25"/>
  <c r="P256" i="24"/>
  <c r="AB256" i="24" s="1"/>
  <c r="Y255" i="24"/>
  <c r="AH255" i="24" s="1"/>
  <c r="AI267" i="24" s="1"/>
  <c r="R255" i="25"/>
  <c r="AD255" i="25" s="1"/>
  <c r="M254" i="25"/>
  <c r="Q256" i="24"/>
  <c r="AC256" i="24" s="1"/>
  <c r="O255" i="25"/>
  <c r="AA255" i="25" s="1"/>
  <c r="R254" i="25"/>
  <c r="AD254" i="25" s="1"/>
  <c r="T256" i="24"/>
  <c r="M255" i="25"/>
  <c r="U254" i="25"/>
  <c r="AG254" i="25" s="1"/>
  <c r="N254" i="25"/>
  <c r="Z254" i="25" s="1"/>
  <c r="Q256" i="8" l="1"/>
  <c r="U256" i="8" s="1"/>
  <c r="F256" i="8"/>
  <c r="D257" i="8"/>
  <c r="E257" i="8"/>
  <c r="R256" i="8"/>
  <c r="S256" i="8"/>
  <c r="C257" i="8"/>
  <c r="X254" i="24"/>
  <c r="O251" i="8" s="1"/>
  <c r="O250" i="8"/>
  <c r="V256" i="24"/>
  <c r="W268" i="24" s="1"/>
  <c r="AJ254" i="22"/>
  <c r="I251" i="8" s="1"/>
  <c r="X255" i="24"/>
  <c r="V255" i="25"/>
  <c r="W267" i="25" s="1"/>
  <c r="V254" i="25"/>
  <c r="AJ252" i="25"/>
  <c r="W249" i="8" s="1"/>
  <c r="AH255" i="22"/>
  <c r="AI267" i="22" s="1"/>
  <c r="X255" i="22"/>
  <c r="V256" i="22"/>
  <c r="W268" i="22" s="1"/>
  <c r="AJ253" i="24"/>
  <c r="P250" i="8" s="1"/>
  <c r="O257" i="22"/>
  <c r="AA257" i="22" s="1"/>
  <c r="S257" i="22"/>
  <c r="AE257" i="22" s="1"/>
  <c r="R257" i="22"/>
  <c r="AD257" i="22" s="1"/>
  <c r="AF256" i="22"/>
  <c r="N257" i="22"/>
  <c r="Z257" i="22" s="1"/>
  <c r="Y256" i="22"/>
  <c r="Q257" i="22"/>
  <c r="AC257" i="22" s="1"/>
  <c r="P257" i="22"/>
  <c r="AB257" i="22" s="1"/>
  <c r="T257" i="22"/>
  <c r="C259" i="22"/>
  <c r="U257" i="22"/>
  <c r="AG257" i="22" s="1"/>
  <c r="F258" i="22"/>
  <c r="K258" i="22"/>
  <c r="J258" i="22"/>
  <c r="G258" i="22"/>
  <c r="D258" i="22"/>
  <c r="I258" i="22"/>
  <c r="E258" i="22"/>
  <c r="L258" i="22"/>
  <c r="H258" i="22"/>
  <c r="M257" i="22"/>
  <c r="C259" i="24"/>
  <c r="C258" i="24"/>
  <c r="F258" i="24" s="1"/>
  <c r="C258" i="25"/>
  <c r="C260" i="24"/>
  <c r="N256" i="25"/>
  <c r="Z256" i="25" s="1"/>
  <c r="P256" i="25"/>
  <c r="AB256" i="25" s="1"/>
  <c r="T256" i="25"/>
  <c r="AF256" i="24"/>
  <c r="AF254" i="25"/>
  <c r="U256" i="25"/>
  <c r="AG256" i="25" s="1"/>
  <c r="J257" i="25"/>
  <c r="F257" i="25"/>
  <c r="L257" i="25"/>
  <c r="G257" i="25"/>
  <c r="H257" i="25"/>
  <c r="K257" i="25"/>
  <c r="D257" i="25"/>
  <c r="I257" i="25"/>
  <c r="E257" i="25"/>
  <c r="AF255" i="25"/>
  <c r="Q256" i="25"/>
  <c r="AC256" i="25" s="1"/>
  <c r="Y255" i="25"/>
  <c r="S256" i="25"/>
  <c r="AE256" i="25" s="1"/>
  <c r="O256" i="25"/>
  <c r="AA256" i="25" s="1"/>
  <c r="G257" i="24"/>
  <c r="E257" i="24"/>
  <c r="L257" i="24"/>
  <c r="K257" i="24"/>
  <c r="I257" i="24"/>
  <c r="H257" i="24"/>
  <c r="D257" i="24"/>
  <c r="F257" i="24"/>
  <c r="J257" i="24"/>
  <c r="R256" i="25"/>
  <c r="AD256" i="25" s="1"/>
  <c r="Y256" i="24"/>
  <c r="Y254" i="25"/>
  <c r="M256" i="25"/>
  <c r="T256" i="8" l="1"/>
  <c r="R257" i="8"/>
  <c r="S257" i="8"/>
  <c r="T257" i="8" s="1"/>
  <c r="E258" i="8"/>
  <c r="F257" i="8"/>
  <c r="D258" i="8"/>
  <c r="F258" i="8" s="1"/>
  <c r="G257" i="8"/>
  <c r="C258" i="8"/>
  <c r="G258" i="8" s="1"/>
  <c r="Q257" i="8"/>
  <c r="Q258" i="8" s="1"/>
  <c r="U258" i="8" s="1"/>
  <c r="U257" i="8"/>
  <c r="X256" i="22"/>
  <c r="H253" i="8" s="1"/>
  <c r="AH256" i="24"/>
  <c r="AI268" i="24" s="1"/>
  <c r="AH254" i="25"/>
  <c r="AI266" i="25" s="1"/>
  <c r="AH255" i="25"/>
  <c r="AI267" i="25" s="1"/>
  <c r="AJ255" i="22"/>
  <c r="I252" i="8" s="1"/>
  <c r="X256" i="24"/>
  <c r="O253" i="8" s="1"/>
  <c r="V256" i="25"/>
  <c r="W268" i="25" s="1"/>
  <c r="AJ253" i="25"/>
  <c r="W250" i="8" s="1"/>
  <c r="W266" i="25"/>
  <c r="X254" i="25"/>
  <c r="AJ254" i="24"/>
  <c r="P251" i="8" s="1"/>
  <c r="AH256" i="22"/>
  <c r="AI268" i="22" s="1"/>
  <c r="V257" i="22"/>
  <c r="W269" i="22" s="1"/>
  <c r="H252" i="8"/>
  <c r="P258" i="22"/>
  <c r="AB258" i="22" s="1"/>
  <c r="AF257" i="22"/>
  <c r="R258" i="22"/>
  <c r="AD258" i="22" s="1"/>
  <c r="S258" i="22"/>
  <c r="AE258" i="22" s="1"/>
  <c r="T258" i="22"/>
  <c r="E259" i="22"/>
  <c r="H259" i="22"/>
  <c r="F259" i="22"/>
  <c r="G259" i="22"/>
  <c r="K259" i="22"/>
  <c r="J259" i="22"/>
  <c r="L259" i="22"/>
  <c r="I259" i="22"/>
  <c r="D259" i="22"/>
  <c r="Q258" i="22"/>
  <c r="AC258" i="22" s="1"/>
  <c r="O258" i="22"/>
  <c r="AA258" i="22" s="1"/>
  <c r="C260" i="22"/>
  <c r="M258" i="22"/>
  <c r="U258" i="22"/>
  <c r="AG258" i="22" s="1"/>
  <c r="Y257" i="22"/>
  <c r="N258" i="22"/>
  <c r="Z258" i="22" s="1"/>
  <c r="E258" i="24"/>
  <c r="N258" i="24" s="1"/>
  <c r="Z258" i="24" s="1"/>
  <c r="G258" i="24"/>
  <c r="L258" i="24"/>
  <c r="U258" i="24" s="1"/>
  <c r="AG258" i="24" s="1"/>
  <c r="H258" i="24"/>
  <c r="Q258" i="24" s="1"/>
  <c r="AC258" i="24" s="1"/>
  <c r="K258" i="24"/>
  <c r="T258" i="24" s="1"/>
  <c r="D258" i="24"/>
  <c r="M258" i="24" s="1"/>
  <c r="J258" i="24"/>
  <c r="S258" i="24" s="1"/>
  <c r="AE258" i="24" s="1"/>
  <c r="I258" i="24"/>
  <c r="R258" i="24" s="1"/>
  <c r="AD258" i="24" s="1"/>
  <c r="C259" i="25"/>
  <c r="M257" i="24"/>
  <c r="T257" i="25"/>
  <c r="K259" i="24"/>
  <c r="I259" i="24"/>
  <c r="G259" i="24"/>
  <c r="J259" i="24"/>
  <c r="H259" i="24"/>
  <c r="F259" i="24"/>
  <c r="L259" i="24"/>
  <c r="D259" i="24"/>
  <c r="E259" i="24"/>
  <c r="Q257" i="24"/>
  <c r="AC257" i="24" s="1"/>
  <c r="Q257" i="25"/>
  <c r="AC257" i="25" s="1"/>
  <c r="R257" i="24"/>
  <c r="AD257" i="24" s="1"/>
  <c r="P257" i="25"/>
  <c r="AB257" i="25" s="1"/>
  <c r="O258" i="24"/>
  <c r="AA258" i="24" s="1"/>
  <c r="Y256" i="25"/>
  <c r="T257" i="24"/>
  <c r="U257" i="25"/>
  <c r="AG257" i="25" s="1"/>
  <c r="U257" i="24"/>
  <c r="AG257" i="24" s="1"/>
  <c r="O257" i="25"/>
  <c r="AA257" i="25" s="1"/>
  <c r="N257" i="24"/>
  <c r="Z257" i="24" s="1"/>
  <c r="N257" i="25"/>
  <c r="Z257" i="25" s="1"/>
  <c r="S257" i="25"/>
  <c r="AE257" i="25" s="1"/>
  <c r="L258" i="25"/>
  <c r="H258" i="25"/>
  <c r="F258" i="25"/>
  <c r="J258" i="25"/>
  <c r="I258" i="25"/>
  <c r="G258" i="25"/>
  <c r="K258" i="25"/>
  <c r="E258" i="25"/>
  <c r="D258" i="25"/>
  <c r="S257" i="24"/>
  <c r="AE257" i="24" s="1"/>
  <c r="P257" i="24"/>
  <c r="AB257" i="24" s="1"/>
  <c r="R257" i="25"/>
  <c r="AD257" i="25" s="1"/>
  <c r="AF256" i="25"/>
  <c r="O257" i="24"/>
  <c r="AA257" i="24" s="1"/>
  <c r="M257" i="25"/>
  <c r="O252" i="8"/>
  <c r="S258" i="8" l="1"/>
  <c r="R258" i="8"/>
  <c r="X255" i="25"/>
  <c r="X256" i="25" s="1"/>
  <c r="V253" i="8" s="1"/>
  <c r="V251" i="8"/>
  <c r="V257" i="24"/>
  <c r="W269" i="24" s="1"/>
  <c r="AH256" i="25"/>
  <c r="AI268" i="25" s="1"/>
  <c r="V257" i="25"/>
  <c r="AJ254" i="25"/>
  <c r="W251" i="8" s="1"/>
  <c r="AH257" i="22"/>
  <c r="AI269" i="22" s="1"/>
  <c r="AJ256" i="22"/>
  <c r="I253" i="8" s="1"/>
  <c r="AJ255" i="24"/>
  <c r="X257" i="22"/>
  <c r="H254" i="8" s="1"/>
  <c r="V258" i="22"/>
  <c r="W270" i="22" s="1"/>
  <c r="K260" i="22"/>
  <c r="D260" i="22"/>
  <c r="F260" i="22"/>
  <c r="G260" i="22"/>
  <c r="L260" i="22"/>
  <c r="J260" i="22"/>
  <c r="I260" i="22"/>
  <c r="E260" i="22"/>
  <c r="H260" i="22"/>
  <c r="R259" i="22"/>
  <c r="AD259" i="22" s="1"/>
  <c r="U259" i="22"/>
  <c r="AG259" i="22" s="1"/>
  <c r="AF258" i="22"/>
  <c r="S259" i="22"/>
  <c r="AE259" i="22" s="1"/>
  <c r="E259" i="8"/>
  <c r="D259" i="8"/>
  <c r="C261" i="22"/>
  <c r="C259" i="8"/>
  <c r="T259" i="22"/>
  <c r="P259" i="22"/>
  <c r="AB259" i="22" s="1"/>
  <c r="N259" i="22"/>
  <c r="Z259" i="22" s="1"/>
  <c r="O259" i="22"/>
  <c r="AA259" i="22" s="1"/>
  <c r="M259" i="22"/>
  <c r="Y258" i="22"/>
  <c r="Q259" i="22"/>
  <c r="AC259" i="22" s="1"/>
  <c r="P258" i="24"/>
  <c r="AB258" i="24" s="1"/>
  <c r="C261" i="25"/>
  <c r="C260" i="25"/>
  <c r="L259" i="8"/>
  <c r="K259" i="8"/>
  <c r="J259" i="8"/>
  <c r="C261" i="24"/>
  <c r="W269" i="25"/>
  <c r="Y257" i="25"/>
  <c r="M258" i="25"/>
  <c r="U258" i="25"/>
  <c r="AG258" i="25" s="1"/>
  <c r="V252" i="8"/>
  <c r="R259" i="24"/>
  <c r="AD259" i="24" s="1"/>
  <c r="N258" i="25"/>
  <c r="Z258" i="25" s="1"/>
  <c r="N259" i="24"/>
  <c r="Z259" i="24" s="1"/>
  <c r="T259" i="24"/>
  <c r="T258" i="25"/>
  <c r="AF258" i="24"/>
  <c r="M259" i="24"/>
  <c r="P258" i="25"/>
  <c r="AB258" i="25" s="1"/>
  <c r="G259" i="25"/>
  <c r="K259" i="25"/>
  <c r="J259" i="25"/>
  <c r="F259" i="25"/>
  <c r="H259" i="25"/>
  <c r="I259" i="25"/>
  <c r="E259" i="25"/>
  <c r="D259" i="25"/>
  <c r="L259" i="25"/>
  <c r="U259" i="24"/>
  <c r="AG259" i="24" s="1"/>
  <c r="I260" i="24"/>
  <c r="K260" i="24"/>
  <c r="H260" i="24"/>
  <c r="F260" i="24"/>
  <c r="E260" i="24"/>
  <c r="J260" i="24"/>
  <c r="L260" i="24"/>
  <c r="G260" i="24"/>
  <c r="D260" i="24"/>
  <c r="R258" i="25"/>
  <c r="AD258" i="25" s="1"/>
  <c r="AF257" i="24"/>
  <c r="O259" i="24"/>
  <c r="AA259" i="24" s="1"/>
  <c r="AF257" i="25"/>
  <c r="S258" i="25"/>
  <c r="AE258" i="25" s="1"/>
  <c r="Q259" i="24"/>
  <c r="AC259" i="24" s="1"/>
  <c r="Y258" i="24"/>
  <c r="O258" i="25"/>
  <c r="AA258" i="25" s="1"/>
  <c r="S259" i="24"/>
  <c r="AE259" i="24" s="1"/>
  <c r="Q258" i="25"/>
  <c r="AC258" i="25" s="1"/>
  <c r="P259" i="24"/>
  <c r="AB259" i="24" s="1"/>
  <c r="Y257" i="24"/>
  <c r="T258" i="8" l="1"/>
  <c r="V259" i="24"/>
  <c r="W271" i="24" s="1"/>
  <c r="V258" i="24"/>
  <c r="W270" i="24" s="1"/>
  <c r="AH257" i="24"/>
  <c r="AI269" i="24" s="1"/>
  <c r="AH258" i="22"/>
  <c r="AI270" i="22" s="1"/>
  <c r="X257" i="24"/>
  <c r="O254" i="8" s="1"/>
  <c r="V258" i="25"/>
  <c r="W270" i="25" s="1"/>
  <c r="AH257" i="25"/>
  <c r="AI269" i="25" s="1"/>
  <c r="AJ255" i="25"/>
  <c r="X257" i="25"/>
  <c r="V254" i="8" s="1"/>
  <c r="AJ257" i="22"/>
  <c r="I254" i="8" s="1"/>
  <c r="AH258" i="24"/>
  <c r="AI270" i="24" s="1"/>
  <c r="AJ256" i="24"/>
  <c r="P253" i="8" s="1"/>
  <c r="P252" i="8"/>
  <c r="X258" i="22"/>
  <c r="H255" i="8" s="1"/>
  <c r="V259" i="22"/>
  <c r="W271" i="22" s="1"/>
  <c r="C260" i="8"/>
  <c r="G260" i="8" s="1"/>
  <c r="C263" i="22" s="1"/>
  <c r="H263" i="22" s="1"/>
  <c r="G259" i="8"/>
  <c r="C262" i="22" s="1"/>
  <c r="L261" i="22"/>
  <c r="G261" i="22"/>
  <c r="K261" i="22"/>
  <c r="F261" i="22"/>
  <c r="I261" i="22"/>
  <c r="E261" i="22"/>
  <c r="D261" i="22"/>
  <c r="J261" i="22"/>
  <c r="H261" i="22"/>
  <c r="R260" i="22"/>
  <c r="AD260" i="22" s="1"/>
  <c r="F259" i="8"/>
  <c r="D260" i="8"/>
  <c r="E260" i="8"/>
  <c r="S260" i="22"/>
  <c r="AE260" i="22" s="1"/>
  <c r="N260" i="22"/>
  <c r="Z260" i="22" s="1"/>
  <c r="Y259" i="22"/>
  <c r="P260" i="22"/>
  <c r="AB260" i="22" s="1"/>
  <c r="U260" i="22"/>
  <c r="AG260" i="22" s="1"/>
  <c r="O260" i="22"/>
  <c r="AA260" i="22" s="1"/>
  <c r="M260" i="22"/>
  <c r="AF259" i="22"/>
  <c r="Q260" i="22"/>
  <c r="AC260" i="22" s="1"/>
  <c r="T260" i="22"/>
  <c r="S259" i="8"/>
  <c r="R259" i="8"/>
  <c r="J260" i="8"/>
  <c r="N260" i="8" s="1"/>
  <c r="N259" i="8"/>
  <c r="L260" i="8"/>
  <c r="K260" i="8"/>
  <c r="Q259" i="8"/>
  <c r="Q260" i="24"/>
  <c r="AC260" i="24" s="1"/>
  <c r="R259" i="25"/>
  <c r="AD259" i="25" s="1"/>
  <c r="AF258" i="25"/>
  <c r="T260" i="24"/>
  <c r="Q259" i="25"/>
  <c r="AC259" i="25" s="1"/>
  <c r="L261" i="24"/>
  <c r="J261" i="24"/>
  <c r="H261" i="24"/>
  <c r="D261" i="24"/>
  <c r="K261" i="24"/>
  <c r="F261" i="24"/>
  <c r="E261" i="24"/>
  <c r="G261" i="24"/>
  <c r="I261" i="24"/>
  <c r="M260" i="24"/>
  <c r="R260" i="24"/>
  <c r="AD260" i="24" s="1"/>
  <c r="O259" i="25"/>
  <c r="AA259" i="25" s="1"/>
  <c r="Y259" i="24"/>
  <c r="P260" i="24"/>
  <c r="AB260" i="24" s="1"/>
  <c r="S259" i="25"/>
  <c r="AE259" i="25" s="1"/>
  <c r="U260" i="24"/>
  <c r="AG260" i="24" s="1"/>
  <c r="T259" i="25"/>
  <c r="AF259" i="24"/>
  <c r="S260" i="24"/>
  <c r="AE260" i="24" s="1"/>
  <c r="U259" i="25"/>
  <c r="AG259" i="25" s="1"/>
  <c r="P259" i="25"/>
  <c r="AB259" i="25" s="1"/>
  <c r="Y258" i="25"/>
  <c r="N260" i="24"/>
  <c r="Z260" i="24" s="1"/>
  <c r="M259" i="25"/>
  <c r="G260" i="25"/>
  <c r="L260" i="25"/>
  <c r="H260" i="25"/>
  <c r="E260" i="25"/>
  <c r="F260" i="25"/>
  <c r="D260" i="25"/>
  <c r="K260" i="25"/>
  <c r="J260" i="25"/>
  <c r="I260" i="25"/>
  <c r="O260" i="24"/>
  <c r="AA260" i="24" s="1"/>
  <c r="N259" i="25"/>
  <c r="Z259" i="25" s="1"/>
  <c r="V260" i="24" l="1"/>
  <c r="W272" i="24" s="1"/>
  <c r="AJ258" i="22"/>
  <c r="I255" i="8" s="1"/>
  <c r="X258" i="24"/>
  <c r="AH258" i="25"/>
  <c r="AI270" i="25" s="1"/>
  <c r="AJ256" i="25"/>
  <c r="W253" i="8" s="1"/>
  <c r="W252" i="8"/>
  <c r="V259" i="25"/>
  <c r="W271" i="25" s="1"/>
  <c r="X258" i="25"/>
  <c r="V255" i="8" s="1"/>
  <c r="AH259" i="24"/>
  <c r="AI271" i="24" s="1"/>
  <c r="AH259" i="22"/>
  <c r="AI271" i="22" s="1"/>
  <c r="AJ257" i="24"/>
  <c r="P254" i="8" s="1"/>
  <c r="X259" i="22"/>
  <c r="H256" i="8" s="1"/>
  <c r="G263" i="22"/>
  <c r="P263" i="22" s="1"/>
  <c r="AB263" i="22" s="1"/>
  <c r="V260" i="22"/>
  <c r="W272" i="22" s="1"/>
  <c r="L263" i="22"/>
  <c r="I263" i="22"/>
  <c r="R263" i="22" s="1"/>
  <c r="AD263" i="22" s="1"/>
  <c r="F263" i="22"/>
  <c r="O263" i="22" s="1"/>
  <c r="AA263" i="22" s="1"/>
  <c r="J263" i="22"/>
  <c r="S263" i="22" s="1"/>
  <c r="AE263" i="22" s="1"/>
  <c r="K263" i="22"/>
  <c r="T263" i="22" s="1"/>
  <c r="D263" i="22"/>
  <c r="E263" i="22"/>
  <c r="N263" i="22" s="1"/>
  <c r="Z263" i="22" s="1"/>
  <c r="C261" i="8"/>
  <c r="G261" i="8" s="1"/>
  <c r="C264" i="22" s="1"/>
  <c r="H264" i="22" s="1"/>
  <c r="N261" i="22"/>
  <c r="Z261" i="22" s="1"/>
  <c r="F260" i="8"/>
  <c r="E261" i="8"/>
  <c r="D261" i="8"/>
  <c r="R261" i="22"/>
  <c r="AD261" i="22" s="1"/>
  <c r="M261" i="22"/>
  <c r="O261" i="22"/>
  <c r="AA261" i="22" s="1"/>
  <c r="AF260" i="22"/>
  <c r="T261" i="22"/>
  <c r="P261" i="22"/>
  <c r="AB261" i="22" s="1"/>
  <c r="Y260" i="22"/>
  <c r="Q261" i="22"/>
  <c r="AC261" i="22" s="1"/>
  <c r="U261" i="22"/>
  <c r="AG261" i="22" s="1"/>
  <c r="S261" i="22"/>
  <c r="AE261" i="22" s="1"/>
  <c r="D262" i="22"/>
  <c r="K262" i="22"/>
  <c r="J262" i="22"/>
  <c r="I262" i="22"/>
  <c r="E262" i="22"/>
  <c r="F262" i="22"/>
  <c r="G262" i="22"/>
  <c r="L262" i="22"/>
  <c r="H262" i="22"/>
  <c r="C263" i="24"/>
  <c r="Q260" i="8"/>
  <c r="U260" i="8" s="1"/>
  <c r="C263" i="25" s="1"/>
  <c r="U259" i="8"/>
  <c r="C262" i="25" s="1"/>
  <c r="L261" i="8"/>
  <c r="K261" i="8"/>
  <c r="M259" i="8"/>
  <c r="M260" i="8" s="1"/>
  <c r="C262" i="24"/>
  <c r="E262" i="24" s="1"/>
  <c r="R260" i="8"/>
  <c r="S260" i="8"/>
  <c r="J261" i="8"/>
  <c r="T259" i="8"/>
  <c r="T260" i="25"/>
  <c r="Y259" i="25"/>
  <c r="Y260" i="24"/>
  <c r="M261" i="24"/>
  <c r="M260" i="25"/>
  <c r="Q261" i="24"/>
  <c r="AC261" i="24" s="1"/>
  <c r="O260" i="25"/>
  <c r="AA260" i="25" s="1"/>
  <c r="S261" i="24"/>
  <c r="AE261" i="24" s="1"/>
  <c r="N260" i="25"/>
  <c r="Z260" i="25" s="1"/>
  <c r="R261" i="24"/>
  <c r="AD261" i="24" s="1"/>
  <c r="U261" i="24"/>
  <c r="AG261" i="24" s="1"/>
  <c r="Q260" i="25"/>
  <c r="AC260" i="25" s="1"/>
  <c r="D261" i="25"/>
  <c r="G261" i="25"/>
  <c r="H261" i="25"/>
  <c r="I261" i="25"/>
  <c r="K261" i="25"/>
  <c r="F261" i="25"/>
  <c r="E261" i="25"/>
  <c r="J261" i="25"/>
  <c r="L261" i="25"/>
  <c r="P261" i="24"/>
  <c r="AB261" i="24" s="1"/>
  <c r="U260" i="25"/>
  <c r="AG260" i="25" s="1"/>
  <c r="AF259" i="25"/>
  <c r="N261" i="24"/>
  <c r="Z261" i="24" s="1"/>
  <c r="R260" i="25"/>
  <c r="AD260" i="25" s="1"/>
  <c r="P260" i="25"/>
  <c r="AB260" i="25" s="1"/>
  <c r="O261" i="24"/>
  <c r="AA261" i="24" s="1"/>
  <c r="AF260" i="24"/>
  <c r="S260" i="25"/>
  <c r="AE260" i="25" s="1"/>
  <c r="T261" i="24"/>
  <c r="Q263" i="22"/>
  <c r="AC263" i="22" s="1"/>
  <c r="X259" i="24" l="1"/>
  <c r="O256" i="8" s="1"/>
  <c r="O255" i="8"/>
  <c r="V261" i="24"/>
  <c r="W273" i="24" s="1"/>
  <c r="X260" i="24"/>
  <c r="O257" i="8" s="1"/>
  <c r="V260" i="25"/>
  <c r="W272" i="25" s="1"/>
  <c r="AH259" i="25"/>
  <c r="AI271" i="25" s="1"/>
  <c r="AJ257" i="25"/>
  <c r="W254" i="8" s="1"/>
  <c r="X259" i="25"/>
  <c r="V256" i="8" s="1"/>
  <c r="AJ259" i="22"/>
  <c r="I256" i="8" s="1"/>
  <c r="AH260" i="24"/>
  <c r="AI272" i="24" s="1"/>
  <c r="AJ258" i="24"/>
  <c r="P255" i="8" s="1"/>
  <c r="AH260" i="22"/>
  <c r="AI272" i="22" s="1"/>
  <c r="V261" i="22"/>
  <c r="W273" i="22" s="1"/>
  <c r="X260" i="22"/>
  <c r="H257" i="8" s="1"/>
  <c r="U263" i="22"/>
  <c r="AG263" i="22" s="1"/>
  <c r="Q264" i="22"/>
  <c r="AC264" i="22" s="1"/>
  <c r="J264" i="22"/>
  <c r="G264" i="22"/>
  <c r="P264" i="22" s="1"/>
  <c r="AB264" i="22" s="1"/>
  <c r="L264" i="22"/>
  <c r="M263" i="22"/>
  <c r="F264" i="22"/>
  <c r="K264" i="22"/>
  <c r="I264" i="22"/>
  <c r="R264" i="22" s="1"/>
  <c r="AD264" i="22" s="1"/>
  <c r="D264" i="22"/>
  <c r="M264" i="22" s="1"/>
  <c r="E264" i="22"/>
  <c r="T262" i="22"/>
  <c r="Q262" i="22"/>
  <c r="AC262" i="22" s="1"/>
  <c r="M262" i="22"/>
  <c r="C262" i="8"/>
  <c r="D262" i="8"/>
  <c r="F261" i="8"/>
  <c r="E262" i="8"/>
  <c r="P262" i="22"/>
  <c r="AB262" i="22" s="1"/>
  <c r="S262" i="22"/>
  <c r="AE262" i="22" s="1"/>
  <c r="O262" i="22"/>
  <c r="AA262" i="22" s="1"/>
  <c r="N262" i="22"/>
  <c r="Z262" i="22" s="1"/>
  <c r="AF261" i="22"/>
  <c r="U262" i="22"/>
  <c r="AG262" i="22" s="1"/>
  <c r="R262" i="22"/>
  <c r="AD262" i="22" s="1"/>
  <c r="Y261" i="22"/>
  <c r="H262" i="24"/>
  <c r="G262" i="24"/>
  <c r="P262" i="24" s="1"/>
  <c r="AB262" i="24" s="1"/>
  <c r="F262" i="24"/>
  <c r="D262" i="24"/>
  <c r="M262" i="24" s="1"/>
  <c r="L262" i="24"/>
  <c r="I262" i="24"/>
  <c r="K262" i="24"/>
  <c r="J262" i="24"/>
  <c r="T260" i="8"/>
  <c r="N261" i="8"/>
  <c r="C264" i="24" s="1"/>
  <c r="J262" i="8"/>
  <c r="S261" i="8"/>
  <c r="R261" i="8"/>
  <c r="Q261" i="8"/>
  <c r="L262" i="8"/>
  <c r="K262" i="8"/>
  <c r="K262" i="25"/>
  <c r="J262" i="25"/>
  <c r="F262" i="25"/>
  <c r="G262" i="25"/>
  <c r="L262" i="25"/>
  <c r="I262" i="25"/>
  <c r="H262" i="25"/>
  <c r="D262" i="25"/>
  <c r="E262" i="25"/>
  <c r="AF261" i="24"/>
  <c r="T261" i="25"/>
  <c r="Q261" i="25"/>
  <c r="AC261" i="25" s="1"/>
  <c r="Y260" i="25"/>
  <c r="R261" i="25"/>
  <c r="AD261" i="25" s="1"/>
  <c r="P261" i="25"/>
  <c r="AB261" i="25" s="1"/>
  <c r="N262" i="24"/>
  <c r="Z262" i="24" s="1"/>
  <c r="U261" i="25"/>
  <c r="AG261" i="25" s="1"/>
  <c r="M261" i="25"/>
  <c r="Y261" i="24"/>
  <c r="AF260" i="25"/>
  <c r="N261" i="25"/>
  <c r="Z261" i="25" s="1"/>
  <c r="S261" i="25"/>
  <c r="AE261" i="25" s="1"/>
  <c r="O261" i="25"/>
  <c r="AA261" i="25" s="1"/>
  <c r="AF263" i="22"/>
  <c r="V261" i="25" l="1"/>
  <c r="W273" i="25" s="1"/>
  <c r="AH260" i="25"/>
  <c r="AI272" i="25" s="1"/>
  <c r="X261" i="24"/>
  <c r="O258" i="8" s="1"/>
  <c r="AJ258" i="25"/>
  <c r="W255" i="8" s="1"/>
  <c r="X260" i="25"/>
  <c r="V257" i="8" s="1"/>
  <c r="V263" i="22"/>
  <c r="W275" i="22" s="1"/>
  <c r="AJ260" i="22"/>
  <c r="I257" i="8" s="1"/>
  <c r="AH261" i="24"/>
  <c r="AI273" i="24" s="1"/>
  <c r="AJ259" i="24"/>
  <c r="P256" i="8" s="1"/>
  <c r="AH261" i="22"/>
  <c r="AI273" i="22" s="1"/>
  <c r="X261" i="22"/>
  <c r="H258" i="8" s="1"/>
  <c r="Y264" i="22"/>
  <c r="V262" i="22"/>
  <c r="W274" i="22" s="1"/>
  <c r="O264" i="22"/>
  <c r="AA264" i="22" s="1"/>
  <c r="U264" i="22"/>
  <c r="AG264" i="22" s="1"/>
  <c r="T264" i="22"/>
  <c r="Y263" i="22"/>
  <c r="AH263" i="22" s="1"/>
  <c r="AI275" i="22" s="1"/>
  <c r="N264" i="22"/>
  <c r="S264" i="22"/>
  <c r="AE264" i="22" s="1"/>
  <c r="R262" i="24"/>
  <c r="AD262" i="24" s="1"/>
  <c r="G262" i="8"/>
  <c r="C265" i="22" s="1"/>
  <c r="C263" i="8"/>
  <c r="Q262" i="24"/>
  <c r="AC262" i="24" s="1"/>
  <c r="Y262" i="22"/>
  <c r="D263" i="8"/>
  <c r="E263" i="8"/>
  <c r="F262" i="8"/>
  <c r="AF262" i="22"/>
  <c r="T262" i="24"/>
  <c r="U262" i="24"/>
  <c r="AG262" i="24" s="1"/>
  <c r="O262" i="24"/>
  <c r="AA262" i="24" s="1"/>
  <c r="S262" i="24"/>
  <c r="AE262" i="24" s="1"/>
  <c r="M261" i="8"/>
  <c r="K263" i="8"/>
  <c r="L263" i="8"/>
  <c r="R262" i="8"/>
  <c r="S262" i="8"/>
  <c r="T261" i="8"/>
  <c r="U261" i="8"/>
  <c r="C264" i="25" s="1"/>
  <c r="Q262" i="8"/>
  <c r="U262" i="8" s="1"/>
  <c r="C265" i="25" s="1"/>
  <c r="N262" i="8"/>
  <c r="C265" i="24" s="1"/>
  <c r="J263" i="8"/>
  <c r="N263" i="8" s="1"/>
  <c r="Y261" i="25"/>
  <c r="Y262" i="24"/>
  <c r="M262" i="25"/>
  <c r="Q262" i="25"/>
  <c r="AC262" i="25" s="1"/>
  <c r="I263" i="24"/>
  <c r="G263" i="24"/>
  <c r="L263" i="24"/>
  <c r="F263" i="24"/>
  <c r="K263" i="24"/>
  <c r="H263" i="24"/>
  <c r="E263" i="24"/>
  <c r="J263" i="24"/>
  <c r="D263" i="24"/>
  <c r="AF261" i="25"/>
  <c r="R262" i="25"/>
  <c r="AD262" i="25" s="1"/>
  <c r="U262" i="25"/>
  <c r="AG262" i="25" s="1"/>
  <c r="E263" i="25"/>
  <c r="H263" i="25"/>
  <c r="J263" i="25"/>
  <c r="K263" i="25"/>
  <c r="G263" i="25"/>
  <c r="D263" i="25"/>
  <c r="L263" i="25"/>
  <c r="F263" i="25"/>
  <c r="I263" i="25"/>
  <c r="P262" i="25"/>
  <c r="AB262" i="25" s="1"/>
  <c r="I264" i="24"/>
  <c r="H264" i="24"/>
  <c r="J264" i="24"/>
  <c r="G264" i="24"/>
  <c r="E264" i="24"/>
  <c r="D264" i="24"/>
  <c r="F264" i="24"/>
  <c r="L264" i="24"/>
  <c r="K264" i="24"/>
  <c r="O262" i="25"/>
  <c r="AA262" i="25" s="1"/>
  <c r="S262" i="25"/>
  <c r="AE262" i="25" s="1"/>
  <c r="N262" i="25"/>
  <c r="Z262" i="25" s="1"/>
  <c r="T262" i="25"/>
  <c r="V262" i="24" l="1"/>
  <c r="W274" i="24" s="1"/>
  <c r="AH261" i="25"/>
  <c r="AI273" i="25" s="1"/>
  <c r="AH262" i="22"/>
  <c r="AI274" i="22" s="1"/>
  <c r="V262" i="25"/>
  <c r="W274" i="25" s="1"/>
  <c r="AJ259" i="25"/>
  <c r="W256" i="8" s="1"/>
  <c r="X261" i="25"/>
  <c r="V258" i="8" s="1"/>
  <c r="AJ260" i="24"/>
  <c r="P257" i="8" s="1"/>
  <c r="AJ261" i="22"/>
  <c r="I258" i="8" s="1"/>
  <c r="V264" i="22"/>
  <c r="W276" i="22" s="1"/>
  <c r="X262" i="22"/>
  <c r="X263" i="22" s="1"/>
  <c r="AF264" i="22"/>
  <c r="Z264" i="22"/>
  <c r="AF262" i="24"/>
  <c r="AH262" i="24" s="1"/>
  <c r="AI274" i="24" s="1"/>
  <c r="E264" i="8"/>
  <c r="F263" i="8"/>
  <c r="D264" i="8"/>
  <c r="L265" i="22"/>
  <c r="E265" i="22"/>
  <c r="J265" i="22"/>
  <c r="H265" i="22"/>
  <c r="K265" i="22"/>
  <c r="G265" i="22"/>
  <c r="F265" i="22"/>
  <c r="D265" i="22"/>
  <c r="I265" i="22"/>
  <c r="C264" i="8"/>
  <c r="G263" i="8"/>
  <c r="C266" i="22" s="1"/>
  <c r="T262" i="8"/>
  <c r="C266" i="24"/>
  <c r="S263" i="8"/>
  <c r="R263" i="8"/>
  <c r="J264" i="8"/>
  <c r="L264" i="8"/>
  <c r="K264" i="8"/>
  <c r="Q263" i="8"/>
  <c r="M262" i="8"/>
  <c r="M263" i="8" s="1"/>
  <c r="AF262" i="25"/>
  <c r="S264" i="24"/>
  <c r="AE264" i="24" s="1"/>
  <c r="T263" i="25"/>
  <c r="T263" i="24"/>
  <c r="Q264" i="24"/>
  <c r="AC264" i="24" s="1"/>
  <c r="S263" i="25"/>
  <c r="AE263" i="25" s="1"/>
  <c r="O263" i="24"/>
  <c r="AA263" i="24" s="1"/>
  <c r="Y262" i="25"/>
  <c r="T264" i="24"/>
  <c r="R264" i="24"/>
  <c r="AD264" i="24" s="1"/>
  <c r="Q263" i="25"/>
  <c r="AC263" i="25" s="1"/>
  <c r="U263" i="24"/>
  <c r="AG263" i="24" s="1"/>
  <c r="U264" i="24"/>
  <c r="AG264" i="24" s="1"/>
  <c r="R263" i="25"/>
  <c r="AD263" i="25" s="1"/>
  <c r="N263" i="25"/>
  <c r="Z263" i="25" s="1"/>
  <c r="P263" i="24"/>
  <c r="AB263" i="24" s="1"/>
  <c r="O264" i="24"/>
  <c r="AA264" i="24" s="1"/>
  <c r="O263" i="25"/>
  <c r="AA263" i="25" s="1"/>
  <c r="M263" i="24"/>
  <c r="R263" i="24"/>
  <c r="AD263" i="24" s="1"/>
  <c r="M264" i="24"/>
  <c r="U263" i="25"/>
  <c r="AG263" i="25" s="1"/>
  <c r="S263" i="24"/>
  <c r="AE263" i="24" s="1"/>
  <c r="H265" i="24"/>
  <c r="E265" i="24"/>
  <c r="I265" i="24"/>
  <c r="L265" i="24"/>
  <c r="G265" i="24"/>
  <c r="F265" i="24"/>
  <c r="D265" i="24"/>
  <c r="J265" i="24"/>
  <c r="K265" i="24"/>
  <c r="N264" i="24"/>
  <c r="Z264" i="24" s="1"/>
  <c r="M263" i="25"/>
  <c r="N263" i="24"/>
  <c r="Z263" i="24" s="1"/>
  <c r="P264" i="24"/>
  <c r="AB264" i="24" s="1"/>
  <c r="P263" i="25"/>
  <c r="AB263" i="25" s="1"/>
  <c r="D264" i="25"/>
  <c r="K264" i="25"/>
  <c r="H264" i="25"/>
  <c r="L264" i="25"/>
  <c r="J264" i="25"/>
  <c r="F264" i="25"/>
  <c r="E264" i="25"/>
  <c r="I264" i="25"/>
  <c r="G264" i="25"/>
  <c r="Q263" i="24"/>
  <c r="AC263" i="24" s="1"/>
  <c r="V264" i="24" l="1"/>
  <c r="W276" i="24" s="1"/>
  <c r="V263" i="24"/>
  <c r="W275" i="24" s="1"/>
  <c r="AH262" i="25"/>
  <c r="AI274" i="25" s="1"/>
  <c r="X262" i="24"/>
  <c r="O259" i="8" s="1"/>
  <c r="AH264" i="22"/>
  <c r="AI276" i="22" s="1"/>
  <c r="AJ262" i="22"/>
  <c r="AJ263" i="22" s="1"/>
  <c r="V263" i="25"/>
  <c r="W275" i="25" s="1"/>
  <c r="AJ260" i="25"/>
  <c r="W257" i="8" s="1"/>
  <c r="X262" i="25"/>
  <c r="X264" i="22"/>
  <c r="AJ261" i="24"/>
  <c r="P258" i="8" s="1"/>
  <c r="M265" i="22"/>
  <c r="O265" i="22"/>
  <c r="AA265" i="22" s="1"/>
  <c r="D265" i="8"/>
  <c r="F264" i="8"/>
  <c r="E265" i="8"/>
  <c r="P265" i="22"/>
  <c r="AB265" i="22" s="1"/>
  <c r="Q265" i="22"/>
  <c r="AC265" i="22" s="1"/>
  <c r="U265" i="22"/>
  <c r="AG265" i="22" s="1"/>
  <c r="D266" i="22"/>
  <c r="H266" i="22"/>
  <c r="K266" i="22"/>
  <c r="G266" i="22"/>
  <c r="I266" i="22"/>
  <c r="L266" i="22"/>
  <c r="F266" i="22"/>
  <c r="J266" i="22"/>
  <c r="E266" i="22"/>
  <c r="S265" i="22"/>
  <c r="AE265" i="22" s="1"/>
  <c r="H259" i="8"/>
  <c r="R265" i="22"/>
  <c r="AD265" i="22" s="1"/>
  <c r="T265" i="22"/>
  <c r="G264" i="8"/>
  <c r="C267" i="22" s="1"/>
  <c r="C265" i="8"/>
  <c r="N265" i="22"/>
  <c r="Z265" i="22" s="1"/>
  <c r="J265" i="8"/>
  <c r="N265" i="8" s="1"/>
  <c r="C268" i="24" s="1"/>
  <c r="N264" i="8"/>
  <c r="C267" i="24" s="1"/>
  <c r="U263" i="8"/>
  <c r="C266" i="25" s="1"/>
  <c r="Q264" i="8"/>
  <c r="U264" i="8" s="1"/>
  <c r="C267" i="25" s="1"/>
  <c r="K265" i="8"/>
  <c r="L265" i="8"/>
  <c r="R264" i="8"/>
  <c r="S264" i="8"/>
  <c r="T263" i="8"/>
  <c r="S264" i="25"/>
  <c r="AE264" i="25" s="1"/>
  <c r="P265" i="24"/>
  <c r="AB265" i="24" s="1"/>
  <c r="Y263" i="24"/>
  <c r="U264" i="25"/>
  <c r="AG264" i="25" s="1"/>
  <c r="Y263" i="25"/>
  <c r="U265" i="24"/>
  <c r="AG265" i="24" s="1"/>
  <c r="AF263" i="25"/>
  <c r="Q264" i="25"/>
  <c r="AC264" i="25" s="1"/>
  <c r="R265" i="24"/>
  <c r="AD265" i="24" s="1"/>
  <c r="Y264" i="24"/>
  <c r="T264" i="25"/>
  <c r="N265" i="24"/>
  <c r="Z265" i="24" s="1"/>
  <c r="AF264" i="24"/>
  <c r="P264" i="25"/>
  <c r="AB264" i="25" s="1"/>
  <c r="M264" i="25"/>
  <c r="T265" i="24"/>
  <c r="Q265" i="24"/>
  <c r="AC265" i="24" s="1"/>
  <c r="J266" i="24"/>
  <c r="K266" i="24"/>
  <c r="I266" i="24"/>
  <c r="H266" i="24"/>
  <c r="L266" i="24"/>
  <c r="E266" i="24"/>
  <c r="F266" i="24"/>
  <c r="G266" i="24"/>
  <c r="D266" i="24"/>
  <c r="R264" i="25"/>
  <c r="AD264" i="25" s="1"/>
  <c r="S265" i="24"/>
  <c r="AE265" i="24" s="1"/>
  <c r="N264" i="25"/>
  <c r="Z264" i="25" s="1"/>
  <c r="M265" i="24"/>
  <c r="O264" i="25"/>
  <c r="AA264" i="25" s="1"/>
  <c r="I265" i="25"/>
  <c r="G265" i="25"/>
  <c r="E265" i="25"/>
  <c r="L265" i="25"/>
  <c r="J265" i="25"/>
  <c r="F265" i="25"/>
  <c r="D265" i="25"/>
  <c r="K265" i="25"/>
  <c r="H265" i="25"/>
  <c r="O265" i="24"/>
  <c r="AA265" i="24" s="1"/>
  <c r="AF263" i="24"/>
  <c r="V265" i="24" l="1"/>
  <c r="W277" i="24" s="1"/>
  <c r="AJ264" i="22"/>
  <c r="I259" i="8"/>
  <c r="X263" i="24"/>
  <c r="X264" i="24" s="1"/>
  <c r="V264" i="25"/>
  <c r="W276" i="25" s="1"/>
  <c r="AH263" i="25"/>
  <c r="AI275" i="25" s="1"/>
  <c r="AJ261" i="25"/>
  <c r="W258" i="8" s="1"/>
  <c r="X263" i="25"/>
  <c r="AH264" i="24"/>
  <c r="AI276" i="24" s="1"/>
  <c r="AH263" i="24"/>
  <c r="AI275" i="24" s="1"/>
  <c r="AJ262" i="24"/>
  <c r="V265" i="22"/>
  <c r="W277" i="22" s="1"/>
  <c r="AF265" i="22"/>
  <c r="S266" i="22"/>
  <c r="AE266" i="22" s="1"/>
  <c r="I260" i="8"/>
  <c r="M266" i="22"/>
  <c r="O266" i="22"/>
  <c r="AA266" i="22" s="1"/>
  <c r="U266" i="22"/>
  <c r="AG266" i="22" s="1"/>
  <c r="E266" i="8"/>
  <c r="F265" i="8"/>
  <c r="D266" i="8"/>
  <c r="H260" i="8"/>
  <c r="R266" i="22"/>
  <c r="AD266" i="22" s="1"/>
  <c r="N266" i="22"/>
  <c r="Z266" i="22" s="1"/>
  <c r="P266" i="22"/>
  <c r="AB266" i="22" s="1"/>
  <c r="G265" i="8"/>
  <c r="C268" i="22" s="1"/>
  <c r="C266" i="8"/>
  <c r="T266" i="22"/>
  <c r="L267" i="22"/>
  <c r="G267" i="22"/>
  <c r="K267" i="22"/>
  <c r="J267" i="22"/>
  <c r="I267" i="22"/>
  <c r="E267" i="22"/>
  <c r="H267" i="22"/>
  <c r="F267" i="22"/>
  <c r="D267" i="22"/>
  <c r="Q266" i="22"/>
  <c r="AC266" i="22" s="1"/>
  <c r="Y265" i="22"/>
  <c r="M264" i="8"/>
  <c r="M265" i="8" s="1"/>
  <c r="T264" i="8"/>
  <c r="L266" i="8"/>
  <c r="K266" i="8"/>
  <c r="J266" i="8"/>
  <c r="R265" i="8"/>
  <c r="S265" i="8"/>
  <c r="Q265" i="8"/>
  <c r="P265" i="25"/>
  <c r="AB265" i="25" s="1"/>
  <c r="O266" i="24"/>
  <c r="AA266" i="24" s="1"/>
  <c r="Q265" i="25"/>
  <c r="AC265" i="25" s="1"/>
  <c r="R265" i="25"/>
  <c r="AD265" i="25" s="1"/>
  <c r="N266" i="24"/>
  <c r="Z266" i="24" s="1"/>
  <c r="AF265" i="24"/>
  <c r="T265" i="25"/>
  <c r="U266" i="24"/>
  <c r="AG266" i="24" s="1"/>
  <c r="AF264" i="25"/>
  <c r="M265" i="25"/>
  <c r="Q266" i="24"/>
  <c r="AC266" i="24" s="1"/>
  <c r="V259" i="8"/>
  <c r="O265" i="25"/>
  <c r="AA265" i="25" s="1"/>
  <c r="R266" i="24"/>
  <c r="AD266" i="24" s="1"/>
  <c r="Y264" i="25"/>
  <c r="S265" i="25"/>
  <c r="AE265" i="25" s="1"/>
  <c r="Y265" i="24"/>
  <c r="T266" i="24"/>
  <c r="U265" i="25"/>
  <c r="AG265" i="25" s="1"/>
  <c r="M266" i="24"/>
  <c r="S266" i="24"/>
  <c r="AE266" i="24" s="1"/>
  <c r="I267" i="24"/>
  <c r="E267" i="24"/>
  <c r="D267" i="24"/>
  <c r="F267" i="24"/>
  <c r="K267" i="24"/>
  <c r="H267" i="24"/>
  <c r="J267" i="24"/>
  <c r="L267" i="24"/>
  <c r="G267" i="24"/>
  <c r="N265" i="25"/>
  <c r="Z265" i="25" s="1"/>
  <c r="J266" i="25"/>
  <c r="E266" i="25"/>
  <c r="D266" i="25"/>
  <c r="L266" i="25"/>
  <c r="H266" i="25"/>
  <c r="K266" i="25"/>
  <c r="G266" i="25"/>
  <c r="I266" i="25"/>
  <c r="F266" i="25"/>
  <c r="P266" i="24"/>
  <c r="AB266" i="24" s="1"/>
  <c r="V266" i="24" l="1"/>
  <c r="W278" i="24" s="1"/>
  <c r="O260" i="8"/>
  <c r="X265" i="24"/>
  <c r="AH264" i="25"/>
  <c r="AI276" i="25" s="1"/>
  <c r="AJ262" i="25"/>
  <c r="V265" i="25"/>
  <c r="W277" i="25" s="1"/>
  <c r="X264" i="25"/>
  <c r="AH265" i="24"/>
  <c r="AI277" i="24" s="1"/>
  <c r="AH265" i="22"/>
  <c r="AI277" i="22" s="1"/>
  <c r="AJ263" i="24"/>
  <c r="P259" i="8"/>
  <c r="V266" i="22"/>
  <c r="W278" i="22" s="1"/>
  <c r="X265" i="22"/>
  <c r="S267" i="22"/>
  <c r="AE267" i="22" s="1"/>
  <c r="F268" i="22"/>
  <c r="E268" i="22"/>
  <c r="D268" i="22"/>
  <c r="L268" i="22"/>
  <c r="K268" i="22"/>
  <c r="I268" i="22"/>
  <c r="H268" i="22"/>
  <c r="J268" i="22"/>
  <c r="G268" i="22"/>
  <c r="T267" i="22"/>
  <c r="D267" i="8"/>
  <c r="E267" i="8"/>
  <c r="F266" i="8"/>
  <c r="Y266" i="22"/>
  <c r="M267" i="22"/>
  <c r="U267" i="22"/>
  <c r="AG267" i="22" s="1"/>
  <c r="P267" i="22"/>
  <c r="AB267" i="22" s="1"/>
  <c r="O267" i="22"/>
  <c r="AA267" i="22" s="1"/>
  <c r="I261" i="8"/>
  <c r="Q267" i="22"/>
  <c r="AC267" i="22" s="1"/>
  <c r="N267" i="22"/>
  <c r="Z267" i="22" s="1"/>
  <c r="AF266" i="22"/>
  <c r="R267" i="22"/>
  <c r="AD267" i="22" s="1"/>
  <c r="G266" i="8"/>
  <c r="C269" i="22" s="1"/>
  <c r="C267" i="8"/>
  <c r="H261" i="8"/>
  <c r="T265" i="8"/>
  <c r="J267" i="8"/>
  <c r="N267" i="8" s="1"/>
  <c r="N266" i="8"/>
  <c r="U265" i="8"/>
  <c r="C268" i="25" s="1"/>
  <c r="Q266" i="8"/>
  <c r="U266" i="8" s="1"/>
  <c r="C269" i="25" s="1"/>
  <c r="R266" i="8"/>
  <c r="S266" i="8"/>
  <c r="K267" i="8"/>
  <c r="L267" i="8"/>
  <c r="M266" i="25"/>
  <c r="Q267" i="24"/>
  <c r="AC267" i="24" s="1"/>
  <c r="N266" i="25"/>
  <c r="Z266" i="25" s="1"/>
  <c r="T267" i="24"/>
  <c r="Y266" i="24"/>
  <c r="AF266" i="24"/>
  <c r="O266" i="25"/>
  <c r="AA266" i="25" s="1"/>
  <c r="S266" i="25"/>
  <c r="AE266" i="25" s="1"/>
  <c r="O267" i="24"/>
  <c r="AA267" i="24" s="1"/>
  <c r="R266" i="25"/>
  <c r="AD266" i="25" s="1"/>
  <c r="M267" i="24"/>
  <c r="J267" i="25"/>
  <c r="I267" i="25"/>
  <c r="K267" i="25"/>
  <c r="L267" i="25"/>
  <c r="D267" i="25"/>
  <c r="F267" i="25"/>
  <c r="E267" i="25"/>
  <c r="H267" i="25"/>
  <c r="G267" i="25"/>
  <c r="P266" i="25"/>
  <c r="AB266" i="25" s="1"/>
  <c r="N267" i="24"/>
  <c r="Z267" i="24" s="1"/>
  <c r="T266" i="25"/>
  <c r="P267" i="24"/>
  <c r="AB267" i="24" s="1"/>
  <c r="R267" i="24"/>
  <c r="AD267" i="24" s="1"/>
  <c r="AF265" i="25"/>
  <c r="Q266" i="25"/>
  <c r="AC266" i="25" s="1"/>
  <c r="U267" i="24"/>
  <c r="AG267" i="24" s="1"/>
  <c r="Y265" i="25"/>
  <c r="U266" i="25"/>
  <c r="AG266" i="25" s="1"/>
  <c r="S267" i="24"/>
  <c r="AE267" i="24" s="1"/>
  <c r="I268" i="24"/>
  <c r="H268" i="24"/>
  <c r="D268" i="24"/>
  <c r="G268" i="24"/>
  <c r="F268" i="24"/>
  <c r="J268" i="24"/>
  <c r="E268" i="24"/>
  <c r="L268" i="24"/>
  <c r="K268" i="24"/>
  <c r="O261" i="8"/>
  <c r="V260" i="8"/>
  <c r="V267" i="24" l="1"/>
  <c r="W279" i="24" s="1"/>
  <c r="AH265" i="25"/>
  <c r="AI277" i="25" s="1"/>
  <c r="X266" i="24"/>
  <c r="V266" i="25"/>
  <c r="W278" i="25" s="1"/>
  <c r="AJ263" i="25"/>
  <c r="W259" i="8"/>
  <c r="X265" i="25"/>
  <c r="AH266" i="24"/>
  <c r="AI278" i="24" s="1"/>
  <c r="AH266" i="22"/>
  <c r="AI278" i="22" s="1"/>
  <c r="AJ264" i="24"/>
  <c r="P260" i="8"/>
  <c r="AJ265" i="22"/>
  <c r="X266" i="22"/>
  <c r="V267" i="22"/>
  <c r="W279" i="22" s="1"/>
  <c r="T268" i="22"/>
  <c r="H262" i="8"/>
  <c r="G267" i="8"/>
  <c r="C270" i="22" s="1"/>
  <c r="C268" i="8"/>
  <c r="D268" i="8"/>
  <c r="E268" i="8"/>
  <c r="F267" i="8"/>
  <c r="U268" i="22"/>
  <c r="AG268" i="22" s="1"/>
  <c r="I269" i="22"/>
  <c r="H269" i="22"/>
  <c r="F269" i="22"/>
  <c r="G269" i="22"/>
  <c r="E269" i="22"/>
  <c r="L269" i="22"/>
  <c r="D269" i="22"/>
  <c r="K269" i="22"/>
  <c r="J269" i="22"/>
  <c r="AF267" i="22"/>
  <c r="M268" i="22"/>
  <c r="Y267" i="22"/>
  <c r="N268" i="22"/>
  <c r="Z268" i="22" s="1"/>
  <c r="R268" i="22"/>
  <c r="AD268" i="22" s="1"/>
  <c r="P268" i="22"/>
  <c r="AB268" i="22" s="1"/>
  <c r="O268" i="22"/>
  <c r="AA268" i="22" s="1"/>
  <c r="S268" i="22"/>
  <c r="AE268" i="22" s="1"/>
  <c r="Q268" i="22"/>
  <c r="AC268" i="22" s="1"/>
  <c r="T266" i="8"/>
  <c r="K268" i="8"/>
  <c r="L268" i="8"/>
  <c r="M266" i="8"/>
  <c r="M267" i="8" s="1"/>
  <c r="C269" i="24"/>
  <c r="J269" i="24" s="1"/>
  <c r="R267" i="8"/>
  <c r="S267" i="8"/>
  <c r="C270" i="24"/>
  <c r="J268" i="8"/>
  <c r="N268" i="8" s="1"/>
  <c r="C271" i="24" s="1"/>
  <c r="Q267" i="8"/>
  <c r="S268" i="24"/>
  <c r="AE268" i="24" s="1"/>
  <c r="P267" i="25"/>
  <c r="AB267" i="25" s="1"/>
  <c r="S267" i="25"/>
  <c r="AE267" i="25" s="1"/>
  <c r="K268" i="25"/>
  <c r="H268" i="25"/>
  <c r="F268" i="25"/>
  <c r="J268" i="25"/>
  <c r="D268" i="25"/>
  <c r="L268" i="25"/>
  <c r="I268" i="25"/>
  <c r="G268" i="25"/>
  <c r="E268" i="25"/>
  <c r="AF267" i="24"/>
  <c r="V261" i="8"/>
  <c r="O268" i="24"/>
  <c r="AA268" i="24" s="1"/>
  <c r="Q267" i="25"/>
  <c r="AC267" i="25" s="1"/>
  <c r="Y267" i="24"/>
  <c r="P268" i="24"/>
  <c r="AB268" i="24" s="1"/>
  <c r="AF266" i="25"/>
  <c r="N267" i="25"/>
  <c r="Z267" i="25" s="1"/>
  <c r="M268" i="24"/>
  <c r="O267" i="25"/>
  <c r="AA267" i="25" s="1"/>
  <c r="O262" i="8"/>
  <c r="Q268" i="24"/>
  <c r="AC268" i="24" s="1"/>
  <c r="M267" i="25"/>
  <c r="T268" i="24"/>
  <c r="R268" i="24"/>
  <c r="AD268" i="24" s="1"/>
  <c r="U267" i="25"/>
  <c r="AG267" i="25" s="1"/>
  <c r="U268" i="24"/>
  <c r="AG268" i="24" s="1"/>
  <c r="T267" i="25"/>
  <c r="Y266" i="25"/>
  <c r="N268" i="24"/>
  <c r="Z268" i="24" s="1"/>
  <c r="R267" i="25"/>
  <c r="AD267" i="25" s="1"/>
  <c r="V268" i="24" l="1"/>
  <c r="W280" i="24" s="1"/>
  <c r="AJ266" i="22"/>
  <c r="I263" i="8" s="1"/>
  <c r="X267" i="24"/>
  <c r="V267" i="25"/>
  <c r="W279" i="25" s="1"/>
  <c r="AJ264" i="25"/>
  <c r="W260" i="8"/>
  <c r="AH266" i="25"/>
  <c r="AI278" i="25" s="1"/>
  <c r="X266" i="25"/>
  <c r="AH267" i="22"/>
  <c r="AI279" i="22" s="1"/>
  <c r="I262" i="8"/>
  <c r="AH267" i="24"/>
  <c r="AI279" i="24" s="1"/>
  <c r="AJ265" i="24"/>
  <c r="P261" i="8"/>
  <c r="V268" i="22"/>
  <c r="W280" i="22" s="1"/>
  <c r="X267" i="22"/>
  <c r="L269" i="24"/>
  <c r="F269" i="24"/>
  <c r="O269" i="24" s="1"/>
  <c r="AA269" i="24" s="1"/>
  <c r="E269" i="24"/>
  <c r="N269" i="24" s="1"/>
  <c r="Z269" i="24" s="1"/>
  <c r="G269" i="24"/>
  <c r="D269" i="24"/>
  <c r="M269" i="24" s="1"/>
  <c r="K269" i="24"/>
  <c r="T269" i="24" s="1"/>
  <c r="I269" i="24"/>
  <c r="R269" i="24" s="1"/>
  <c r="AD269" i="24" s="1"/>
  <c r="H269" i="24"/>
  <c r="Y268" i="22"/>
  <c r="P269" i="22"/>
  <c r="AB269" i="22" s="1"/>
  <c r="D269" i="8"/>
  <c r="E269" i="8"/>
  <c r="F268" i="8"/>
  <c r="O269" i="22"/>
  <c r="AA269" i="22" s="1"/>
  <c r="G268" i="8"/>
  <c r="C271" i="22" s="1"/>
  <c r="C269" i="8"/>
  <c r="Q269" i="22"/>
  <c r="AC269" i="22" s="1"/>
  <c r="L270" i="22"/>
  <c r="G270" i="22"/>
  <c r="F270" i="22"/>
  <c r="K270" i="22"/>
  <c r="E270" i="22"/>
  <c r="H270" i="22"/>
  <c r="I270" i="22"/>
  <c r="J270" i="22"/>
  <c r="D270" i="22"/>
  <c r="S269" i="22"/>
  <c r="AE269" i="22" s="1"/>
  <c r="R269" i="22"/>
  <c r="AD269" i="22" s="1"/>
  <c r="H263" i="8"/>
  <c r="T269" i="22"/>
  <c r="N269" i="22"/>
  <c r="Z269" i="22" s="1"/>
  <c r="M269" i="22"/>
  <c r="AF268" i="22"/>
  <c r="U269" i="22"/>
  <c r="AG269" i="22" s="1"/>
  <c r="T267" i="8"/>
  <c r="U267" i="8"/>
  <c r="C270" i="25" s="1"/>
  <c r="Q268" i="8"/>
  <c r="U268" i="8" s="1"/>
  <c r="C271" i="25" s="1"/>
  <c r="M268" i="8"/>
  <c r="R268" i="8"/>
  <c r="S268" i="8"/>
  <c r="J269" i="8"/>
  <c r="L269" i="8"/>
  <c r="K269" i="8"/>
  <c r="S269" i="24"/>
  <c r="AE269" i="24" s="1"/>
  <c r="Q268" i="25"/>
  <c r="AC268" i="25" s="1"/>
  <c r="K270" i="24"/>
  <c r="E270" i="24"/>
  <c r="D270" i="24"/>
  <c r="G270" i="24"/>
  <c r="H270" i="24"/>
  <c r="I270" i="24"/>
  <c r="J270" i="24"/>
  <c r="L270" i="24"/>
  <c r="F270" i="24"/>
  <c r="AF268" i="24"/>
  <c r="N268" i="25"/>
  <c r="Z268" i="25" s="1"/>
  <c r="T268" i="25"/>
  <c r="F269" i="25"/>
  <c r="I269" i="25"/>
  <c r="E269" i="25"/>
  <c r="K269" i="25"/>
  <c r="D269" i="25"/>
  <c r="L269" i="25"/>
  <c r="J269" i="25"/>
  <c r="H269" i="25"/>
  <c r="G269" i="25"/>
  <c r="P268" i="25"/>
  <c r="AB268" i="25" s="1"/>
  <c r="Y267" i="25"/>
  <c r="Y268" i="24"/>
  <c r="R268" i="25"/>
  <c r="AD268" i="25" s="1"/>
  <c r="U268" i="25"/>
  <c r="AG268" i="25" s="1"/>
  <c r="M268" i="25"/>
  <c r="V262" i="8"/>
  <c r="S268" i="25"/>
  <c r="AE268" i="25" s="1"/>
  <c r="AF267" i="25"/>
  <c r="O263" i="8"/>
  <c r="O268" i="25"/>
  <c r="AA268" i="25" s="1"/>
  <c r="AH268" i="24" l="1"/>
  <c r="AI280" i="24" s="1"/>
  <c r="AJ267" i="22"/>
  <c r="I264" i="8" s="1"/>
  <c r="X268" i="22"/>
  <c r="X268" i="24"/>
  <c r="AH267" i="25"/>
  <c r="AI279" i="25" s="1"/>
  <c r="AJ265" i="25"/>
  <c r="W261" i="8"/>
  <c r="V268" i="25"/>
  <c r="W280" i="25" s="1"/>
  <c r="X267" i="25"/>
  <c r="AH268" i="22"/>
  <c r="AI280" i="22" s="1"/>
  <c r="AJ266" i="24"/>
  <c r="P262" i="8"/>
  <c r="V269" i="22"/>
  <c r="W281" i="22" s="1"/>
  <c r="U269" i="24"/>
  <c r="AG269" i="24" s="1"/>
  <c r="Q269" i="24"/>
  <c r="AC269" i="24" s="1"/>
  <c r="P269" i="24"/>
  <c r="AB269" i="24" s="1"/>
  <c r="M270" i="22"/>
  <c r="U270" i="22"/>
  <c r="AG270" i="22" s="1"/>
  <c r="AF269" i="22"/>
  <c r="S270" i="22"/>
  <c r="AE270" i="22" s="1"/>
  <c r="F269" i="8"/>
  <c r="D270" i="8"/>
  <c r="E270" i="8"/>
  <c r="Y269" i="22"/>
  <c r="H264" i="8"/>
  <c r="R270" i="22"/>
  <c r="AD270" i="22" s="1"/>
  <c r="Q270" i="22"/>
  <c r="AC270" i="22" s="1"/>
  <c r="G269" i="8"/>
  <c r="C272" i="22" s="1"/>
  <c r="C270" i="8"/>
  <c r="N270" i="22"/>
  <c r="Z270" i="22" s="1"/>
  <c r="L271" i="22"/>
  <c r="J271" i="22"/>
  <c r="G271" i="22"/>
  <c r="D271" i="22"/>
  <c r="F271" i="22"/>
  <c r="E271" i="22"/>
  <c r="H271" i="22"/>
  <c r="I271" i="22"/>
  <c r="K271" i="22"/>
  <c r="P270" i="22"/>
  <c r="AB270" i="22" s="1"/>
  <c r="T270" i="22"/>
  <c r="O270" i="22"/>
  <c r="AA270" i="22" s="1"/>
  <c r="T268" i="8"/>
  <c r="N269" i="8"/>
  <c r="C272" i="24" s="1"/>
  <c r="J270" i="8"/>
  <c r="N270" i="8" s="1"/>
  <c r="C273" i="24" s="1"/>
  <c r="R269" i="8"/>
  <c r="S269" i="8"/>
  <c r="Q269" i="8"/>
  <c r="L270" i="8"/>
  <c r="K270" i="8"/>
  <c r="O264" i="8"/>
  <c r="Y268" i="25"/>
  <c r="Y269" i="24"/>
  <c r="M269" i="25"/>
  <c r="P270" i="24"/>
  <c r="AB270" i="24" s="1"/>
  <c r="T269" i="25"/>
  <c r="M270" i="24"/>
  <c r="N269" i="25"/>
  <c r="Z269" i="25" s="1"/>
  <c r="N270" i="24"/>
  <c r="Z270" i="24" s="1"/>
  <c r="V263" i="8"/>
  <c r="R269" i="25"/>
  <c r="AD269" i="25" s="1"/>
  <c r="O270" i="24"/>
  <c r="AA270" i="24" s="1"/>
  <c r="T270" i="24"/>
  <c r="L271" i="24"/>
  <c r="D271" i="24"/>
  <c r="E271" i="24"/>
  <c r="J271" i="24"/>
  <c r="H271" i="24"/>
  <c r="K271" i="24"/>
  <c r="I271" i="24"/>
  <c r="F271" i="24"/>
  <c r="G271" i="24"/>
  <c r="P269" i="25"/>
  <c r="AB269" i="25" s="1"/>
  <c r="O269" i="25"/>
  <c r="AA269" i="25" s="1"/>
  <c r="U270" i="24"/>
  <c r="AG270" i="24" s="1"/>
  <c r="AF269" i="24"/>
  <c r="Q269" i="25"/>
  <c r="AC269" i="25" s="1"/>
  <c r="S270" i="24"/>
  <c r="AE270" i="24" s="1"/>
  <c r="S269" i="25"/>
  <c r="AE269" i="25" s="1"/>
  <c r="AF268" i="25"/>
  <c r="R270" i="24"/>
  <c r="AD270" i="24" s="1"/>
  <c r="U269" i="25"/>
  <c r="AG269" i="25" s="1"/>
  <c r="Q270" i="24"/>
  <c r="AC270" i="24" s="1"/>
  <c r="E270" i="25"/>
  <c r="L270" i="25"/>
  <c r="F270" i="25"/>
  <c r="D270" i="25"/>
  <c r="G270" i="25"/>
  <c r="K270" i="25"/>
  <c r="H270" i="25"/>
  <c r="I270" i="25"/>
  <c r="J270" i="25"/>
  <c r="V270" i="24" l="1"/>
  <c r="W282" i="24" s="1"/>
  <c r="V269" i="24"/>
  <c r="W281" i="24" s="1"/>
  <c r="V269" i="25"/>
  <c r="W281" i="25" s="1"/>
  <c r="AH268" i="25"/>
  <c r="AI280" i="25" s="1"/>
  <c r="AJ266" i="25"/>
  <c r="W262" i="8"/>
  <c r="X268" i="25"/>
  <c r="AJ268" i="22"/>
  <c r="I265" i="8" s="1"/>
  <c r="AH269" i="22"/>
  <c r="AI281" i="22" s="1"/>
  <c r="X269" i="22"/>
  <c r="AH269" i="24"/>
  <c r="AI281" i="24" s="1"/>
  <c r="AJ267" i="24"/>
  <c r="P263" i="8"/>
  <c r="V270" i="22"/>
  <c r="W282" i="22" s="1"/>
  <c r="N271" i="22"/>
  <c r="Z271" i="22" s="1"/>
  <c r="O271" i="22"/>
  <c r="AA271" i="22" s="1"/>
  <c r="H265" i="8"/>
  <c r="M271" i="22"/>
  <c r="P271" i="22"/>
  <c r="AB271" i="22" s="1"/>
  <c r="H272" i="22"/>
  <c r="D272" i="22"/>
  <c r="K272" i="22"/>
  <c r="G272" i="22"/>
  <c r="E272" i="22"/>
  <c r="J272" i="22"/>
  <c r="F272" i="22"/>
  <c r="I272" i="22"/>
  <c r="L272" i="22"/>
  <c r="S271" i="22"/>
  <c r="AE271" i="22" s="1"/>
  <c r="T271" i="22"/>
  <c r="U271" i="22"/>
  <c r="AG271" i="22" s="1"/>
  <c r="C271" i="8"/>
  <c r="G270" i="8"/>
  <c r="C273" i="22" s="1"/>
  <c r="R271" i="22"/>
  <c r="AD271" i="22" s="1"/>
  <c r="E271" i="8"/>
  <c r="F270" i="8"/>
  <c r="D271" i="8"/>
  <c r="AF270" i="22"/>
  <c r="Q271" i="22"/>
  <c r="AC271" i="22" s="1"/>
  <c r="Y270" i="22"/>
  <c r="M269" i="8"/>
  <c r="M270" i="8" s="1"/>
  <c r="T269" i="8"/>
  <c r="R270" i="8"/>
  <c r="S270" i="8"/>
  <c r="K271" i="8"/>
  <c r="L271" i="8"/>
  <c r="J271" i="8"/>
  <c r="U269" i="8"/>
  <c r="C272" i="25" s="1"/>
  <c r="Q270" i="8"/>
  <c r="U270" i="8" s="1"/>
  <c r="C273" i="25" s="1"/>
  <c r="Q270" i="25"/>
  <c r="AC270" i="25" s="1"/>
  <c r="K271" i="25"/>
  <c r="J271" i="25"/>
  <c r="L271" i="25"/>
  <c r="H271" i="25"/>
  <c r="F271" i="25"/>
  <c r="D271" i="25"/>
  <c r="G271" i="25"/>
  <c r="E271" i="25"/>
  <c r="I271" i="25"/>
  <c r="P271" i="24"/>
  <c r="AB271" i="24" s="1"/>
  <c r="U271" i="24"/>
  <c r="AG271" i="24" s="1"/>
  <c r="T270" i="25"/>
  <c r="O271" i="24"/>
  <c r="AA271" i="24" s="1"/>
  <c r="Y269" i="25"/>
  <c r="P270" i="25"/>
  <c r="AB270" i="25" s="1"/>
  <c r="R271" i="24"/>
  <c r="AD271" i="24" s="1"/>
  <c r="AF270" i="24"/>
  <c r="G272" i="24"/>
  <c r="F272" i="24"/>
  <c r="L272" i="24"/>
  <c r="E272" i="24"/>
  <c r="K272" i="24"/>
  <c r="D272" i="24"/>
  <c r="H272" i="24"/>
  <c r="J272" i="24"/>
  <c r="I272" i="24"/>
  <c r="Y270" i="24"/>
  <c r="M270" i="25"/>
  <c r="T271" i="24"/>
  <c r="AF269" i="25"/>
  <c r="O270" i="25"/>
  <c r="AA270" i="25" s="1"/>
  <c r="Q271" i="24"/>
  <c r="AC271" i="24" s="1"/>
  <c r="U270" i="25"/>
  <c r="AG270" i="25" s="1"/>
  <c r="S271" i="24"/>
  <c r="AE271" i="24" s="1"/>
  <c r="S270" i="25"/>
  <c r="AE270" i="25" s="1"/>
  <c r="N270" i="25"/>
  <c r="Z270" i="25" s="1"/>
  <c r="N271" i="24"/>
  <c r="Z271" i="24" s="1"/>
  <c r="O265" i="8"/>
  <c r="R270" i="25"/>
  <c r="AD270" i="25" s="1"/>
  <c r="M271" i="24"/>
  <c r="V264" i="8"/>
  <c r="V271" i="24" l="1"/>
  <c r="W283" i="24" s="1"/>
  <c r="AJ269" i="22"/>
  <c r="I266" i="8" s="1"/>
  <c r="AH270" i="22"/>
  <c r="AI282" i="22" s="1"/>
  <c r="X269" i="24"/>
  <c r="X270" i="24" s="1"/>
  <c r="AJ267" i="25"/>
  <c r="W263" i="8"/>
  <c r="V270" i="25"/>
  <c r="W282" i="25" s="1"/>
  <c r="AH269" i="25"/>
  <c r="AI281" i="25" s="1"/>
  <c r="X269" i="25"/>
  <c r="AH270" i="24"/>
  <c r="AI282" i="24" s="1"/>
  <c r="AJ268" i="24"/>
  <c r="P264" i="8"/>
  <c r="V271" i="22"/>
  <c r="W283" i="22" s="1"/>
  <c r="X270" i="22"/>
  <c r="P272" i="22"/>
  <c r="AB272" i="22" s="1"/>
  <c r="T272" i="22"/>
  <c r="M272" i="22"/>
  <c r="K273" i="22"/>
  <c r="E273" i="22"/>
  <c r="H273" i="22"/>
  <c r="F273" i="22"/>
  <c r="D273" i="22"/>
  <c r="J273" i="22"/>
  <c r="G273" i="22"/>
  <c r="L273" i="22"/>
  <c r="I273" i="22"/>
  <c r="U272" i="22"/>
  <c r="AG272" i="22" s="1"/>
  <c r="Q272" i="22"/>
  <c r="AC272" i="22" s="1"/>
  <c r="H266" i="8"/>
  <c r="G271" i="8"/>
  <c r="C274" i="22" s="1"/>
  <c r="C272" i="8"/>
  <c r="R272" i="22"/>
  <c r="AD272" i="22" s="1"/>
  <c r="O272" i="22"/>
  <c r="AA272" i="22" s="1"/>
  <c r="E272" i="8"/>
  <c r="F271" i="8"/>
  <c r="D272" i="8"/>
  <c r="S272" i="22"/>
  <c r="AE272" i="22" s="1"/>
  <c r="AF271" i="22"/>
  <c r="N272" i="22"/>
  <c r="Z272" i="22" s="1"/>
  <c r="Y271" i="22"/>
  <c r="J272" i="8"/>
  <c r="N272" i="8" s="1"/>
  <c r="C275" i="24" s="1"/>
  <c r="N271" i="8"/>
  <c r="M271" i="8" s="1"/>
  <c r="T270" i="8"/>
  <c r="K272" i="8"/>
  <c r="L272" i="8"/>
  <c r="S271" i="8"/>
  <c r="R271" i="8"/>
  <c r="Q271" i="8"/>
  <c r="U271" i="8" s="1"/>
  <c r="C274" i="25" s="1"/>
  <c r="V265" i="8"/>
  <c r="R272" i="24"/>
  <c r="AD272" i="24" s="1"/>
  <c r="P272" i="24"/>
  <c r="AB272" i="24" s="1"/>
  <c r="M271" i="25"/>
  <c r="S272" i="24"/>
  <c r="AE272" i="24" s="1"/>
  <c r="O271" i="25"/>
  <c r="AA271" i="25" s="1"/>
  <c r="Y271" i="24"/>
  <c r="Q272" i="24"/>
  <c r="AC272" i="24" s="1"/>
  <c r="Q271" i="25"/>
  <c r="AC271" i="25" s="1"/>
  <c r="AF271" i="24"/>
  <c r="M272" i="24"/>
  <c r="K273" i="24"/>
  <c r="L273" i="24"/>
  <c r="G273" i="24"/>
  <c r="F273" i="24"/>
  <c r="E273" i="24"/>
  <c r="D273" i="24"/>
  <c r="I273" i="24"/>
  <c r="J273" i="24"/>
  <c r="H273" i="24"/>
  <c r="U271" i="25"/>
  <c r="AG271" i="25" s="1"/>
  <c r="T272" i="24"/>
  <c r="S271" i="25"/>
  <c r="AE271" i="25" s="1"/>
  <c r="Y270" i="25"/>
  <c r="N272" i="24"/>
  <c r="Z272" i="24" s="1"/>
  <c r="R271" i="25"/>
  <c r="AD271" i="25" s="1"/>
  <c r="T271" i="25"/>
  <c r="E272" i="25"/>
  <c r="L272" i="25"/>
  <c r="J272" i="25"/>
  <c r="F272" i="25"/>
  <c r="G272" i="25"/>
  <c r="D272" i="25"/>
  <c r="I272" i="25"/>
  <c r="H272" i="25"/>
  <c r="K272" i="25"/>
  <c r="U272" i="24"/>
  <c r="AG272" i="24" s="1"/>
  <c r="N271" i="25"/>
  <c r="Z271" i="25" s="1"/>
  <c r="O272" i="24"/>
  <c r="AA272" i="24" s="1"/>
  <c r="AF270" i="25"/>
  <c r="P271" i="25"/>
  <c r="AB271" i="25" s="1"/>
  <c r="V272" i="24" l="1"/>
  <c r="W284" i="24" s="1"/>
  <c r="AJ270" i="22"/>
  <c r="I267" i="8" s="1"/>
  <c r="X271" i="24"/>
  <c r="O266" i="8"/>
  <c r="V271" i="25"/>
  <c r="W283" i="25" s="1"/>
  <c r="AH270" i="25"/>
  <c r="AI282" i="25" s="1"/>
  <c r="AJ268" i="25"/>
  <c r="W264" i="8"/>
  <c r="X270" i="25"/>
  <c r="AH271" i="22"/>
  <c r="AI283" i="22" s="1"/>
  <c r="AH271" i="24"/>
  <c r="AI283" i="24" s="1"/>
  <c r="AJ269" i="24"/>
  <c r="P265" i="8"/>
  <c r="V272" i="22"/>
  <c r="W284" i="22" s="1"/>
  <c r="X271" i="22"/>
  <c r="K274" i="22"/>
  <c r="F274" i="22"/>
  <c r="I274" i="22"/>
  <c r="H274" i="22"/>
  <c r="G274" i="22"/>
  <c r="D274" i="22"/>
  <c r="J274" i="22"/>
  <c r="E274" i="22"/>
  <c r="L274" i="22"/>
  <c r="E273" i="8"/>
  <c r="D273" i="8"/>
  <c r="F272" i="8"/>
  <c r="N273" i="22"/>
  <c r="Z273" i="22" s="1"/>
  <c r="G272" i="8"/>
  <c r="C275" i="22" s="1"/>
  <c r="C273" i="8"/>
  <c r="R273" i="22"/>
  <c r="AD273" i="22" s="1"/>
  <c r="T273" i="22"/>
  <c r="P273" i="22"/>
  <c r="AB273" i="22" s="1"/>
  <c r="S273" i="22"/>
  <c r="AE273" i="22" s="1"/>
  <c r="AF272" i="22"/>
  <c r="M273" i="22"/>
  <c r="U273" i="22"/>
  <c r="AG273" i="22" s="1"/>
  <c r="H267" i="8"/>
  <c r="O273" i="22"/>
  <c r="AA273" i="22" s="1"/>
  <c r="Y272" i="22"/>
  <c r="Q273" i="22"/>
  <c r="AC273" i="22" s="1"/>
  <c r="J273" i="8"/>
  <c r="N273" i="8" s="1"/>
  <c r="C274" i="24"/>
  <c r="J274" i="24" s="1"/>
  <c r="M272" i="8"/>
  <c r="Q272" i="8"/>
  <c r="U272" i="8" s="1"/>
  <c r="C275" i="25" s="1"/>
  <c r="R272" i="8"/>
  <c r="S272" i="8"/>
  <c r="T271" i="8"/>
  <c r="K273" i="8"/>
  <c r="L273" i="8"/>
  <c r="R272" i="25"/>
  <c r="AD272" i="25" s="1"/>
  <c r="O273" i="24"/>
  <c r="AA273" i="24" s="1"/>
  <c r="Y271" i="25"/>
  <c r="M272" i="25"/>
  <c r="P273" i="24"/>
  <c r="AB273" i="24" s="1"/>
  <c r="P272" i="25"/>
  <c r="AB272" i="25" s="1"/>
  <c r="U273" i="24"/>
  <c r="AG273" i="24" s="1"/>
  <c r="O272" i="25"/>
  <c r="AA272" i="25" s="1"/>
  <c r="Q273" i="24"/>
  <c r="AC273" i="24" s="1"/>
  <c r="T273" i="24"/>
  <c r="S272" i="25"/>
  <c r="AE272" i="25" s="1"/>
  <c r="S273" i="24"/>
  <c r="AE273" i="24" s="1"/>
  <c r="U272" i="25"/>
  <c r="AG272" i="25" s="1"/>
  <c r="R273" i="24"/>
  <c r="AD273" i="24" s="1"/>
  <c r="Y272" i="24"/>
  <c r="M273" i="24"/>
  <c r="V266" i="8"/>
  <c r="T272" i="25"/>
  <c r="N272" i="25"/>
  <c r="Z272" i="25" s="1"/>
  <c r="Q272" i="25"/>
  <c r="AC272" i="25" s="1"/>
  <c r="AF271" i="25"/>
  <c r="AF272" i="24"/>
  <c r="N273" i="24"/>
  <c r="Z273" i="24" s="1"/>
  <c r="O267" i="8"/>
  <c r="V273" i="24" l="1"/>
  <c r="W285" i="24" s="1"/>
  <c r="X272" i="22"/>
  <c r="V272" i="25"/>
  <c r="W284" i="25" s="1"/>
  <c r="X272" i="24"/>
  <c r="AH271" i="25"/>
  <c r="AI283" i="25" s="1"/>
  <c r="AJ269" i="25"/>
  <c r="W265" i="8"/>
  <c r="X271" i="25"/>
  <c r="AH272" i="24"/>
  <c r="AI284" i="24" s="1"/>
  <c r="AJ271" i="22"/>
  <c r="I268" i="8" s="1"/>
  <c r="AJ270" i="24"/>
  <c r="P266" i="8"/>
  <c r="AH272" i="22"/>
  <c r="AI284" i="22" s="1"/>
  <c r="V273" i="22"/>
  <c r="W285" i="22" s="1"/>
  <c r="H274" i="24"/>
  <c r="E274" i="24"/>
  <c r="N274" i="24" s="1"/>
  <c r="Z274" i="24" s="1"/>
  <c r="L274" i="24"/>
  <c r="K274" i="24"/>
  <c r="T274" i="24" s="1"/>
  <c r="S274" i="22"/>
  <c r="AE274" i="22" s="1"/>
  <c r="G275" i="22"/>
  <c r="K275" i="22"/>
  <c r="J275" i="22"/>
  <c r="F275" i="22"/>
  <c r="E275" i="22"/>
  <c r="L275" i="22"/>
  <c r="D275" i="22"/>
  <c r="H275" i="22"/>
  <c r="I275" i="22"/>
  <c r="N274" i="22"/>
  <c r="Z274" i="22" s="1"/>
  <c r="D274" i="24"/>
  <c r="Y273" i="22"/>
  <c r="M274" i="22"/>
  <c r="P274" i="22"/>
  <c r="AB274" i="22" s="1"/>
  <c r="AF273" i="22"/>
  <c r="E274" i="8"/>
  <c r="D274" i="8"/>
  <c r="F273" i="8"/>
  <c r="Q274" i="22"/>
  <c r="AC274" i="22" s="1"/>
  <c r="G274" i="24"/>
  <c r="F274" i="24"/>
  <c r="O274" i="24" s="1"/>
  <c r="AA274" i="24" s="1"/>
  <c r="H268" i="8"/>
  <c r="R274" i="22"/>
  <c r="AD274" i="22" s="1"/>
  <c r="I274" i="24"/>
  <c r="O274" i="22"/>
  <c r="AA274" i="22" s="1"/>
  <c r="G273" i="8"/>
  <c r="C276" i="22" s="1"/>
  <c r="C274" i="8"/>
  <c r="U274" i="22"/>
  <c r="AG274" i="22" s="1"/>
  <c r="T274" i="22"/>
  <c r="T272" i="8"/>
  <c r="R273" i="8"/>
  <c r="S273" i="8"/>
  <c r="Q273" i="8"/>
  <c r="M273" i="8"/>
  <c r="C276" i="24"/>
  <c r="L274" i="8"/>
  <c r="K274" i="8"/>
  <c r="J274" i="8"/>
  <c r="O268" i="8"/>
  <c r="AF273" i="24"/>
  <c r="V267" i="8"/>
  <c r="H275" i="24"/>
  <c r="L275" i="24"/>
  <c r="D275" i="24"/>
  <c r="G275" i="24"/>
  <c r="J275" i="24"/>
  <c r="K275" i="24"/>
  <c r="F275" i="24"/>
  <c r="I275" i="24"/>
  <c r="E275" i="24"/>
  <c r="Y273" i="24"/>
  <c r="Y272" i="25"/>
  <c r="S274" i="24"/>
  <c r="AE274" i="24" s="1"/>
  <c r="E274" i="25"/>
  <c r="I274" i="25"/>
  <c r="F274" i="25"/>
  <c r="D274" i="25"/>
  <c r="H274" i="25"/>
  <c r="K274" i="25"/>
  <c r="L274" i="25"/>
  <c r="G274" i="25"/>
  <c r="J274" i="25"/>
  <c r="I273" i="25"/>
  <c r="G273" i="25"/>
  <c r="F273" i="25"/>
  <c r="H273" i="25"/>
  <c r="D273" i="25"/>
  <c r="L273" i="25"/>
  <c r="E273" i="25"/>
  <c r="J273" i="25"/>
  <c r="K273" i="25"/>
  <c r="AF272" i="25"/>
  <c r="AH272" i="25" l="1"/>
  <c r="AI284" i="25" s="1"/>
  <c r="X273" i="24"/>
  <c r="AJ270" i="25"/>
  <c r="W266" i="8"/>
  <c r="X272" i="25"/>
  <c r="X273" i="22"/>
  <c r="Q274" i="24"/>
  <c r="AC274" i="24" s="1"/>
  <c r="AH273" i="24"/>
  <c r="AI285" i="24" s="1"/>
  <c r="AJ272" i="22"/>
  <c r="I269" i="8" s="1"/>
  <c r="AH273" i="22"/>
  <c r="AI285" i="22" s="1"/>
  <c r="AJ271" i="24"/>
  <c r="P267" i="8"/>
  <c r="V274" i="22"/>
  <c r="W286" i="22" s="1"/>
  <c r="P274" i="24"/>
  <c r="AB274" i="24" s="1"/>
  <c r="M274" i="24"/>
  <c r="U274" i="24"/>
  <c r="AG274" i="24" s="1"/>
  <c r="S275" i="22"/>
  <c r="AE275" i="22" s="1"/>
  <c r="T275" i="22"/>
  <c r="P275" i="22"/>
  <c r="AB275" i="22" s="1"/>
  <c r="F274" i="8"/>
  <c r="D275" i="8"/>
  <c r="E275" i="8"/>
  <c r="Y274" i="22"/>
  <c r="Q275" i="22"/>
  <c r="AC275" i="22" s="1"/>
  <c r="R275" i="22"/>
  <c r="AD275" i="22" s="1"/>
  <c r="H269" i="8"/>
  <c r="M275" i="22"/>
  <c r="C275" i="8"/>
  <c r="G274" i="8"/>
  <c r="C277" i="22" s="1"/>
  <c r="U275" i="22"/>
  <c r="AG275" i="22" s="1"/>
  <c r="R274" i="24"/>
  <c r="AD274" i="24" s="1"/>
  <c r="G276" i="22"/>
  <c r="K276" i="22"/>
  <c r="I276" i="22"/>
  <c r="L276" i="22"/>
  <c r="E276" i="22"/>
  <c r="F276" i="22"/>
  <c r="J276" i="22"/>
  <c r="D276" i="22"/>
  <c r="H276" i="22"/>
  <c r="N275" i="22"/>
  <c r="Z275" i="22" s="1"/>
  <c r="AF274" i="22"/>
  <c r="O275" i="22"/>
  <c r="AA275" i="22" s="1"/>
  <c r="T273" i="8"/>
  <c r="S274" i="8"/>
  <c r="R274" i="8"/>
  <c r="N274" i="8"/>
  <c r="J275" i="8"/>
  <c r="N275" i="8" s="1"/>
  <c r="K275" i="8"/>
  <c r="L275" i="8"/>
  <c r="U273" i="8"/>
  <c r="C276" i="25" s="1"/>
  <c r="Q274" i="8"/>
  <c r="U273" i="25"/>
  <c r="AG273" i="25" s="1"/>
  <c r="U274" i="25"/>
  <c r="AG274" i="25" s="1"/>
  <c r="R275" i="24"/>
  <c r="AD275" i="24" s="1"/>
  <c r="M273" i="25"/>
  <c r="Q273" i="25"/>
  <c r="AC273" i="25" s="1"/>
  <c r="Q274" i="25"/>
  <c r="AC274" i="25" s="1"/>
  <c r="T275" i="24"/>
  <c r="V268" i="8"/>
  <c r="O273" i="25"/>
  <c r="AA273" i="25" s="1"/>
  <c r="M274" i="25"/>
  <c r="S275" i="24"/>
  <c r="AE275" i="24" s="1"/>
  <c r="AF274" i="24"/>
  <c r="P273" i="25"/>
  <c r="AB273" i="25" s="1"/>
  <c r="O274" i="25"/>
  <c r="AA274" i="25" s="1"/>
  <c r="P275" i="24"/>
  <c r="AB275" i="24" s="1"/>
  <c r="T273" i="25"/>
  <c r="R273" i="25"/>
  <c r="AD273" i="25" s="1"/>
  <c r="R274" i="25"/>
  <c r="AD274" i="25" s="1"/>
  <c r="M275" i="24"/>
  <c r="F276" i="24"/>
  <c r="D276" i="24"/>
  <c r="J276" i="24"/>
  <c r="G276" i="24"/>
  <c r="I276" i="24"/>
  <c r="H276" i="24"/>
  <c r="K276" i="24"/>
  <c r="E276" i="24"/>
  <c r="L276" i="24"/>
  <c r="T274" i="25"/>
  <c r="S273" i="25"/>
  <c r="AE273" i="25" s="1"/>
  <c r="S274" i="25"/>
  <c r="AE274" i="25" s="1"/>
  <c r="N274" i="25"/>
  <c r="Z274" i="25" s="1"/>
  <c r="U275" i="24"/>
  <c r="AG275" i="24" s="1"/>
  <c r="O269" i="8"/>
  <c r="O275" i="24"/>
  <c r="AA275" i="24" s="1"/>
  <c r="N273" i="25"/>
  <c r="Z273" i="25" s="1"/>
  <c r="P274" i="25"/>
  <c r="AB274" i="25" s="1"/>
  <c r="D275" i="25"/>
  <c r="G275" i="25"/>
  <c r="K275" i="25"/>
  <c r="J275" i="25"/>
  <c r="H275" i="25"/>
  <c r="F275" i="25"/>
  <c r="L275" i="25"/>
  <c r="E275" i="25"/>
  <c r="I275" i="25"/>
  <c r="N275" i="24"/>
  <c r="Z275" i="24" s="1"/>
  <c r="Q275" i="24"/>
  <c r="AC275" i="24" s="1"/>
  <c r="V275" i="24" l="1"/>
  <c r="W287" i="24" s="1"/>
  <c r="Y274" i="24"/>
  <c r="AH274" i="24" s="1"/>
  <c r="AI286" i="24" s="1"/>
  <c r="V274" i="24"/>
  <c r="W286" i="24" s="1"/>
  <c r="V273" i="25"/>
  <c r="W285" i="25" s="1"/>
  <c r="V274" i="25"/>
  <c r="W286" i="25" s="1"/>
  <c r="AJ271" i="25"/>
  <c r="W267" i="8"/>
  <c r="AJ273" i="22"/>
  <c r="I270" i="8" s="1"/>
  <c r="V275" i="22"/>
  <c r="W287" i="22" s="1"/>
  <c r="AH274" i="22"/>
  <c r="AI286" i="22" s="1"/>
  <c r="AJ272" i="24"/>
  <c r="P268" i="8"/>
  <c r="X274" i="22"/>
  <c r="M276" i="22"/>
  <c r="S276" i="22"/>
  <c r="AE276" i="22" s="1"/>
  <c r="D276" i="8"/>
  <c r="F275" i="8"/>
  <c r="E276" i="8"/>
  <c r="O276" i="22"/>
  <c r="AA276" i="22" s="1"/>
  <c r="N276" i="22"/>
  <c r="Z276" i="22" s="1"/>
  <c r="G277" i="22"/>
  <c r="K277" i="22"/>
  <c r="E277" i="22"/>
  <c r="H277" i="22"/>
  <c r="L277" i="22"/>
  <c r="F277" i="22"/>
  <c r="D277" i="22"/>
  <c r="I277" i="22"/>
  <c r="J277" i="22"/>
  <c r="R276" i="22"/>
  <c r="AD276" i="22" s="1"/>
  <c r="Y275" i="22"/>
  <c r="T276" i="22"/>
  <c r="AF275" i="22"/>
  <c r="U276" i="22"/>
  <c r="AG276" i="22" s="1"/>
  <c r="G275" i="8"/>
  <c r="C278" i="22" s="1"/>
  <c r="C276" i="8"/>
  <c r="Q276" i="22"/>
  <c r="AC276" i="22" s="1"/>
  <c r="P276" i="22"/>
  <c r="AB276" i="22" s="1"/>
  <c r="H270" i="8"/>
  <c r="T274" i="8"/>
  <c r="L276" i="8"/>
  <c r="K276" i="8"/>
  <c r="U274" i="8"/>
  <c r="C277" i="25" s="1"/>
  <c r="Q275" i="8"/>
  <c r="U275" i="8" s="1"/>
  <c r="C278" i="25" s="1"/>
  <c r="C278" i="24"/>
  <c r="J276" i="8"/>
  <c r="M274" i="8"/>
  <c r="M275" i="8" s="1"/>
  <c r="C277" i="24"/>
  <c r="D277" i="24" s="1"/>
  <c r="S275" i="8"/>
  <c r="R275" i="8"/>
  <c r="R275" i="25"/>
  <c r="AD275" i="25" s="1"/>
  <c r="M275" i="25"/>
  <c r="U276" i="24"/>
  <c r="AG276" i="24" s="1"/>
  <c r="O276" i="24"/>
  <c r="AA276" i="24" s="1"/>
  <c r="AF273" i="25"/>
  <c r="Y274" i="25"/>
  <c r="N275" i="25"/>
  <c r="Z275" i="25" s="1"/>
  <c r="O270" i="8"/>
  <c r="N276" i="24"/>
  <c r="Z276" i="24" s="1"/>
  <c r="U275" i="25"/>
  <c r="AG275" i="25" s="1"/>
  <c r="T276" i="24"/>
  <c r="Y275" i="24"/>
  <c r="O275" i="25"/>
  <c r="AA275" i="25" s="1"/>
  <c r="Q276" i="24"/>
  <c r="AC276" i="24" s="1"/>
  <c r="Q275" i="25"/>
  <c r="AC275" i="25" s="1"/>
  <c r="R276" i="24"/>
  <c r="AD276" i="24" s="1"/>
  <c r="V269" i="8"/>
  <c r="S275" i="25"/>
  <c r="AE275" i="25" s="1"/>
  <c r="P276" i="24"/>
  <c r="AB276" i="24" s="1"/>
  <c r="AF275" i="24"/>
  <c r="T275" i="25"/>
  <c r="AF274" i="25"/>
  <c r="S276" i="24"/>
  <c r="AE276" i="24" s="1"/>
  <c r="P275" i="25"/>
  <c r="AB275" i="25" s="1"/>
  <c r="M276" i="24"/>
  <c r="Y273" i="25"/>
  <c r="V276" i="24" l="1"/>
  <c r="W288" i="24" s="1"/>
  <c r="X274" i="24"/>
  <c r="X275" i="24" s="1"/>
  <c r="AH274" i="25"/>
  <c r="AI286" i="25" s="1"/>
  <c r="X275" i="22"/>
  <c r="AH273" i="25"/>
  <c r="AI285" i="25" s="1"/>
  <c r="V275" i="25"/>
  <c r="W287" i="25" s="1"/>
  <c r="AJ272" i="25"/>
  <c r="W268" i="8"/>
  <c r="X273" i="25"/>
  <c r="X274" i="25" s="1"/>
  <c r="AJ274" i="22"/>
  <c r="I271" i="8" s="1"/>
  <c r="AJ273" i="24"/>
  <c r="P269" i="8"/>
  <c r="AH275" i="24"/>
  <c r="AI287" i="24" s="1"/>
  <c r="AH275" i="22"/>
  <c r="AI287" i="22" s="1"/>
  <c r="V276" i="22"/>
  <c r="W288" i="22" s="1"/>
  <c r="N277" i="22"/>
  <c r="Z277" i="22" s="1"/>
  <c r="T277" i="22"/>
  <c r="F276" i="8"/>
  <c r="D277" i="8"/>
  <c r="E277" i="8"/>
  <c r="S277" i="22"/>
  <c r="AE277" i="22" s="1"/>
  <c r="P277" i="22"/>
  <c r="AB277" i="22" s="1"/>
  <c r="R277" i="22"/>
  <c r="AD277" i="22" s="1"/>
  <c r="AF276" i="22"/>
  <c r="M277" i="22"/>
  <c r="G276" i="8"/>
  <c r="C279" i="22" s="1"/>
  <c r="C277" i="8"/>
  <c r="O277" i="22"/>
  <c r="AA277" i="22" s="1"/>
  <c r="H271" i="8"/>
  <c r="E278" i="22"/>
  <c r="K278" i="22"/>
  <c r="G278" i="22"/>
  <c r="I278" i="22"/>
  <c r="H278" i="22"/>
  <c r="L278" i="22"/>
  <c r="J278" i="22"/>
  <c r="F278" i="22"/>
  <c r="D278" i="22"/>
  <c r="U277" i="22"/>
  <c r="AG277" i="22" s="1"/>
  <c r="Q277" i="22"/>
  <c r="AC277" i="22" s="1"/>
  <c r="Y276" i="22"/>
  <c r="F277" i="24"/>
  <c r="E277" i="24"/>
  <c r="N277" i="24" s="1"/>
  <c r="Z277" i="24" s="1"/>
  <c r="K277" i="24"/>
  <c r="J277" i="24"/>
  <c r="G277" i="24"/>
  <c r="P277" i="24" s="1"/>
  <c r="AB277" i="24" s="1"/>
  <c r="I277" i="24"/>
  <c r="R277" i="24" s="1"/>
  <c r="AD277" i="24" s="1"/>
  <c r="L277" i="24"/>
  <c r="U277" i="24" s="1"/>
  <c r="AG277" i="24" s="1"/>
  <c r="H277" i="24"/>
  <c r="R276" i="8"/>
  <c r="S276" i="8"/>
  <c r="T275" i="8"/>
  <c r="Q276" i="8"/>
  <c r="U276" i="8" s="1"/>
  <c r="C279" i="25" s="1"/>
  <c r="N276" i="8"/>
  <c r="C279" i="24" s="1"/>
  <c r="J277" i="8"/>
  <c r="L277" i="8"/>
  <c r="K277" i="8"/>
  <c r="K278" i="24"/>
  <c r="F278" i="24"/>
  <c r="G278" i="24"/>
  <c r="E278" i="24"/>
  <c r="I278" i="24"/>
  <c r="J278" i="24"/>
  <c r="L278" i="24"/>
  <c r="H278" i="24"/>
  <c r="D278" i="24"/>
  <c r="G276" i="25"/>
  <c r="F276" i="25"/>
  <c r="D276" i="25"/>
  <c r="I276" i="25"/>
  <c r="H276" i="25"/>
  <c r="K276" i="25"/>
  <c r="J276" i="25"/>
  <c r="L276" i="25"/>
  <c r="E276" i="25"/>
  <c r="AF275" i="25"/>
  <c r="M277" i="24"/>
  <c r="Y276" i="24"/>
  <c r="AF276" i="24"/>
  <c r="Y275" i="25"/>
  <c r="E277" i="25"/>
  <c r="I277" i="25"/>
  <c r="H277" i="25"/>
  <c r="G277" i="25"/>
  <c r="K277" i="25"/>
  <c r="J277" i="25"/>
  <c r="F277" i="25"/>
  <c r="L277" i="25"/>
  <c r="D277" i="25"/>
  <c r="O271" i="8" l="1"/>
  <c r="V270" i="8"/>
  <c r="X276" i="24"/>
  <c r="AJ273" i="25"/>
  <c r="W269" i="8"/>
  <c r="AH275" i="25"/>
  <c r="AI287" i="25" s="1"/>
  <c r="X275" i="25"/>
  <c r="X276" i="22"/>
  <c r="AH276" i="24"/>
  <c r="AI288" i="24" s="1"/>
  <c r="AH276" i="22"/>
  <c r="AI288" i="22" s="1"/>
  <c r="AJ274" i="24"/>
  <c r="P270" i="8"/>
  <c r="AJ275" i="22"/>
  <c r="V277" i="22"/>
  <c r="W289" i="22" s="1"/>
  <c r="U278" i="22"/>
  <c r="AG278" i="22" s="1"/>
  <c r="Q278" i="22"/>
  <c r="AC278" i="22" s="1"/>
  <c r="E278" i="8"/>
  <c r="F277" i="8"/>
  <c r="D278" i="8"/>
  <c r="R278" i="22"/>
  <c r="AD278" i="22" s="1"/>
  <c r="G277" i="8"/>
  <c r="C280" i="22" s="1"/>
  <c r="C278" i="8"/>
  <c r="P278" i="22"/>
  <c r="AB278" i="22" s="1"/>
  <c r="F279" i="22"/>
  <c r="D279" i="22"/>
  <c r="I279" i="22"/>
  <c r="H279" i="22"/>
  <c r="L279" i="22"/>
  <c r="E279" i="22"/>
  <c r="J279" i="22"/>
  <c r="K279" i="22"/>
  <c r="G279" i="22"/>
  <c r="S278" i="22"/>
  <c r="AE278" i="22" s="1"/>
  <c r="T278" i="22"/>
  <c r="AF277" i="22"/>
  <c r="Y277" i="22"/>
  <c r="M278" i="22"/>
  <c r="N278" i="22"/>
  <c r="Z278" i="22" s="1"/>
  <c r="O278" i="22"/>
  <c r="AA278" i="22" s="1"/>
  <c r="H272" i="8"/>
  <c r="O277" i="24"/>
  <c r="AA277" i="24" s="1"/>
  <c r="S277" i="24"/>
  <c r="AE277" i="24" s="1"/>
  <c r="Q277" i="24"/>
  <c r="AC277" i="24" s="1"/>
  <c r="T277" i="24"/>
  <c r="M276" i="8"/>
  <c r="K278" i="8"/>
  <c r="L278" i="8"/>
  <c r="N277" i="8"/>
  <c r="C280" i="24" s="1"/>
  <c r="J278" i="8"/>
  <c r="Q277" i="8"/>
  <c r="T276" i="8"/>
  <c r="S277" i="8"/>
  <c r="R277" i="8"/>
  <c r="T277" i="25"/>
  <c r="Q276" i="25"/>
  <c r="AC276" i="25" s="1"/>
  <c r="S278" i="24"/>
  <c r="AE278" i="24" s="1"/>
  <c r="P277" i="25"/>
  <c r="AB277" i="25" s="1"/>
  <c r="R276" i="25"/>
  <c r="AD276" i="25" s="1"/>
  <c r="R278" i="24"/>
  <c r="AD278" i="24" s="1"/>
  <c r="Q277" i="25"/>
  <c r="AC277" i="25" s="1"/>
  <c r="I278" i="25"/>
  <c r="F278" i="25"/>
  <c r="G278" i="25"/>
  <c r="E278" i="25"/>
  <c r="H278" i="25"/>
  <c r="D278" i="25"/>
  <c r="K278" i="25"/>
  <c r="L278" i="25"/>
  <c r="J278" i="25"/>
  <c r="M276" i="25"/>
  <c r="N278" i="24"/>
  <c r="Z278" i="24" s="1"/>
  <c r="R277" i="25"/>
  <c r="AD277" i="25" s="1"/>
  <c r="O276" i="25"/>
  <c r="AA276" i="25" s="1"/>
  <c r="P278" i="24"/>
  <c r="AB278" i="24" s="1"/>
  <c r="M277" i="25"/>
  <c r="N277" i="25"/>
  <c r="Z277" i="25" s="1"/>
  <c r="Y277" i="24"/>
  <c r="N276" i="25"/>
  <c r="Z276" i="25" s="1"/>
  <c r="P276" i="25"/>
  <c r="AB276" i="25" s="1"/>
  <c r="O278" i="24"/>
  <c r="AA278" i="24" s="1"/>
  <c r="I279" i="24"/>
  <c r="K279" i="24"/>
  <c r="L279" i="24"/>
  <c r="H279" i="24"/>
  <c r="D279" i="24"/>
  <c r="G279" i="24"/>
  <c r="F279" i="24"/>
  <c r="E279" i="24"/>
  <c r="J279" i="24"/>
  <c r="U277" i="25"/>
  <c r="AG277" i="25" s="1"/>
  <c r="U276" i="25"/>
  <c r="AG276" i="25" s="1"/>
  <c r="M278" i="24"/>
  <c r="T278" i="24"/>
  <c r="O277" i="25"/>
  <c r="AA277" i="25" s="1"/>
  <c r="O272" i="8"/>
  <c r="S276" i="25"/>
  <c r="AE276" i="25" s="1"/>
  <c r="Q278" i="24"/>
  <c r="AC278" i="24" s="1"/>
  <c r="S277" i="25"/>
  <c r="AE277" i="25" s="1"/>
  <c r="V271" i="8"/>
  <c r="T276" i="25"/>
  <c r="U278" i="24"/>
  <c r="AG278" i="24" s="1"/>
  <c r="V278" i="24" l="1"/>
  <c r="W290" i="24" s="1"/>
  <c r="V277" i="24"/>
  <c r="W289" i="24" s="1"/>
  <c r="AJ276" i="22"/>
  <c r="I273" i="8" s="1"/>
  <c r="V276" i="25"/>
  <c r="W288" i="25" s="1"/>
  <c r="V277" i="25"/>
  <c r="W289" i="25" s="1"/>
  <c r="AJ274" i="25"/>
  <c r="W270" i="8"/>
  <c r="I272" i="8"/>
  <c r="AH277" i="22"/>
  <c r="AI289" i="22" s="1"/>
  <c r="AJ275" i="24"/>
  <c r="P271" i="8"/>
  <c r="X277" i="22"/>
  <c r="V278" i="22"/>
  <c r="W290" i="22" s="1"/>
  <c r="M279" i="22"/>
  <c r="D279" i="8"/>
  <c r="F278" i="8"/>
  <c r="E279" i="8"/>
  <c r="H273" i="8"/>
  <c r="R279" i="22"/>
  <c r="AD279" i="22" s="1"/>
  <c r="P279" i="22"/>
  <c r="AB279" i="22" s="1"/>
  <c r="O279" i="22"/>
  <c r="AA279" i="22" s="1"/>
  <c r="S279" i="22"/>
  <c r="AE279" i="22" s="1"/>
  <c r="T279" i="22"/>
  <c r="N279" i="22"/>
  <c r="Z279" i="22" s="1"/>
  <c r="G278" i="8"/>
  <c r="C281" i="22" s="1"/>
  <c r="C279" i="8"/>
  <c r="Y278" i="22"/>
  <c r="U279" i="22"/>
  <c r="AG279" i="22" s="1"/>
  <c r="I280" i="22"/>
  <c r="L280" i="22"/>
  <c r="E280" i="22"/>
  <c r="J280" i="22"/>
  <c r="F280" i="22"/>
  <c r="G280" i="22"/>
  <c r="H280" i="22"/>
  <c r="K280" i="22"/>
  <c r="D280" i="22"/>
  <c r="AF278" i="22"/>
  <c r="Q279" i="22"/>
  <c r="AC279" i="22" s="1"/>
  <c r="AF277" i="24"/>
  <c r="AH277" i="24" s="1"/>
  <c r="AI289" i="24" s="1"/>
  <c r="T277" i="8"/>
  <c r="R278" i="8"/>
  <c r="S278" i="8"/>
  <c r="U277" i="8"/>
  <c r="C280" i="25" s="1"/>
  <c r="Q278" i="8"/>
  <c r="J279" i="8"/>
  <c r="M277" i="8"/>
  <c r="N278" i="8"/>
  <c r="C281" i="24" s="1"/>
  <c r="K279" i="8"/>
  <c r="L279" i="8"/>
  <c r="V272" i="8"/>
  <c r="O273" i="8"/>
  <c r="P279" i="24"/>
  <c r="AB279" i="24" s="1"/>
  <c r="M278" i="25"/>
  <c r="M279" i="24"/>
  <c r="Q278" i="25"/>
  <c r="AC278" i="25" s="1"/>
  <c r="Q279" i="24"/>
  <c r="AC279" i="24" s="1"/>
  <c r="Y277" i="25"/>
  <c r="Y276" i="25"/>
  <c r="N278" i="25"/>
  <c r="Z278" i="25" s="1"/>
  <c r="U279" i="24"/>
  <c r="AG279" i="24" s="1"/>
  <c r="P278" i="25"/>
  <c r="AB278" i="25" s="1"/>
  <c r="AF278" i="24"/>
  <c r="T279" i="24"/>
  <c r="O278" i="25"/>
  <c r="AA278" i="25" s="1"/>
  <c r="AF276" i="25"/>
  <c r="S279" i="24"/>
  <c r="AE279" i="24" s="1"/>
  <c r="R279" i="24"/>
  <c r="AD279" i="24" s="1"/>
  <c r="D280" i="24"/>
  <c r="L280" i="24"/>
  <c r="G280" i="24"/>
  <c r="E280" i="24"/>
  <c r="I280" i="24"/>
  <c r="F280" i="24"/>
  <c r="H280" i="24"/>
  <c r="K280" i="24"/>
  <c r="J280" i="24"/>
  <c r="S278" i="25"/>
  <c r="AE278" i="25" s="1"/>
  <c r="R278" i="25"/>
  <c r="AD278" i="25" s="1"/>
  <c r="N279" i="24"/>
  <c r="Z279" i="24" s="1"/>
  <c r="U278" i="25"/>
  <c r="AG278" i="25" s="1"/>
  <c r="Y278" i="24"/>
  <c r="O279" i="24"/>
  <c r="AA279" i="24" s="1"/>
  <c r="T278" i="25"/>
  <c r="J279" i="25"/>
  <c r="D279" i="25"/>
  <c r="G279" i="25"/>
  <c r="E279" i="25"/>
  <c r="K279" i="25"/>
  <c r="F279" i="25"/>
  <c r="H279" i="25"/>
  <c r="I279" i="25"/>
  <c r="L279" i="25"/>
  <c r="AF277" i="25"/>
  <c r="V279" i="24" l="1"/>
  <c r="W291" i="24" s="1"/>
  <c r="AH278" i="24"/>
  <c r="AI290" i="24" s="1"/>
  <c r="AH276" i="25"/>
  <c r="AI288" i="25" s="1"/>
  <c r="X277" i="24"/>
  <c r="X278" i="24" s="1"/>
  <c r="V278" i="25"/>
  <c r="W290" i="25" s="1"/>
  <c r="AJ275" i="25"/>
  <c r="W271" i="8"/>
  <c r="AH277" i="25"/>
  <c r="AI289" i="25" s="1"/>
  <c r="X276" i="25"/>
  <c r="X277" i="25" s="1"/>
  <c r="AH278" i="22"/>
  <c r="AI290" i="22" s="1"/>
  <c r="AJ276" i="24"/>
  <c r="P272" i="8"/>
  <c r="AJ277" i="22"/>
  <c r="V279" i="22"/>
  <c r="W291" i="22" s="1"/>
  <c r="X278" i="22"/>
  <c r="O280" i="22"/>
  <c r="AA280" i="22" s="1"/>
  <c r="S280" i="22"/>
  <c r="AE280" i="22" s="1"/>
  <c r="G279" i="8"/>
  <c r="C282" i="22" s="1"/>
  <c r="C280" i="8"/>
  <c r="H274" i="8"/>
  <c r="N280" i="22"/>
  <c r="Z280" i="22" s="1"/>
  <c r="K281" i="22"/>
  <c r="F281" i="22"/>
  <c r="H281" i="22"/>
  <c r="J281" i="22"/>
  <c r="G281" i="22"/>
  <c r="D281" i="22"/>
  <c r="I281" i="22"/>
  <c r="L281" i="22"/>
  <c r="E281" i="22"/>
  <c r="U280" i="22"/>
  <c r="AG280" i="22" s="1"/>
  <c r="M280" i="22"/>
  <c r="R280" i="22"/>
  <c r="AD280" i="22" s="1"/>
  <c r="T280" i="22"/>
  <c r="E280" i="8"/>
  <c r="F279" i="8"/>
  <c r="D280" i="8"/>
  <c r="AJ10" i="8" s="1"/>
  <c r="Q280" i="22"/>
  <c r="AC280" i="22" s="1"/>
  <c r="AF279" i="22"/>
  <c r="Y279" i="22"/>
  <c r="P280" i="22"/>
  <c r="AB280" i="22" s="1"/>
  <c r="L280" i="8"/>
  <c r="K280" i="8"/>
  <c r="AL10" i="8" s="1"/>
  <c r="U278" i="8"/>
  <c r="C281" i="25" s="1"/>
  <c r="Q279" i="8"/>
  <c r="M278" i="8"/>
  <c r="T278" i="8"/>
  <c r="J280" i="8"/>
  <c r="N280" i="8" s="1"/>
  <c r="S279" i="8"/>
  <c r="R279" i="8"/>
  <c r="N279" i="8"/>
  <c r="C282" i="24" s="1"/>
  <c r="T279" i="25"/>
  <c r="U280" i="24"/>
  <c r="AG280" i="24" s="1"/>
  <c r="N279" i="25"/>
  <c r="Z279" i="25" s="1"/>
  <c r="S280" i="24"/>
  <c r="AE280" i="24" s="1"/>
  <c r="M280" i="24"/>
  <c r="Y278" i="25"/>
  <c r="P279" i="25"/>
  <c r="AB279" i="25" s="1"/>
  <c r="T280" i="24"/>
  <c r="M279" i="25"/>
  <c r="Q280" i="24"/>
  <c r="AC280" i="24" s="1"/>
  <c r="U279" i="25"/>
  <c r="AG279" i="25" s="1"/>
  <c r="S279" i="25"/>
  <c r="AE279" i="25" s="1"/>
  <c r="O280" i="24"/>
  <c r="AA280" i="24" s="1"/>
  <c r="R279" i="25"/>
  <c r="AD279" i="25" s="1"/>
  <c r="AF278" i="25"/>
  <c r="R280" i="24"/>
  <c r="AD280" i="24" s="1"/>
  <c r="D281" i="24"/>
  <c r="G281" i="24"/>
  <c r="I281" i="24"/>
  <c r="F281" i="24"/>
  <c r="H281" i="24"/>
  <c r="J281" i="24"/>
  <c r="L281" i="24"/>
  <c r="K281" i="24"/>
  <c r="E281" i="24"/>
  <c r="Y279" i="24"/>
  <c r="Q279" i="25"/>
  <c r="AC279" i="25" s="1"/>
  <c r="K280" i="25"/>
  <c r="H280" i="25"/>
  <c r="J280" i="25"/>
  <c r="E280" i="25"/>
  <c r="G280" i="25"/>
  <c r="I280" i="25"/>
  <c r="F280" i="25"/>
  <c r="D280" i="25"/>
  <c r="L280" i="25"/>
  <c r="N280" i="24"/>
  <c r="Z280" i="24" s="1"/>
  <c r="AF279" i="24"/>
  <c r="O279" i="25"/>
  <c r="AA279" i="25" s="1"/>
  <c r="P280" i="24"/>
  <c r="AB280" i="24" s="1"/>
  <c r="V280" i="24" l="1"/>
  <c r="O274" i="8"/>
  <c r="V273" i="8"/>
  <c r="AJ278" i="22"/>
  <c r="I275" i="8" s="1"/>
  <c r="X279" i="24"/>
  <c r="AH278" i="25"/>
  <c r="AI290" i="25" s="1"/>
  <c r="V279" i="25"/>
  <c r="W291" i="25" s="1"/>
  <c r="AJ276" i="25"/>
  <c r="W272" i="8"/>
  <c r="X278" i="25"/>
  <c r="I274" i="8"/>
  <c r="AH279" i="22"/>
  <c r="AI291" i="22" s="1"/>
  <c r="AH279" i="24"/>
  <c r="AI291" i="24" s="1"/>
  <c r="AJ277" i="24"/>
  <c r="P273" i="8"/>
  <c r="X279" i="22"/>
  <c r="V280" i="22"/>
  <c r="W292" i="22" s="1"/>
  <c r="E281" i="8"/>
  <c r="D281" i="8"/>
  <c r="F280" i="8"/>
  <c r="AJ11" i="8" s="1"/>
  <c r="Y280" i="22"/>
  <c r="S281" i="22"/>
  <c r="AE281" i="22" s="1"/>
  <c r="Q281" i="22"/>
  <c r="AC281" i="22" s="1"/>
  <c r="O281" i="22"/>
  <c r="AA281" i="22" s="1"/>
  <c r="G280" i="8"/>
  <c r="C283" i="22" s="1"/>
  <c r="C281" i="8"/>
  <c r="L282" i="22"/>
  <c r="K282" i="22"/>
  <c r="D282" i="22"/>
  <c r="F282" i="22"/>
  <c r="I282" i="22"/>
  <c r="G282" i="22"/>
  <c r="H282" i="22"/>
  <c r="E282" i="22"/>
  <c r="J282" i="22"/>
  <c r="U281" i="22"/>
  <c r="AG281" i="22" s="1"/>
  <c r="T281" i="22"/>
  <c r="R281" i="22"/>
  <c r="AD281" i="22" s="1"/>
  <c r="AF280" i="22"/>
  <c r="N281" i="22"/>
  <c r="Z281" i="22" s="1"/>
  <c r="M281" i="22"/>
  <c r="H275" i="8"/>
  <c r="P281" i="22"/>
  <c r="AB281" i="22" s="1"/>
  <c r="T279" i="8"/>
  <c r="M279" i="8"/>
  <c r="M280" i="8" s="1"/>
  <c r="AL11" i="8" s="1"/>
  <c r="R280" i="8"/>
  <c r="AN10" i="8" s="1"/>
  <c r="S280" i="8"/>
  <c r="J281" i="8"/>
  <c r="N281" i="8" s="1"/>
  <c r="L281" i="8"/>
  <c r="K281" i="8"/>
  <c r="U279" i="8"/>
  <c r="C282" i="25" s="1"/>
  <c r="Q280" i="8"/>
  <c r="C283" i="24"/>
  <c r="S280" i="25"/>
  <c r="AE280" i="25" s="1"/>
  <c r="O281" i="24"/>
  <c r="AA281" i="24" s="1"/>
  <c r="Q280" i="25"/>
  <c r="AC280" i="25" s="1"/>
  <c r="R281" i="24"/>
  <c r="AD281" i="24" s="1"/>
  <c r="Y279" i="25"/>
  <c r="U280" i="25"/>
  <c r="AG280" i="25" s="1"/>
  <c r="T280" i="25"/>
  <c r="P281" i="24"/>
  <c r="AB281" i="24" s="1"/>
  <c r="M280" i="25"/>
  <c r="N281" i="24"/>
  <c r="Z281" i="24" s="1"/>
  <c r="M281" i="24"/>
  <c r="O280" i="25"/>
  <c r="AA280" i="25" s="1"/>
  <c r="T281" i="24"/>
  <c r="R280" i="25"/>
  <c r="AD280" i="25" s="1"/>
  <c r="O275" i="8"/>
  <c r="U281" i="24"/>
  <c r="AG281" i="24" s="1"/>
  <c r="K282" i="24"/>
  <c r="I282" i="24"/>
  <c r="F282" i="24"/>
  <c r="G282" i="24"/>
  <c r="J282" i="24"/>
  <c r="L282" i="24"/>
  <c r="E282" i="24"/>
  <c r="H282" i="24"/>
  <c r="D282" i="24"/>
  <c r="AF280" i="24"/>
  <c r="Y280" i="24"/>
  <c r="W292" i="24"/>
  <c r="P280" i="25"/>
  <c r="AB280" i="25" s="1"/>
  <c r="S281" i="24"/>
  <c r="AE281" i="24" s="1"/>
  <c r="AF279" i="25"/>
  <c r="V274" i="8"/>
  <c r="N280" i="25"/>
  <c r="Z280" i="25" s="1"/>
  <c r="Q281" i="24"/>
  <c r="AC281" i="24" s="1"/>
  <c r="I281" i="25"/>
  <c r="G281" i="25"/>
  <c r="J281" i="25"/>
  <c r="F281" i="25"/>
  <c r="E281" i="25"/>
  <c r="K281" i="25"/>
  <c r="L281" i="25"/>
  <c r="H281" i="25"/>
  <c r="D281" i="25"/>
  <c r="V281" i="24" l="1"/>
  <c r="W293" i="24" s="1"/>
  <c r="V280" i="25"/>
  <c r="W292" i="25" s="1"/>
  <c r="AJ279" i="22"/>
  <c r="I276" i="8" s="1"/>
  <c r="AH279" i="25"/>
  <c r="AI291" i="25" s="1"/>
  <c r="X280" i="24"/>
  <c r="AJ277" i="25"/>
  <c r="W273" i="8"/>
  <c r="X279" i="25"/>
  <c r="AH280" i="24"/>
  <c r="AI292" i="24" s="1"/>
  <c r="X280" i="22"/>
  <c r="AJ278" i="24"/>
  <c r="P274" i="8"/>
  <c r="AH280" i="22"/>
  <c r="AI292" i="22" s="1"/>
  <c r="V281" i="22"/>
  <c r="W293" i="22" s="1"/>
  <c r="S282" i="22"/>
  <c r="AE282" i="22" s="1"/>
  <c r="U282" i="22"/>
  <c r="AG282" i="22" s="1"/>
  <c r="N282" i="22"/>
  <c r="Z282" i="22" s="1"/>
  <c r="G281" i="8"/>
  <c r="C284" i="22" s="1"/>
  <c r="C282" i="8"/>
  <c r="H276" i="8"/>
  <c r="Q282" i="22"/>
  <c r="AC282" i="22" s="1"/>
  <c r="D283" i="22"/>
  <c r="G283" i="22"/>
  <c r="J283" i="22"/>
  <c r="H283" i="22"/>
  <c r="E283" i="22"/>
  <c r="F283" i="22"/>
  <c r="K283" i="22"/>
  <c r="L283" i="22"/>
  <c r="I283" i="22"/>
  <c r="P282" i="22"/>
  <c r="AB282" i="22" s="1"/>
  <c r="Y281" i="22"/>
  <c r="R282" i="22"/>
  <c r="AD282" i="22" s="1"/>
  <c r="AF281" i="22"/>
  <c r="O282" i="22"/>
  <c r="AA282" i="22" s="1"/>
  <c r="M282" i="22"/>
  <c r="F281" i="8"/>
  <c r="E282" i="8"/>
  <c r="D282" i="8"/>
  <c r="T282" i="22"/>
  <c r="M281" i="8"/>
  <c r="C284" i="24"/>
  <c r="Q281" i="8"/>
  <c r="U281" i="8" s="1"/>
  <c r="C284" i="25" s="1"/>
  <c r="L282" i="8"/>
  <c r="K282" i="8"/>
  <c r="J282" i="8"/>
  <c r="N282" i="8" s="1"/>
  <c r="T280" i="8"/>
  <c r="AN11" i="8" s="1"/>
  <c r="U280" i="8"/>
  <c r="C283" i="25" s="1"/>
  <c r="R281" i="8"/>
  <c r="S281" i="8"/>
  <c r="U281" i="25"/>
  <c r="AG281" i="25" s="1"/>
  <c r="P282" i="24"/>
  <c r="AB282" i="24" s="1"/>
  <c r="Y280" i="25"/>
  <c r="T281" i="25"/>
  <c r="O282" i="24"/>
  <c r="AA282" i="24" s="1"/>
  <c r="N281" i="25"/>
  <c r="Z281" i="25" s="1"/>
  <c r="L282" i="25"/>
  <c r="H282" i="25"/>
  <c r="F282" i="25"/>
  <c r="G282" i="25"/>
  <c r="K282" i="25"/>
  <c r="D282" i="25"/>
  <c r="E282" i="25"/>
  <c r="J282" i="25"/>
  <c r="I282" i="25"/>
  <c r="R282" i="24"/>
  <c r="AD282" i="24" s="1"/>
  <c r="O281" i="25"/>
  <c r="AA281" i="25" s="1"/>
  <c r="M282" i="24"/>
  <c r="T282" i="24"/>
  <c r="Y281" i="24"/>
  <c r="S281" i="25"/>
  <c r="AE281" i="25" s="1"/>
  <c r="V275" i="8"/>
  <c r="Q282" i="24"/>
  <c r="AC282" i="24" s="1"/>
  <c r="J283" i="24"/>
  <c r="L283" i="24"/>
  <c r="K283" i="24"/>
  <c r="F283" i="24"/>
  <c r="E283" i="24"/>
  <c r="H283" i="24"/>
  <c r="I283" i="24"/>
  <c r="G283" i="24"/>
  <c r="D283" i="24"/>
  <c r="P281" i="25"/>
  <c r="AB281" i="25" s="1"/>
  <c r="N282" i="24"/>
  <c r="Z282" i="24" s="1"/>
  <c r="M281" i="25"/>
  <c r="R281" i="25"/>
  <c r="AD281" i="25" s="1"/>
  <c r="U282" i="24"/>
  <c r="AG282" i="24" s="1"/>
  <c r="O276" i="8"/>
  <c r="AF281" i="24"/>
  <c r="AF280" i="25"/>
  <c r="Q281" i="25"/>
  <c r="AC281" i="25" s="1"/>
  <c r="S282" i="24"/>
  <c r="AE282" i="24" s="1"/>
  <c r="V282" i="24" l="1"/>
  <c r="W294" i="24" s="1"/>
  <c r="X281" i="24"/>
  <c r="V281" i="25"/>
  <c r="W293" i="25" s="1"/>
  <c r="AH280" i="25"/>
  <c r="AI292" i="25" s="1"/>
  <c r="AJ278" i="25"/>
  <c r="W274" i="8"/>
  <c r="X280" i="25"/>
  <c r="AH281" i="22"/>
  <c r="AI293" i="22" s="1"/>
  <c r="AJ280" i="22"/>
  <c r="I277" i="8" s="1"/>
  <c r="AH281" i="24"/>
  <c r="AI293" i="24" s="1"/>
  <c r="AJ279" i="24"/>
  <c r="P275" i="8"/>
  <c r="X281" i="22"/>
  <c r="V282" i="22"/>
  <c r="W294" i="22" s="1"/>
  <c r="Q283" i="22"/>
  <c r="AC283" i="22" s="1"/>
  <c r="G282" i="8"/>
  <c r="C285" i="22" s="1"/>
  <c r="C283" i="8"/>
  <c r="S283" i="22"/>
  <c r="AE283" i="22" s="1"/>
  <c r="I284" i="22"/>
  <c r="J284" i="22"/>
  <c r="H284" i="22"/>
  <c r="G284" i="22"/>
  <c r="K284" i="22"/>
  <c r="F284" i="22"/>
  <c r="E284" i="22"/>
  <c r="D284" i="22"/>
  <c r="L284" i="22"/>
  <c r="AF282" i="22"/>
  <c r="E283" i="8"/>
  <c r="D283" i="8"/>
  <c r="F282" i="8"/>
  <c r="R283" i="22"/>
  <c r="AD283" i="22" s="1"/>
  <c r="M283" i="22"/>
  <c r="U283" i="22"/>
  <c r="AG283" i="22" s="1"/>
  <c r="P283" i="22"/>
  <c r="AB283" i="22" s="1"/>
  <c r="T283" i="22"/>
  <c r="Y282" i="22"/>
  <c r="O283" i="22"/>
  <c r="AA283" i="22" s="1"/>
  <c r="H277" i="8"/>
  <c r="N283" i="22"/>
  <c r="Z283" i="22" s="1"/>
  <c r="M282" i="8"/>
  <c r="C285" i="24"/>
  <c r="J283" i="8"/>
  <c r="N283" i="8" s="1"/>
  <c r="Q282" i="8"/>
  <c r="T281" i="8"/>
  <c r="S282" i="8"/>
  <c r="R282" i="8"/>
  <c r="K283" i="8"/>
  <c r="L283" i="8"/>
  <c r="U283" i="24"/>
  <c r="AG283" i="24" s="1"/>
  <c r="R282" i="25"/>
  <c r="AD282" i="25" s="1"/>
  <c r="U282" i="25"/>
  <c r="AG282" i="25" s="1"/>
  <c r="AF281" i="25"/>
  <c r="M283" i="24"/>
  <c r="S283" i="24"/>
  <c r="AE283" i="24" s="1"/>
  <c r="S282" i="25"/>
  <c r="AE282" i="25" s="1"/>
  <c r="P283" i="24"/>
  <c r="AB283" i="24" s="1"/>
  <c r="J284" i="24"/>
  <c r="D284" i="24"/>
  <c r="G284" i="24"/>
  <c r="L284" i="24"/>
  <c r="H284" i="24"/>
  <c r="I284" i="24"/>
  <c r="F284" i="24"/>
  <c r="K284" i="24"/>
  <c r="E284" i="24"/>
  <c r="N282" i="25"/>
  <c r="Z282" i="25" s="1"/>
  <c r="Y281" i="25"/>
  <c r="R283" i="24"/>
  <c r="AD283" i="24" s="1"/>
  <c r="M282" i="25"/>
  <c r="Q283" i="24"/>
  <c r="AC283" i="24" s="1"/>
  <c r="V276" i="8"/>
  <c r="AF282" i="24"/>
  <c r="T282" i="25"/>
  <c r="O277" i="8"/>
  <c r="N283" i="24"/>
  <c r="Z283" i="24" s="1"/>
  <c r="P282" i="25"/>
  <c r="AB282" i="25" s="1"/>
  <c r="O283" i="24"/>
  <c r="AA283" i="24" s="1"/>
  <c r="Y282" i="24"/>
  <c r="O282" i="25"/>
  <c r="AA282" i="25" s="1"/>
  <c r="T283" i="24"/>
  <c r="Q282" i="25"/>
  <c r="AC282" i="25" s="1"/>
  <c r="L283" i="25"/>
  <c r="J283" i="25"/>
  <c r="K283" i="25"/>
  <c r="F283" i="25"/>
  <c r="G283" i="25"/>
  <c r="D283" i="25"/>
  <c r="E283" i="25"/>
  <c r="H283" i="25"/>
  <c r="I283" i="25"/>
  <c r="V283" i="24" l="1"/>
  <c r="AH281" i="25"/>
  <c r="AI293" i="25" s="1"/>
  <c r="X282" i="24"/>
  <c r="V282" i="25"/>
  <c r="W294" i="25" s="1"/>
  <c r="AJ279" i="25"/>
  <c r="W275" i="8"/>
  <c r="X281" i="25"/>
  <c r="AH282" i="24"/>
  <c r="AI294" i="24" s="1"/>
  <c r="AJ281" i="22"/>
  <c r="I278" i="8" s="1"/>
  <c r="AH282" i="22"/>
  <c r="AI294" i="22" s="1"/>
  <c r="V283" i="22"/>
  <c r="W295" i="22" s="1"/>
  <c r="AJ280" i="24"/>
  <c r="P276" i="8"/>
  <c r="X282" i="22"/>
  <c r="Y283" i="22"/>
  <c r="S284" i="22"/>
  <c r="AE284" i="22" s="1"/>
  <c r="U284" i="22"/>
  <c r="AG284" i="22" s="1"/>
  <c r="R284" i="22"/>
  <c r="AD284" i="22" s="1"/>
  <c r="AF283" i="22"/>
  <c r="H278" i="8"/>
  <c r="N284" i="22"/>
  <c r="Z284" i="22" s="1"/>
  <c r="E284" i="8"/>
  <c r="D284" i="8"/>
  <c r="F283" i="8"/>
  <c r="O284" i="22"/>
  <c r="AA284" i="22" s="1"/>
  <c r="C284" i="8"/>
  <c r="M284" i="22"/>
  <c r="T284" i="22"/>
  <c r="K285" i="22"/>
  <c r="I285" i="22"/>
  <c r="F285" i="22"/>
  <c r="J285" i="22"/>
  <c r="E285" i="22"/>
  <c r="H285" i="22"/>
  <c r="D285" i="22"/>
  <c r="G285" i="22"/>
  <c r="L285" i="22"/>
  <c r="G283" i="8"/>
  <c r="C286" i="22" s="1"/>
  <c r="P284" i="22"/>
  <c r="AB284" i="22" s="1"/>
  <c r="Q284" i="22"/>
  <c r="AC284" i="22" s="1"/>
  <c r="M283" i="8"/>
  <c r="C286" i="24"/>
  <c r="K284" i="8"/>
  <c r="L284" i="8"/>
  <c r="S283" i="8"/>
  <c r="R283" i="8"/>
  <c r="J284" i="8"/>
  <c r="N284" i="8" s="1"/>
  <c r="C287" i="24" s="1"/>
  <c r="T282" i="8"/>
  <c r="U282" i="8"/>
  <c r="C285" i="25" s="1"/>
  <c r="Q283" i="8"/>
  <c r="Q283" i="25"/>
  <c r="AC283" i="25" s="1"/>
  <c r="Y282" i="25"/>
  <c r="Q284" i="24"/>
  <c r="AC284" i="24" s="1"/>
  <c r="N283" i="25"/>
  <c r="Z283" i="25" s="1"/>
  <c r="U284" i="24"/>
  <c r="AG284" i="24" s="1"/>
  <c r="M283" i="25"/>
  <c r="P284" i="24"/>
  <c r="AB284" i="24" s="1"/>
  <c r="P283" i="25"/>
  <c r="AB283" i="25" s="1"/>
  <c r="M284" i="24"/>
  <c r="O283" i="25"/>
  <c r="AA283" i="25" s="1"/>
  <c r="AF283" i="24"/>
  <c r="O278" i="8"/>
  <c r="V277" i="8"/>
  <c r="N284" i="24"/>
  <c r="Z284" i="24" s="1"/>
  <c r="S284" i="24"/>
  <c r="AE284" i="24" s="1"/>
  <c r="T283" i="25"/>
  <c r="AF282" i="25"/>
  <c r="T284" i="24"/>
  <c r="S283" i="25"/>
  <c r="AE283" i="25" s="1"/>
  <c r="J284" i="25"/>
  <c r="E284" i="25"/>
  <c r="F284" i="25"/>
  <c r="D284" i="25"/>
  <c r="L284" i="25"/>
  <c r="G284" i="25"/>
  <c r="I284" i="25"/>
  <c r="H284" i="25"/>
  <c r="K284" i="25"/>
  <c r="O284" i="24"/>
  <c r="AA284" i="24" s="1"/>
  <c r="Y283" i="24"/>
  <c r="W295" i="24"/>
  <c r="R283" i="25"/>
  <c r="AD283" i="25" s="1"/>
  <c r="U283" i="25"/>
  <c r="AG283" i="25" s="1"/>
  <c r="R284" i="24"/>
  <c r="AD284" i="24" s="1"/>
  <c r="V284" i="24" l="1"/>
  <c r="X283" i="22"/>
  <c r="V283" i="25"/>
  <c r="W295" i="25" s="1"/>
  <c r="AJ282" i="22"/>
  <c r="I279" i="8" s="1"/>
  <c r="X283" i="24"/>
  <c r="X282" i="25"/>
  <c r="AH282" i="25"/>
  <c r="AI294" i="25" s="1"/>
  <c r="AJ280" i="25"/>
  <c r="W276" i="8"/>
  <c r="AH283" i="22"/>
  <c r="AI295" i="22" s="1"/>
  <c r="AJ281" i="24"/>
  <c r="P277" i="8"/>
  <c r="AH283" i="24"/>
  <c r="AI295" i="24" s="1"/>
  <c r="V284" i="22"/>
  <c r="W296" i="22" s="1"/>
  <c r="Q285" i="22"/>
  <c r="AC285" i="22" s="1"/>
  <c r="N285" i="22"/>
  <c r="Z285" i="22" s="1"/>
  <c r="Y284" i="22"/>
  <c r="S285" i="22"/>
  <c r="AE285" i="22" s="1"/>
  <c r="G284" i="8"/>
  <c r="C287" i="22" s="1"/>
  <c r="C285" i="8"/>
  <c r="H279" i="8"/>
  <c r="O285" i="22"/>
  <c r="AA285" i="22" s="1"/>
  <c r="G286" i="22"/>
  <c r="J286" i="22"/>
  <c r="E286" i="22"/>
  <c r="D286" i="22"/>
  <c r="L286" i="22"/>
  <c r="F286" i="22"/>
  <c r="H286" i="22"/>
  <c r="K286" i="22"/>
  <c r="I286" i="22"/>
  <c r="U285" i="22"/>
  <c r="AG285" i="22" s="1"/>
  <c r="T285" i="22"/>
  <c r="R285" i="22"/>
  <c r="AD285" i="22" s="1"/>
  <c r="P285" i="22"/>
  <c r="AB285" i="22" s="1"/>
  <c r="AF284" i="22"/>
  <c r="E285" i="8"/>
  <c r="D285" i="8"/>
  <c r="F284" i="8"/>
  <c r="M285" i="22"/>
  <c r="T283" i="8"/>
  <c r="U283" i="8"/>
  <c r="C286" i="25" s="1"/>
  <c r="Q284" i="8"/>
  <c r="U284" i="8" s="1"/>
  <c r="C287" i="25" s="1"/>
  <c r="L285" i="8"/>
  <c r="K285" i="8"/>
  <c r="J285" i="8"/>
  <c r="R284" i="8"/>
  <c r="S284" i="8"/>
  <c r="M284" i="8"/>
  <c r="U284" i="25"/>
  <c r="AG284" i="25" s="1"/>
  <c r="AF284" i="24"/>
  <c r="AF283" i="25"/>
  <c r="Y283" i="25"/>
  <c r="M284" i="25"/>
  <c r="O284" i="25"/>
  <c r="AA284" i="25" s="1"/>
  <c r="I285" i="24"/>
  <c r="F285" i="24"/>
  <c r="J285" i="24"/>
  <c r="L285" i="24"/>
  <c r="K285" i="24"/>
  <c r="E285" i="24"/>
  <c r="G285" i="24"/>
  <c r="D285" i="24"/>
  <c r="H285" i="24"/>
  <c r="O279" i="8"/>
  <c r="N284" i="25"/>
  <c r="Z284" i="25" s="1"/>
  <c r="T284" i="25"/>
  <c r="S284" i="25"/>
  <c r="AE284" i="25" s="1"/>
  <c r="Q284" i="25"/>
  <c r="AC284" i="25" s="1"/>
  <c r="R284" i="25"/>
  <c r="AD284" i="25" s="1"/>
  <c r="F285" i="25"/>
  <c r="K285" i="25"/>
  <c r="L285" i="25"/>
  <c r="H285" i="25"/>
  <c r="E285" i="25"/>
  <c r="I285" i="25"/>
  <c r="G285" i="25"/>
  <c r="J285" i="25"/>
  <c r="D285" i="25"/>
  <c r="G286" i="24"/>
  <c r="H286" i="24"/>
  <c r="K286" i="24"/>
  <c r="L286" i="24"/>
  <c r="J286" i="24"/>
  <c r="I286" i="24"/>
  <c r="F286" i="24"/>
  <c r="D286" i="24"/>
  <c r="E286" i="24"/>
  <c r="P284" i="25"/>
  <c r="AB284" i="25" s="1"/>
  <c r="V278" i="8"/>
  <c r="Y284" i="24"/>
  <c r="W296" i="24"/>
  <c r="X284" i="24" l="1"/>
  <c r="V284" i="25"/>
  <c r="AJ281" i="25"/>
  <c r="W277" i="8"/>
  <c r="AH283" i="25"/>
  <c r="AI295" i="25" s="1"/>
  <c r="X283" i="25"/>
  <c r="AJ283" i="22"/>
  <c r="I280" i="8" s="1"/>
  <c r="AJ13" i="8" s="1"/>
  <c r="AK13" i="8" s="1"/>
  <c r="AH284" i="24"/>
  <c r="AI296" i="24" s="1"/>
  <c r="AH284" i="22"/>
  <c r="AI296" i="22" s="1"/>
  <c r="AJ282" i="24"/>
  <c r="P278" i="8"/>
  <c r="V285" i="22"/>
  <c r="W297" i="22" s="1"/>
  <c r="X284" i="22"/>
  <c r="T286" i="22"/>
  <c r="Y285" i="22"/>
  <c r="Q286" i="22"/>
  <c r="AC286" i="22" s="1"/>
  <c r="D286" i="8"/>
  <c r="E286" i="8"/>
  <c r="F285" i="8"/>
  <c r="AF285" i="22"/>
  <c r="U286" i="22"/>
  <c r="AG286" i="22" s="1"/>
  <c r="M286" i="22"/>
  <c r="H280" i="8"/>
  <c r="AJ12" i="8" s="1"/>
  <c r="AK12" i="8" s="1"/>
  <c r="N286" i="22"/>
  <c r="Z286" i="22" s="1"/>
  <c r="S286" i="22"/>
  <c r="AE286" i="22" s="1"/>
  <c r="G285" i="8"/>
  <c r="C288" i="22" s="1"/>
  <c r="C286" i="8"/>
  <c r="O286" i="22"/>
  <c r="AA286" i="22" s="1"/>
  <c r="R286" i="22"/>
  <c r="AD286" i="22" s="1"/>
  <c r="P286" i="22"/>
  <c r="AB286" i="22" s="1"/>
  <c r="E287" i="22"/>
  <c r="K287" i="22"/>
  <c r="D287" i="22"/>
  <c r="J287" i="22"/>
  <c r="G287" i="22"/>
  <c r="H287" i="22"/>
  <c r="L287" i="22"/>
  <c r="I287" i="22"/>
  <c r="F287" i="22"/>
  <c r="T284" i="8"/>
  <c r="R285" i="8"/>
  <c r="S285" i="8"/>
  <c r="L286" i="8"/>
  <c r="K286" i="8"/>
  <c r="N285" i="8"/>
  <c r="J286" i="8"/>
  <c r="N286" i="8" s="1"/>
  <c r="Q285" i="8"/>
  <c r="U285" i="8" s="1"/>
  <c r="C288" i="25" s="1"/>
  <c r="M286" i="24"/>
  <c r="M285" i="25"/>
  <c r="O285" i="25"/>
  <c r="AA285" i="25" s="1"/>
  <c r="AF284" i="25"/>
  <c r="M285" i="24"/>
  <c r="O286" i="24"/>
  <c r="AA286" i="24" s="1"/>
  <c r="S285" i="25"/>
  <c r="AE285" i="25" s="1"/>
  <c r="P285" i="24"/>
  <c r="AB285" i="24" s="1"/>
  <c r="R286" i="24"/>
  <c r="AD286" i="24" s="1"/>
  <c r="P285" i="25"/>
  <c r="AB285" i="25" s="1"/>
  <c r="N285" i="24"/>
  <c r="Z285" i="24" s="1"/>
  <c r="V279" i="8"/>
  <c r="S286" i="24"/>
  <c r="AE286" i="24" s="1"/>
  <c r="R285" i="25"/>
  <c r="AD285" i="25" s="1"/>
  <c r="T285" i="24"/>
  <c r="U286" i="24"/>
  <c r="AG286" i="24" s="1"/>
  <c r="N285" i="25"/>
  <c r="Z285" i="25" s="1"/>
  <c r="U285" i="24"/>
  <c r="AG285" i="24" s="1"/>
  <c r="W296" i="25"/>
  <c r="Y284" i="25"/>
  <c r="T286" i="24"/>
  <c r="Q285" i="25"/>
  <c r="AC285" i="25" s="1"/>
  <c r="S285" i="24"/>
  <c r="AE285" i="24" s="1"/>
  <c r="Q286" i="24"/>
  <c r="AC286" i="24" s="1"/>
  <c r="U285" i="25"/>
  <c r="AG285" i="25" s="1"/>
  <c r="G287" i="24"/>
  <c r="F287" i="24"/>
  <c r="I287" i="24"/>
  <c r="E287" i="24"/>
  <c r="K287" i="24"/>
  <c r="J287" i="24"/>
  <c r="L287" i="24"/>
  <c r="H287" i="24"/>
  <c r="D287" i="24"/>
  <c r="O280" i="8"/>
  <c r="AL12" i="8" s="1"/>
  <c r="AM12" i="8" s="1"/>
  <c r="O285" i="24"/>
  <c r="AA285" i="24" s="1"/>
  <c r="N286" i="24"/>
  <c r="Z286" i="24" s="1"/>
  <c r="P286" i="24"/>
  <c r="AB286" i="24" s="1"/>
  <c r="T285" i="25"/>
  <c r="Q285" i="24"/>
  <c r="AC285" i="24" s="1"/>
  <c r="R285" i="24"/>
  <c r="AD285" i="24" s="1"/>
  <c r="V286" i="24" l="1"/>
  <c r="W298" i="24" s="1"/>
  <c r="V285" i="24"/>
  <c r="W297" i="24" s="1"/>
  <c r="AH284" i="25"/>
  <c r="AI296" i="25" s="1"/>
  <c r="AJ284" i="22"/>
  <c r="I281" i="8" s="1"/>
  <c r="AJ282" i="25"/>
  <c r="W278" i="8"/>
  <c r="V285" i="25"/>
  <c r="W297" i="25" s="1"/>
  <c r="X284" i="25"/>
  <c r="X285" i="22"/>
  <c r="AH285" i="22"/>
  <c r="AI297" i="22" s="1"/>
  <c r="AJ283" i="24"/>
  <c r="P279" i="8"/>
  <c r="V286" i="22"/>
  <c r="W298" i="22" s="1"/>
  <c r="O287" i="22"/>
  <c r="AA287" i="22" s="1"/>
  <c r="N287" i="22"/>
  <c r="Z287" i="22" s="1"/>
  <c r="K288" i="22"/>
  <c r="L288" i="22"/>
  <c r="H288" i="22"/>
  <c r="D288" i="22"/>
  <c r="E288" i="22"/>
  <c r="J288" i="22"/>
  <c r="F288" i="22"/>
  <c r="G288" i="22"/>
  <c r="I288" i="22"/>
  <c r="R287" i="22"/>
  <c r="AD287" i="22" s="1"/>
  <c r="E287" i="8"/>
  <c r="D287" i="8"/>
  <c r="F286" i="8"/>
  <c r="Q287" i="22"/>
  <c r="AC287" i="22" s="1"/>
  <c r="P287" i="22"/>
  <c r="AB287" i="22" s="1"/>
  <c r="S287" i="22"/>
  <c r="AE287" i="22" s="1"/>
  <c r="H281" i="8"/>
  <c r="M287" i="22"/>
  <c r="U287" i="22"/>
  <c r="AG287" i="22" s="1"/>
  <c r="T287" i="22"/>
  <c r="C287" i="8"/>
  <c r="G287" i="8" s="1"/>
  <c r="C290" i="22" s="1"/>
  <c r="G286" i="8"/>
  <c r="C289" i="22" s="1"/>
  <c r="Y286" i="22"/>
  <c r="AF286" i="22"/>
  <c r="T285" i="8"/>
  <c r="C289" i="24"/>
  <c r="M285" i="8"/>
  <c r="M286" i="8" s="1"/>
  <c r="C288" i="24"/>
  <c r="J288" i="24" s="1"/>
  <c r="K287" i="8"/>
  <c r="L287" i="8"/>
  <c r="Q286" i="8"/>
  <c r="U286" i="8" s="1"/>
  <c r="C289" i="25" s="1"/>
  <c r="R286" i="8"/>
  <c r="S286" i="8"/>
  <c r="J287" i="8"/>
  <c r="O281" i="8"/>
  <c r="R287" i="24"/>
  <c r="AD287" i="24" s="1"/>
  <c r="AF285" i="25"/>
  <c r="O287" i="24"/>
  <c r="AA287" i="24" s="1"/>
  <c r="L286" i="25"/>
  <c r="G286" i="25"/>
  <c r="E286" i="25"/>
  <c r="J286" i="25"/>
  <c r="F286" i="25"/>
  <c r="D286" i="25"/>
  <c r="H286" i="25"/>
  <c r="I286" i="25"/>
  <c r="K286" i="25"/>
  <c r="M287" i="24"/>
  <c r="P287" i="24"/>
  <c r="AB287" i="24" s="1"/>
  <c r="Q287" i="24"/>
  <c r="AC287" i="24" s="1"/>
  <c r="U287" i="24"/>
  <c r="AG287" i="24" s="1"/>
  <c r="Y285" i="24"/>
  <c r="S287" i="24"/>
  <c r="AE287" i="24" s="1"/>
  <c r="V280" i="8"/>
  <c r="AN12" i="8" s="1"/>
  <c r="AO12" i="8" s="1"/>
  <c r="Y285" i="25"/>
  <c r="T287" i="24"/>
  <c r="AF285" i="24"/>
  <c r="D287" i="25"/>
  <c r="H287" i="25"/>
  <c r="K287" i="25"/>
  <c r="J287" i="25"/>
  <c r="F287" i="25"/>
  <c r="E287" i="25"/>
  <c r="L287" i="25"/>
  <c r="I287" i="25"/>
  <c r="G287" i="25"/>
  <c r="N287" i="24"/>
  <c r="Z287" i="24" s="1"/>
  <c r="AF286" i="24"/>
  <c r="Y286" i="24"/>
  <c r="V287" i="24" l="1"/>
  <c r="X285" i="24"/>
  <c r="X286" i="24" s="1"/>
  <c r="AH285" i="25"/>
  <c r="AI297" i="25" s="1"/>
  <c r="AJ283" i="25"/>
  <c r="W279" i="8"/>
  <c r="X285" i="25"/>
  <c r="AH285" i="24"/>
  <c r="AI297" i="24" s="1"/>
  <c r="X286" i="22"/>
  <c r="AH286" i="22"/>
  <c r="AI298" i="22" s="1"/>
  <c r="AH286" i="24"/>
  <c r="AI298" i="24" s="1"/>
  <c r="AJ284" i="24"/>
  <c r="P280" i="8"/>
  <c r="AL13" i="8" s="1"/>
  <c r="AM13" i="8" s="1"/>
  <c r="AJ285" i="22"/>
  <c r="V287" i="22"/>
  <c r="W299" i="22" s="1"/>
  <c r="G290" i="22"/>
  <c r="P290" i="22" s="1"/>
  <c r="AB290" i="22" s="1"/>
  <c r="K290" i="22"/>
  <c r="D290" i="22"/>
  <c r="N288" i="22"/>
  <c r="Z288" i="22" s="1"/>
  <c r="M288" i="22"/>
  <c r="I290" i="22"/>
  <c r="L290" i="22"/>
  <c r="F290" i="22"/>
  <c r="O290" i="22" s="1"/>
  <c r="AA290" i="22" s="1"/>
  <c r="Y287" i="22"/>
  <c r="Q288" i="22"/>
  <c r="AC288" i="22" s="1"/>
  <c r="K289" i="22"/>
  <c r="J289" i="22"/>
  <c r="I289" i="22"/>
  <c r="H289" i="22"/>
  <c r="F289" i="22"/>
  <c r="D289" i="22"/>
  <c r="G289" i="22"/>
  <c r="E289" i="22"/>
  <c r="L289" i="22"/>
  <c r="P288" i="22"/>
  <c r="AB288" i="22" s="1"/>
  <c r="U288" i="22"/>
  <c r="AG288" i="22" s="1"/>
  <c r="H282" i="8"/>
  <c r="R288" i="22"/>
  <c r="AD288" i="22" s="1"/>
  <c r="C288" i="8"/>
  <c r="E288" i="8"/>
  <c r="D288" i="8"/>
  <c r="F287" i="8"/>
  <c r="J290" i="22"/>
  <c r="S290" i="22" s="1"/>
  <c r="AE290" i="22" s="1"/>
  <c r="O288" i="22"/>
  <c r="AA288" i="22" s="1"/>
  <c r="H290" i="22"/>
  <c r="Q290" i="22" s="1"/>
  <c r="AC290" i="22" s="1"/>
  <c r="T288" i="22"/>
  <c r="E290" i="22"/>
  <c r="AF287" i="22"/>
  <c r="S288" i="22"/>
  <c r="AE288" i="22" s="1"/>
  <c r="I288" i="24"/>
  <c r="K288" i="24"/>
  <c r="T288" i="24" s="1"/>
  <c r="L288" i="24"/>
  <c r="H288" i="24"/>
  <c r="G288" i="24"/>
  <c r="T286" i="8"/>
  <c r="E288" i="24"/>
  <c r="F288" i="24"/>
  <c r="O288" i="24" s="1"/>
  <c r="AA288" i="24" s="1"/>
  <c r="J288" i="8"/>
  <c r="N288" i="8" s="1"/>
  <c r="C291" i="24" s="1"/>
  <c r="D288" i="24"/>
  <c r="N287" i="8"/>
  <c r="Q287" i="8"/>
  <c r="U287" i="8" s="1"/>
  <c r="C290" i="25" s="1"/>
  <c r="L288" i="8"/>
  <c r="K288" i="8"/>
  <c r="R287" i="8"/>
  <c r="S287" i="8"/>
  <c r="P287" i="25"/>
  <c r="AB287" i="25" s="1"/>
  <c r="M287" i="25"/>
  <c r="AF287" i="24"/>
  <c r="V281" i="8"/>
  <c r="S286" i="25"/>
  <c r="AE286" i="25" s="1"/>
  <c r="R287" i="25"/>
  <c r="AD287" i="25" s="1"/>
  <c r="N286" i="25"/>
  <c r="Z286" i="25" s="1"/>
  <c r="U287" i="25"/>
  <c r="AG287" i="25" s="1"/>
  <c r="W299" i="24"/>
  <c r="Y287" i="24"/>
  <c r="P286" i="25"/>
  <c r="AB286" i="25" s="1"/>
  <c r="N287" i="25"/>
  <c r="Z287" i="25" s="1"/>
  <c r="F288" i="25"/>
  <c r="H288" i="25"/>
  <c r="G288" i="25"/>
  <c r="I288" i="25"/>
  <c r="E288" i="25"/>
  <c r="K288" i="25"/>
  <c r="L288" i="25"/>
  <c r="D288" i="25"/>
  <c r="J288" i="25"/>
  <c r="T286" i="25"/>
  <c r="U286" i="25"/>
  <c r="AG286" i="25" s="1"/>
  <c r="O287" i="25"/>
  <c r="AA287" i="25" s="1"/>
  <c r="R286" i="25"/>
  <c r="AD286" i="25" s="1"/>
  <c r="S287" i="25"/>
  <c r="AE287" i="25" s="1"/>
  <c r="Q286" i="25"/>
  <c r="AC286" i="25" s="1"/>
  <c r="T287" i="25"/>
  <c r="K289" i="24"/>
  <c r="H289" i="24"/>
  <c r="F289" i="24"/>
  <c r="D289" i="24"/>
  <c r="J289" i="24"/>
  <c r="E289" i="24"/>
  <c r="L289" i="24"/>
  <c r="I289" i="24"/>
  <c r="G289" i="24"/>
  <c r="M286" i="25"/>
  <c r="Q287" i="25"/>
  <c r="AC287" i="25" s="1"/>
  <c r="S288" i="24"/>
  <c r="AE288" i="24" s="1"/>
  <c r="O286" i="25"/>
  <c r="AA286" i="25" s="1"/>
  <c r="O282" i="8" l="1"/>
  <c r="AJ286" i="22"/>
  <c r="I283" i="8" s="1"/>
  <c r="X287" i="24"/>
  <c r="V287" i="25"/>
  <c r="W299" i="25" s="1"/>
  <c r="V286" i="25"/>
  <c r="W298" i="25" s="1"/>
  <c r="AJ284" i="25"/>
  <c r="W280" i="8"/>
  <c r="AN13" i="8" s="1"/>
  <c r="AO13" i="8" s="1"/>
  <c r="X287" i="22"/>
  <c r="I282" i="8"/>
  <c r="N290" i="22"/>
  <c r="Z290" i="22" s="1"/>
  <c r="AH287" i="24"/>
  <c r="AI299" i="24" s="1"/>
  <c r="AH287" i="22"/>
  <c r="AI299" i="22" s="1"/>
  <c r="AJ285" i="24"/>
  <c r="P281" i="8"/>
  <c r="M290" i="22"/>
  <c r="Y290" i="22" s="1"/>
  <c r="V288" i="22"/>
  <c r="W300" i="22" s="1"/>
  <c r="U290" i="22"/>
  <c r="AG290" i="22" s="1"/>
  <c r="T290" i="22"/>
  <c r="AF290" i="22" s="1"/>
  <c r="C289" i="8"/>
  <c r="G289" i="8" s="1"/>
  <c r="C292" i="22" s="1"/>
  <c r="G288" i="8"/>
  <c r="C291" i="22" s="1"/>
  <c r="G291" i="22" s="1"/>
  <c r="AF288" i="22"/>
  <c r="Q289" i="22"/>
  <c r="AC289" i="22" s="1"/>
  <c r="R289" i="22"/>
  <c r="AD289" i="22" s="1"/>
  <c r="U289" i="22"/>
  <c r="AG289" i="22" s="1"/>
  <c r="T289" i="22"/>
  <c r="N289" i="22"/>
  <c r="Z289" i="22" s="1"/>
  <c r="Y288" i="22"/>
  <c r="S289" i="22"/>
  <c r="AE289" i="22" s="1"/>
  <c r="H283" i="8"/>
  <c r="P289" i="22"/>
  <c r="AB289" i="22" s="1"/>
  <c r="R290" i="22"/>
  <c r="AD290" i="22" s="1"/>
  <c r="M289" i="22"/>
  <c r="D289" i="8"/>
  <c r="F288" i="8"/>
  <c r="E289" i="8"/>
  <c r="O289" i="22"/>
  <c r="AA289" i="22" s="1"/>
  <c r="Q288" i="24"/>
  <c r="AC288" i="24" s="1"/>
  <c r="P288" i="24"/>
  <c r="AB288" i="24" s="1"/>
  <c r="U288" i="24"/>
  <c r="AG288" i="24" s="1"/>
  <c r="R288" i="24"/>
  <c r="AD288" i="24" s="1"/>
  <c r="N288" i="24"/>
  <c r="Z288" i="24" s="1"/>
  <c r="M288" i="24"/>
  <c r="T287" i="8"/>
  <c r="K289" i="8"/>
  <c r="L289" i="8"/>
  <c r="J289" i="8"/>
  <c r="Q288" i="8"/>
  <c r="U288" i="8" s="1"/>
  <c r="C291" i="25" s="1"/>
  <c r="R288" i="8"/>
  <c r="S288" i="8"/>
  <c r="M287" i="8"/>
  <c r="M288" i="8" s="1"/>
  <c r="C290" i="24"/>
  <c r="D290" i="24" s="1"/>
  <c r="U289" i="24"/>
  <c r="AG289" i="24" s="1"/>
  <c r="AF286" i="25"/>
  <c r="R288" i="25"/>
  <c r="AD288" i="25" s="1"/>
  <c r="N289" i="24"/>
  <c r="Z289" i="24" s="1"/>
  <c r="P288" i="25"/>
  <c r="AB288" i="25" s="1"/>
  <c r="AF288" i="24"/>
  <c r="V282" i="8"/>
  <c r="S289" i="24"/>
  <c r="AE289" i="24" s="1"/>
  <c r="AF287" i="25"/>
  <c r="Q288" i="25"/>
  <c r="AC288" i="25" s="1"/>
  <c r="H289" i="25"/>
  <c r="D289" i="25"/>
  <c r="L289" i="25"/>
  <c r="K289" i="25"/>
  <c r="I289" i="25"/>
  <c r="G289" i="25"/>
  <c r="F289" i="25"/>
  <c r="E289" i="25"/>
  <c r="J289" i="25"/>
  <c r="M289" i="24"/>
  <c r="O283" i="8"/>
  <c r="S288" i="25"/>
  <c r="AE288" i="25" s="1"/>
  <c r="O288" i="25"/>
  <c r="AA288" i="25" s="1"/>
  <c r="Y286" i="25"/>
  <c r="O289" i="24"/>
  <c r="AA289" i="24" s="1"/>
  <c r="M288" i="25"/>
  <c r="Q289" i="24"/>
  <c r="AC289" i="24" s="1"/>
  <c r="U288" i="25"/>
  <c r="AG288" i="25" s="1"/>
  <c r="Y287" i="25"/>
  <c r="P289" i="24"/>
  <c r="AB289" i="24" s="1"/>
  <c r="T289" i="24"/>
  <c r="T288" i="25"/>
  <c r="R289" i="24"/>
  <c r="AD289" i="24" s="1"/>
  <c r="N288" i="25"/>
  <c r="Z288" i="25" s="1"/>
  <c r="V288" i="24" l="1"/>
  <c r="W300" i="24" s="1"/>
  <c r="V289" i="24"/>
  <c r="W301" i="24" s="1"/>
  <c r="AH290" i="22"/>
  <c r="AI302" i="22" s="1"/>
  <c r="AH287" i="25"/>
  <c r="AI299" i="25" s="1"/>
  <c r="AH286" i="25"/>
  <c r="AI298" i="25" s="1"/>
  <c r="V288" i="25"/>
  <c r="W300" i="25" s="1"/>
  <c r="AJ285" i="25"/>
  <c r="W281" i="8"/>
  <c r="X286" i="25"/>
  <c r="X287" i="25" s="1"/>
  <c r="AH288" i="22"/>
  <c r="AI300" i="22" s="1"/>
  <c r="AJ286" i="24"/>
  <c r="P282" i="8"/>
  <c r="AJ287" i="22"/>
  <c r="I284" i="8" s="1"/>
  <c r="V290" i="22"/>
  <c r="W302" i="22" s="1"/>
  <c r="V289" i="22"/>
  <c r="W301" i="22" s="1"/>
  <c r="X288" i="22"/>
  <c r="E291" i="22"/>
  <c r="F291" i="22"/>
  <c r="O291" i="22" s="1"/>
  <c r="AA291" i="22" s="1"/>
  <c r="I291" i="22"/>
  <c r="D291" i="22"/>
  <c r="L291" i="22"/>
  <c r="J291" i="22"/>
  <c r="K291" i="22"/>
  <c r="T291" i="22" s="1"/>
  <c r="H291" i="22"/>
  <c r="Q291" i="22" s="1"/>
  <c r="AC291" i="22" s="1"/>
  <c r="H292" i="22"/>
  <c r="F292" i="22"/>
  <c r="K292" i="22"/>
  <c r="J292" i="22"/>
  <c r="I292" i="22"/>
  <c r="G292" i="22"/>
  <c r="L292" i="22"/>
  <c r="E292" i="22"/>
  <c r="D292" i="22"/>
  <c r="AF289" i="22"/>
  <c r="H284" i="8"/>
  <c r="F289" i="8"/>
  <c r="E290" i="8"/>
  <c r="C290" i="8"/>
  <c r="D290" i="8"/>
  <c r="Y289" i="22"/>
  <c r="P291" i="22"/>
  <c r="AB291" i="22" s="1"/>
  <c r="Y288" i="24"/>
  <c r="AH288" i="24" s="1"/>
  <c r="AI300" i="24" s="1"/>
  <c r="K290" i="24"/>
  <c r="T290" i="24" s="1"/>
  <c r="F290" i="24"/>
  <c r="O290" i="24" s="1"/>
  <c r="AA290" i="24" s="1"/>
  <c r="I290" i="24"/>
  <c r="L290" i="24"/>
  <c r="E290" i="24"/>
  <c r="J290" i="24"/>
  <c r="H290" i="24"/>
  <c r="Q289" i="8"/>
  <c r="J290" i="8"/>
  <c r="N290" i="8" s="1"/>
  <c r="C293" i="24" s="1"/>
  <c r="N289" i="8"/>
  <c r="C292" i="24" s="1"/>
  <c r="K290" i="8"/>
  <c r="L290" i="8"/>
  <c r="G290" i="24"/>
  <c r="T288" i="8"/>
  <c r="R289" i="8"/>
  <c r="S289" i="8"/>
  <c r="AF289" i="24"/>
  <c r="U289" i="25"/>
  <c r="AG289" i="25" s="1"/>
  <c r="Y289" i="24"/>
  <c r="M289" i="25"/>
  <c r="S289" i="25"/>
  <c r="AE289" i="25" s="1"/>
  <c r="Q289" i="25"/>
  <c r="AC289" i="25" s="1"/>
  <c r="AF288" i="25"/>
  <c r="N289" i="25"/>
  <c r="Z289" i="25" s="1"/>
  <c r="M290" i="24"/>
  <c r="O289" i="25"/>
  <c r="AA289" i="25" s="1"/>
  <c r="J291" i="24"/>
  <c r="F291" i="24"/>
  <c r="D291" i="24"/>
  <c r="L291" i="24"/>
  <c r="K291" i="24"/>
  <c r="I291" i="24"/>
  <c r="E291" i="24"/>
  <c r="H291" i="24"/>
  <c r="G291" i="24"/>
  <c r="Y288" i="25"/>
  <c r="P289" i="25"/>
  <c r="AB289" i="25" s="1"/>
  <c r="R289" i="25"/>
  <c r="AD289" i="25" s="1"/>
  <c r="D290" i="25"/>
  <c r="G290" i="25"/>
  <c r="F290" i="25"/>
  <c r="K290" i="25"/>
  <c r="E290" i="25"/>
  <c r="H290" i="25"/>
  <c r="I290" i="25"/>
  <c r="J290" i="25"/>
  <c r="L290" i="25"/>
  <c r="O284" i="8"/>
  <c r="T289" i="25"/>
  <c r="AH288" i="25" l="1"/>
  <c r="AI300" i="25" s="1"/>
  <c r="V283" i="8"/>
  <c r="AH289" i="22"/>
  <c r="AI301" i="22" s="1"/>
  <c r="X289" i="22"/>
  <c r="X290" i="22" s="1"/>
  <c r="X288" i="24"/>
  <c r="X289" i="24" s="1"/>
  <c r="V289" i="25"/>
  <c r="W301" i="25" s="1"/>
  <c r="AJ286" i="25"/>
  <c r="W282" i="8"/>
  <c r="X288" i="25"/>
  <c r="AH289" i="24"/>
  <c r="AI301" i="24" s="1"/>
  <c r="AJ288" i="22"/>
  <c r="AJ287" i="24"/>
  <c r="P283" i="8"/>
  <c r="R291" i="22"/>
  <c r="AD291" i="22" s="1"/>
  <c r="M291" i="22"/>
  <c r="Y291" i="22" s="1"/>
  <c r="N291" i="22"/>
  <c r="Z291" i="22" s="1"/>
  <c r="U291" i="22"/>
  <c r="AG291" i="22" s="1"/>
  <c r="S291" i="22"/>
  <c r="AE291" i="22" s="1"/>
  <c r="U292" i="22"/>
  <c r="AG292" i="22" s="1"/>
  <c r="P292" i="22"/>
  <c r="AB292" i="22" s="1"/>
  <c r="R292" i="22"/>
  <c r="AD292" i="22" s="1"/>
  <c r="N292" i="22"/>
  <c r="Z292" i="22" s="1"/>
  <c r="S292" i="22"/>
  <c r="AE292" i="22" s="1"/>
  <c r="T292" i="22"/>
  <c r="O292" i="22"/>
  <c r="AA292" i="22" s="1"/>
  <c r="M292" i="22"/>
  <c r="Q292" i="22"/>
  <c r="AC292" i="22" s="1"/>
  <c r="E291" i="8"/>
  <c r="D291" i="8"/>
  <c r="F290" i="8"/>
  <c r="G290" i="8"/>
  <c r="C293" i="22" s="1"/>
  <c r="C291" i="8"/>
  <c r="H285" i="8"/>
  <c r="AF291" i="22"/>
  <c r="U290" i="24"/>
  <c r="AG290" i="24" s="1"/>
  <c r="R290" i="24"/>
  <c r="AD290" i="24" s="1"/>
  <c r="S290" i="24"/>
  <c r="AE290" i="24" s="1"/>
  <c r="P290" i="24"/>
  <c r="AB290" i="24" s="1"/>
  <c r="Q290" i="24"/>
  <c r="AC290" i="24" s="1"/>
  <c r="N290" i="24"/>
  <c r="Z290" i="24" s="1"/>
  <c r="Q290" i="8"/>
  <c r="U290" i="8" s="1"/>
  <c r="C293" i="25" s="1"/>
  <c r="M289" i="8"/>
  <c r="M290" i="8" s="1"/>
  <c r="T289" i="8"/>
  <c r="S290" i="8"/>
  <c r="R290" i="8"/>
  <c r="J291" i="8"/>
  <c r="N291" i="8" s="1"/>
  <c r="C294" i="24" s="1"/>
  <c r="K291" i="8"/>
  <c r="L291" i="8"/>
  <c r="U289" i="8"/>
  <c r="C292" i="25" s="1"/>
  <c r="AF289" i="25"/>
  <c r="S290" i="25"/>
  <c r="AE290" i="25" s="1"/>
  <c r="F291" i="25"/>
  <c r="H291" i="25"/>
  <c r="I291" i="25"/>
  <c r="G291" i="25"/>
  <c r="D291" i="25"/>
  <c r="J291" i="25"/>
  <c r="E291" i="25"/>
  <c r="L291" i="25"/>
  <c r="K291" i="25"/>
  <c r="R291" i="24"/>
  <c r="AD291" i="24" s="1"/>
  <c r="R290" i="25"/>
  <c r="AD290" i="25" s="1"/>
  <c r="T291" i="24"/>
  <c r="Q290" i="25"/>
  <c r="AC290" i="25" s="1"/>
  <c r="U291" i="24"/>
  <c r="AG291" i="24" s="1"/>
  <c r="V284" i="8"/>
  <c r="N290" i="25"/>
  <c r="Z290" i="25" s="1"/>
  <c r="M291" i="24"/>
  <c r="T290" i="25"/>
  <c r="O291" i="24"/>
  <c r="AA291" i="24" s="1"/>
  <c r="AF290" i="24"/>
  <c r="O290" i="25"/>
  <c r="AA290" i="25" s="1"/>
  <c r="P291" i="24"/>
  <c r="AB291" i="24" s="1"/>
  <c r="S291" i="24"/>
  <c r="AE291" i="24" s="1"/>
  <c r="Y289" i="25"/>
  <c r="P290" i="25"/>
  <c r="AB290" i="25" s="1"/>
  <c r="Q291" i="24"/>
  <c r="AC291" i="24" s="1"/>
  <c r="D292" i="24"/>
  <c r="J292" i="24"/>
  <c r="I292" i="24"/>
  <c r="H292" i="24"/>
  <c r="G292" i="24"/>
  <c r="L292" i="24"/>
  <c r="K292" i="24"/>
  <c r="E292" i="24"/>
  <c r="F292" i="24"/>
  <c r="U290" i="25"/>
  <c r="AG290" i="25" s="1"/>
  <c r="M290" i="25"/>
  <c r="N291" i="24"/>
  <c r="Z291" i="24" s="1"/>
  <c r="Y290" i="24"/>
  <c r="O285" i="8" l="1"/>
  <c r="V291" i="24"/>
  <c r="W303" i="24" s="1"/>
  <c r="V290" i="24"/>
  <c r="V290" i="25"/>
  <c r="W302" i="25" s="1"/>
  <c r="AJ289" i="22"/>
  <c r="AJ290" i="22" s="1"/>
  <c r="I285" i="8"/>
  <c r="AH289" i="25"/>
  <c r="AI301" i="25" s="1"/>
  <c r="AJ287" i="25"/>
  <c r="W283" i="8"/>
  <c r="X289" i="25"/>
  <c r="AH291" i="22"/>
  <c r="AI303" i="22" s="1"/>
  <c r="AJ288" i="24"/>
  <c r="P284" i="8"/>
  <c r="AH290" i="24"/>
  <c r="AI302" i="24" s="1"/>
  <c r="V292" i="22"/>
  <c r="W304" i="22" s="1"/>
  <c r="V291" i="22"/>
  <c r="W303" i="22" s="1"/>
  <c r="AF292" i="22"/>
  <c r="Y292" i="22"/>
  <c r="C292" i="8"/>
  <c r="G292" i="8" s="1"/>
  <c r="C295" i="22" s="1"/>
  <c r="G291" i="8"/>
  <c r="C294" i="22" s="1"/>
  <c r="I286" i="8"/>
  <c r="H293" i="22"/>
  <c r="E293" i="22"/>
  <c r="F293" i="22"/>
  <c r="K293" i="22"/>
  <c r="I293" i="22"/>
  <c r="J293" i="22"/>
  <c r="G293" i="22"/>
  <c r="L293" i="22"/>
  <c r="D293" i="22"/>
  <c r="H286" i="8"/>
  <c r="D292" i="8"/>
  <c r="E292" i="8"/>
  <c r="F291" i="8"/>
  <c r="W302" i="24"/>
  <c r="Q291" i="8"/>
  <c r="U291" i="8" s="1"/>
  <c r="C294" i="25" s="1"/>
  <c r="T290" i="8"/>
  <c r="S291" i="8"/>
  <c r="R291" i="8"/>
  <c r="M291" i="8"/>
  <c r="K292" i="8"/>
  <c r="L292" i="8"/>
  <c r="J292" i="8"/>
  <c r="S292" i="24"/>
  <c r="AE292" i="24" s="1"/>
  <c r="Y291" i="24"/>
  <c r="P291" i="25"/>
  <c r="AB291" i="25" s="1"/>
  <c r="O292" i="24"/>
  <c r="AA292" i="24" s="1"/>
  <c r="M292" i="24"/>
  <c r="AF291" i="24"/>
  <c r="R291" i="25"/>
  <c r="AD291" i="25" s="1"/>
  <c r="N292" i="24"/>
  <c r="Z292" i="24" s="1"/>
  <c r="Q291" i="25"/>
  <c r="AC291" i="25" s="1"/>
  <c r="K292" i="25"/>
  <c r="L292" i="25"/>
  <c r="J292" i="25"/>
  <c r="I292" i="25"/>
  <c r="G292" i="25"/>
  <c r="E292" i="25"/>
  <c r="H292" i="25"/>
  <c r="D292" i="25"/>
  <c r="F292" i="25"/>
  <c r="T292" i="24"/>
  <c r="F293" i="24"/>
  <c r="J293" i="24"/>
  <c r="G293" i="24"/>
  <c r="K293" i="24"/>
  <c r="I293" i="24"/>
  <c r="D293" i="24"/>
  <c r="H293" i="24"/>
  <c r="E293" i="24"/>
  <c r="L293" i="24"/>
  <c r="T291" i="25"/>
  <c r="O291" i="25"/>
  <c r="AA291" i="25" s="1"/>
  <c r="Y290" i="25"/>
  <c r="U292" i="24"/>
  <c r="AG292" i="24" s="1"/>
  <c r="U291" i="25"/>
  <c r="AG291" i="25" s="1"/>
  <c r="P292" i="24"/>
  <c r="AB292" i="24" s="1"/>
  <c r="N291" i="25"/>
  <c r="Z291" i="25" s="1"/>
  <c r="Q292" i="24"/>
  <c r="AC292" i="24" s="1"/>
  <c r="AF290" i="25"/>
  <c r="S291" i="25"/>
  <c r="AE291" i="25" s="1"/>
  <c r="R292" i="24"/>
  <c r="AD292" i="24" s="1"/>
  <c r="V285" i="8"/>
  <c r="O286" i="8"/>
  <c r="M291" i="25"/>
  <c r="V292" i="24" l="1"/>
  <c r="W304" i="24" s="1"/>
  <c r="X290" i="24"/>
  <c r="X291" i="24" s="1"/>
  <c r="AH290" i="25"/>
  <c r="AI302" i="25" s="1"/>
  <c r="V291" i="25"/>
  <c r="W303" i="25" s="1"/>
  <c r="AJ288" i="25"/>
  <c r="W284" i="8"/>
  <c r="X290" i="25"/>
  <c r="AJ291" i="22"/>
  <c r="AH292" i="22"/>
  <c r="AI304" i="22" s="1"/>
  <c r="AH291" i="24"/>
  <c r="AI303" i="24" s="1"/>
  <c r="AJ289" i="24"/>
  <c r="P285" i="8"/>
  <c r="X291" i="22"/>
  <c r="X292" i="22" s="1"/>
  <c r="F295" i="22"/>
  <c r="H295" i="22"/>
  <c r="Q295" i="22" s="1"/>
  <c r="AC295" i="22" s="1"/>
  <c r="K295" i="22"/>
  <c r="J295" i="22"/>
  <c r="D295" i="22"/>
  <c r="G295" i="22"/>
  <c r="E295" i="22"/>
  <c r="L295" i="22"/>
  <c r="I295" i="22"/>
  <c r="R295" i="22" s="1"/>
  <c r="AD295" i="22" s="1"/>
  <c r="H287" i="8"/>
  <c r="O293" i="22"/>
  <c r="AA293" i="22" s="1"/>
  <c r="Q293" i="22"/>
  <c r="AC293" i="22" s="1"/>
  <c r="N293" i="22"/>
  <c r="Z293" i="22" s="1"/>
  <c r="P293" i="22"/>
  <c r="AB293" i="22" s="1"/>
  <c r="U293" i="22"/>
  <c r="AG293" i="22" s="1"/>
  <c r="S293" i="22"/>
  <c r="AE293" i="22" s="1"/>
  <c r="I287" i="8"/>
  <c r="R293" i="22"/>
  <c r="AD293" i="22" s="1"/>
  <c r="D294" i="22"/>
  <c r="J294" i="22"/>
  <c r="E294" i="22"/>
  <c r="F294" i="22"/>
  <c r="L294" i="22"/>
  <c r="G294" i="22"/>
  <c r="I294" i="22"/>
  <c r="H294" i="22"/>
  <c r="K294" i="22"/>
  <c r="M293" i="22"/>
  <c r="E293" i="8"/>
  <c r="D293" i="8"/>
  <c r="F292" i="8"/>
  <c r="T293" i="22"/>
  <c r="C293" i="8"/>
  <c r="K293" i="8"/>
  <c r="L293" i="8"/>
  <c r="S292" i="8"/>
  <c r="R292" i="8"/>
  <c r="T291" i="8"/>
  <c r="N292" i="8"/>
  <c r="C295" i="24" s="1"/>
  <c r="J293" i="8"/>
  <c r="N293" i="8" s="1"/>
  <c r="C296" i="24" s="1"/>
  <c r="Q292" i="8"/>
  <c r="P293" i="24"/>
  <c r="AB293" i="24" s="1"/>
  <c r="N292" i="25"/>
  <c r="Z292" i="25" s="1"/>
  <c r="S293" i="24"/>
  <c r="AE293" i="24" s="1"/>
  <c r="P292" i="25"/>
  <c r="AB292" i="25" s="1"/>
  <c r="D294" i="24"/>
  <c r="H294" i="24"/>
  <c r="I294" i="24"/>
  <c r="G294" i="24"/>
  <c r="E294" i="24"/>
  <c r="K294" i="24"/>
  <c r="L294" i="24"/>
  <c r="J294" i="24"/>
  <c r="F294" i="24"/>
  <c r="T293" i="24"/>
  <c r="U293" i="24"/>
  <c r="AG293" i="24" s="1"/>
  <c r="O293" i="24"/>
  <c r="AA293" i="24" s="1"/>
  <c r="R292" i="25"/>
  <c r="AD292" i="25" s="1"/>
  <c r="Q292" i="25"/>
  <c r="AC292" i="25" s="1"/>
  <c r="V286" i="8"/>
  <c r="N293" i="24"/>
  <c r="Z293" i="24" s="1"/>
  <c r="S292" i="25"/>
  <c r="AE292" i="25" s="1"/>
  <c r="Y292" i="24"/>
  <c r="Q293" i="24"/>
  <c r="AC293" i="24" s="1"/>
  <c r="AF292" i="24"/>
  <c r="U292" i="25"/>
  <c r="AG292" i="25" s="1"/>
  <c r="M293" i="24"/>
  <c r="O292" i="25"/>
  <c r="AA292" i="25" s="1"/>
  <c r="T292" i="25"/>
  <c r="D293" i="25"/>
  <c r="E293" i="25"/>
  <c r="K293" i="25"/>
  <c r="G293" i="25"/>
  <c r="J293" i="25"/>
  <c r="F293" i="25"/>
  <c r="I293" i="25"/>
  <c r="L293" i="25"/>
  <c r="H293" i="25"/>
  <c r="Y291" i="25"/>
  <c r="AF291" i="25"/>
  <c r="R293" i="24"/>
  <c r="AD293" i="24" s="1"/>
  <c r="M292" i="25"/>
  <c r="V293" i="24" l="1"/>
  <c r="W305" i="24" s="1"/>
  <c r="O287" i="8"/>
  <c r="AH291" i="25"/>
  <c r="AI303" i="25" s="1"/>
  <c r="X292" i="24"/>
  <c r="V292" i="25"/>
  <c r="AJ289" i="25"/>
  <c r="W285" i="8"/>
  <c r="X291" i="25"/>
  <c r="AJ292" i="22"/>
  <c r="AH292" i="24"/>
  <c r="AI304" i="24" s="1"/>
  <c r="AJ290" i="24"/>
  <c r="P286" i="8"/>
  <c r="V293" i="22"/>
  <c r="W305" i="22" s="1"/>
  <c r="S295" i="22"/>
  <c r="AE295" i="22" s="1"/>
  <c r="N295" i="22"/>
  <c r="Z295" i="22" s="1"/>
  <c r="E294" i="8"/>
  <c r="D294" i="8"/>
  <c r="F293" i="8"/>
  <c r="U294" i="22"/>
  <c r="AG294" i="22" s="1"/>
  <c r="U295" i="22"/>
  <c r="AG295" i="22" s="1"/>
  <c r="O294" i="22"/>
  <c r="AA294" i="22" s="1"/>
  <c r="P295" i="22"/>
  <c r="AB295" i="22" s="1"/>
  <c r="S294" i="22"/>
  <c r="AE294" i="22" s="1"/>
  <c r="M295" i="22"/>
  <c r="G293" i="8"/>
  <c r="C296" i="22" s="1"/>
  <c r="C294" i="8"/>
  <c r="T294" i="22"/>
  <c r="M294" i="22"/>
  <c r="Q294" i="22"/>
  <c r="AC294" i="22" s="1"/>
  <c r="H288" i="8"/>
  <c r="T295" i="22"/>
  <c r="Y293" i="22"/>
  <c r="AF293" i="22"/>
  <c r="R294" i="22"/>
  <c r="AD294" i="22" s="1"/>
  <c r="N294" i="22"/>
  <c r="Z294" i="22" s="1"/>
  <c r="P294" i="22"/>
  <c r="AB294" i="22" s="1"/>
  <c r="I288" i="8"/>
  <c r="O295" i="22"/>
  <c r="AA295" i="22" s="1"/>
  <c r="Q293" i="8"/>
  <c r="U293" i="8" s="1"/>
  <c r="C296" i="25" s="1"/>
  <c r="U292" i="8"/>
  <c r="C295" i="25" s="1"/>
  <c r="J294" i="8"/>
  <c r="N294" i="8" s="1"/>
  <c r="R293" i="8"/>
  <c r="S293" i="8"/>
  <c r="T292" i="8"/>
  <c r="M292" i="8"/>
  <c r="M293" i="8" s="1"/>
  <c r="K294" i="8"/>
  <c r="L294" i="8"/>
  <c r="U293" i="25"/>
  <c r="AG293" i="25" s="1"/>
  <c r="AF292" i="25"/>
  <c r="O294" i="24"/>
  <c r="AA294" i="24" s="1"/>
  <c r="M294" i="24"/>
  <c r="R293" i="25"/>
  <c r="AD293" i="25" s="1"/>
  <c r="S294" i="24"/>
  <c r="AE294" i="24" s="1"/>
  <c r="O293" i="25"/>
  <c r="AA293" i="25" s="1"/>
  <c r="U294" i="24"/>
  <c r="AG294" i="24" s="1"/>
  <c r="S293" i="25"/>
  <c r="AE293" i="25" s="1"/>
  <c r="H294" i="25"/>
  <c r="I294" i="25"/>
  <c r="J294" i="25"/>
  <c r="E294" i="25"/>
  <c r="G294" i="25"/>
  <c r="K294" i="25"/>
  <c r="L294" i="25"/>
  <c r="F294" i="25"/>
  <c r="D294" i="25"/>
  <c r="V287" i="8"/>
  <c r="T294" i="24"/>
  <c r="P293" i="25"/>
  <c r="AB293" i="25" s="1"/>
  <c r="N294" i="24"/>
  <c r="Z294" i="24" s="1"/>
  <c r="T293" i="25"/>
  <c r="Y293" i="24"/>
  <c r="P294" i="24"/>
  <c r="AB294" i="24" s="1"/>
  <c r="O288" i="8"/>
  <c r="N293" i="25"/>
  <c r="Z293" i="25" s="1"/>
  <c r="AF293" i="24"/>
  <c r="R294" i="24"/>
  <c r="AD294" i="24" s="1"/>
  <c r="H295" i="24"/>
  <c r="K295" i="24"/>
  <c r="E295" i="24"/>
  <c r="I295" i="24"/>
  <c r="D295" i="24"/>
  <c r="F295" i="24"/>
  <c r="J295" i="24"/>
  <c r="G295" i="24"/>
  <c r="L295" i="24"/>
  <c r="Y292" i="25"/>
  <c r="W304" i="25"/>
  <c r="Q293" i="25"/>
  <c r="AC293" i="25" s="1"/>
  <c r="M293" i="25"/>
  <c r="Q294" i="24"/>
  <c r="AC294" i="24" s="1"/>
  <c r="V294" i="24" l="1"/>
  <c r="W306" i="24" s="1"/>
  <c r="AH292" i="25"/>
  <c r="AI304" i="25" s="1"/>
  <c r="X293" i="24"/>
  <c r="V293" i="25"/>
  <c r="W305" i="25" s="1"/>
  <c r="AJ290" i="25"/>
  <c r="W286" i="8"/>
  <c r="X292" i="25"/>
  <c r="AH293" i="22"/>
  <c r="AI305" i="22" s="1"/>
  <c r="AJ291" i="24"/>
  <c r="P287" i="8"/>
  <c r="AH293" i="24"/>
  <c r="AI305" i="24" s="1"/>
  <c r="Y295" i="22"/>
  <c r="V295" i="22"/>
  <c r="W307" i="22" s="1"/>
  <c r="V294" i="22"/>
  <c r="W306" i="22" s="1"/>
  <c r="X293" i="22"/>
  <c r="I289" i="8"/>
  <c r="Y294" i="22"/>
  <c r="AF294" i="22"/>
  <c r="AF295" i="22"/>
  <c r="H289" i="8"/>
  <c r="G294" i="8"/>
  <c r="C297" i="22" s="1"/>
  <c r="C295" i="8"/>
  <c r="E295" i="8"/>
  <c r="D295" i="8"/>
  <c r="F294" i="8"/>
  <c r="J296" i="22"/>
  <c r="F296" i="22"/>
  <c r="H296" i="22"/>
  <c r="D296" i="22"/>
  <c r="I296" i="22"/>
  <c r="E296" i="22"/>
  <c r="G296" i="22"/>
  <c r="K296" i="22"/>
  <c r="L296" i="22"/>
  <c r="K295" i="8"/>
  <c r="L295" i="8"/>
  <c r="T293" i="8"/>
  <c r="S294" i="8"/>
  <c r="R294" i="8"/>
  <c r="M294" i="8"/>
  <c r="C297" i="24"/>
  <c r="J295" i="8"/>
  <c r="N295" i="8" s="1"/>
  <c r="Q294" i="8"/>
  <c r="T295" i="24"/>
  <c r="O294" i="25"/>
  <c r="AA294" i="25" s="1"/>
  <c r="U295" i="24"/>
  <c r="AG295" i="24" s="1"/>
  <c r="Q295" i="24"/>
  <c r="AC295" i="24" s="1"/>
  <c r="U294" i="25"/>
  <c r="AG294" i="25" s="1"/>
  <c r="P295" i="24"/>
  <c r="AB295" i="24" s="1"/>
  <c r="T294" i="25"/>
  <c r="Y293" i="25"/>
  <c r="S295" i="24"/>
  <c r="AE295" i="24" s="1"/>
  <c r="O289" i="8"/>
  <c r="AF293" i="25"/>
  <c r="P294" i="25"/>
  <c r="AB294" i="25" s="1"/>
  <c r="O295" i="24"/>
  <c r="AA295" i="24" s="1"/>
  <c r="AF294" i="24"/>
  <c r="N294" i="25"/>
  <c r="Z294" i="25" s="1"/>
  <c r="M295" i="24"/>
  <c r="J296" i="24"/>
  <c r="K296" i="24"/>
  <c r="D296" i="24"/>
  <c r="L296" i="24"/>
  <c r="I296" i="24"/>
  <c r="H296" i="24"/>
  <c r="E296" i="24"/>
  <c r="F296" i="24"/>
  <c r="G296" i="24"/>
  <c r="V288" i="8"/>
  <c r="S294" i="25"/>
  <c r="AE294" i="25" s="1"/>
  <c r="F295" i="25"/>
  <c r="J295" i="25"/>
  <c r="K295" i="25"/>
  <c r="E295" i="25"/>
  <c r="I295" i="25"/>
  <c r="G295" i="25"/>
  <c r="L295" i="25"/>
  <c r="H295" i="25"/>
  <c r="D295" i="25"/>
  <c r="R295" i="24"/>
  <c r="AD295" i="24" s="1"/>
  <c r="R294" i="25"/>
  <c r="AD294" i="25" s="1"/>
  <c r="Y294" i="24"/>
  <c r="N295" i="24"/>
  <c r="Z295" i="24" s="1"/>
  <c r="M294" i="25"/>
  <c r="Q294" i="25"/>
  <c r="AC294" i="25" s="1"/>
  <c r="V295" i="24" l="1"/>
  <c r="W307" i="24" s="1"/>
  <c r="AH293" i="25"/>
  <c r="AI305" i="25" s="1"/>
  <c r="AH294" i="24"/>
  <c r="AI306" i="24" s="1"/>
  <c r="X294" i="24"/>
  <c r="V294" i="25"/>
  <c r="W306" i="25" s="1"/>
  <c r="AJ291" i="25"/>
  <c r="W287" i="8"/>
  <c r="X293" i="25"/>
  <c r="AH294" i="22"/>
  <c r="AI306" i="22" s="1"/>
  <c r="AH295" i="22"/>
  <c r="AI307" i="22" s="1"/>
  <c r="AJ292" i="24"/>
  <c r="P288" i="8"/>
  <c r="X294" i="22"/>
  <c r="X295" i="22" s="1"/>
  <c r="AJ293" i="22"/>
  <c r="P296" i="22"/>
  <c r="AB296" i="22" s="1"/>
  <c r="F295" i="8"/>
  <c r="E296" i="8"/>
  <c r="D296" i="8"/>
  <c r="N296" i="22"/>
  <c r="Z296" i="22" s="1"/>
  <c r="M296" i="22"/>
  <c r="Q296" i="22"/>
  <c r="AC296" i="22" s="1"/>
  <c r="H290" i="8"/>
  <c r="R296" i="22"/>
  <c r="AD296" i="22" s="1"/>
  <c r="J297" i="22"/>
  <c r="D297" i="22"/>
  <c r="K297" i="22"/>
  <c r="G297" i="22"/>
  <c r="E297" i="22"/>
  <c r="I297" i="22"/>
  <c r="H297" i="22"/>
  <c r="L297" i="22"/>
  <c r="F297" i="22"/>
  <c r="O296" i="22"/>
  <c r="AA296" i="22" s="1"/>
  <c r="U296" i="22"/>
  <c r="AG296" i="22" s="1"/>
  <c r="S296" i="22"/>
  <c r="AE296" i="22" s="1"/>
  <c r="G295" i="8"/>
  <c r="C298" i="22" s="1"/>
  <c r="C296" i="8"/>
  <c r="T296" i="22"/>
  <c r="Q295" i="8"/>
  <c r="U295" i="8" s="1"/>
  <c r="C298" i="25" s="1"/>
  <c r="J296" i="8"/>
  <c r="T294" i="8"/>
  <c r="S295" i="8"/>
  <c r="R295" i="8"/>
  <c r="M295" i="8"/>
  <c r="C298" i="24"/>
  <c r="K296" i="8"/>
  <c r="L296" i="8"/>
  <c r="U294" i="8"/>
  <c r="C297" i="25" s="1"/>
  <c r="U295" i="25"/>
  <c r="AG295" i="25" s="1"/>
  <c r="Y294" i="25"/>
  <c r="P295" i="25"/>
  <c r="AB295" i="25" s="1"/>
  <c r="V289" i="8"/>
  <c r="M296" i="24"/>
  <c r="R295" i="25"/>
  <c r="AD295" i="25" s="1"/>
  <c r="T296" i="24"/>
  <c r="N295" i="25"/>
  <c r="Z295" i="25" s="1"/>
  <c r="P296" i="24"/>
  <c r="AB296" i="24" s="1"/>
  <c r="S296" i="24"/>
  <c r="AE296" i="24" s="1"/>
  <c r="T295" i="25"/>
  <c r="O296" i="24"/>
  <c r="AA296" i="24" s="1"/>
  <c r="Y295" i="24"/>
  <c r="S295" i="25"/>
  <c r="AE295" i="25" s="1"/>
  <c r="N296" i="24"/>
  <c r="Z296" i="24" s="1"/>
  <c r="J297" i="24"/>
  <c r="E297" i="24"/>
  <c r="F297" i="24"/>
  <c r="G297" i="24"/>
  <c r="K297" i="24"/>
  <c r="L297" i="24"/>
  <c r="D297" i="24"/>
  <c r="I297" i="24"/>
  <c r="H297" i="24"/>
  <c r="M295" i="25"/>
  <c r="O295" i="25"/>
  <c r="AA295" i="25" s="1"/>
  <c r="Q296" i="24"/>
  <c r="AC296" i="24" s="1"/>
  <c r="O290" i="8"/>
  <c r="AF294" i="25"/>
  <c r="AF295" i="24"/>
  <c r="U296" i="24"/>
  <c r="AG296" i="24" s="1"/>
  <c r="Q295" i="25"/>
  <c r="AC295" i="25" s="1"/>
  <c r="R296" i="24"/>
  <c r="AD296" i="24" s="1"/>
  <c r="H296" i="25"/>
  <c r="F296" i="25"/>
  <c r="E296" i="25"/>
  <c r="K296" i="25"/>
  <c r="D296" i="25"/>
  <c r="G296" i="25"/>
  <c r="J296" i="25"/>
  <c r="I296" i="25"/>
  <c r="L296" i="25"/>
  <c r="V296" i="24" l="1"/>
  <c r="W308" i="24" s="1"/>
  <c r="V295" i="25"/>
  <c r="W307" i="25" s="1"/>
  <c r="AH294" i="25"/>
  <c r="AI306" i="25" s="1"/>
  <c r="AJ294" i="22"/>
  <c r="AJ295" i="22" s="1"/>
  <c r="X295" i="24"/>
  <c r="AJ292" i="25"/>
  <c r="W288" i="8"/>
  <c r="X294" i="25"/>
  <c r="AH295" i="24"/>
  <c r="AI307" i="24" s="1"/>
  <c r="I290" i="8"/>
  <c r="AJ293" i="24"/>
  <c r="P289" i="8"/>
  <c r="V296" i="22"/>
  <c r="W308" i="22" s="1"/>
  <c r="O297" i="22"/>
  <c r="AA297" i="22" s="1"/>
  <c r="S297" i="22"/>
  <c r="AE297" i="22" s="1"/>
  <c r="U297" i="22"/>
  <c r="AG297" i="22" s="1"/>
  <c r="E297" i="8"/>
  <c r="F296" i="8"/>
  <c r="D297" i="8"/>
  <c r="H291" i="8"/>
  <c r="AF296" i="22"/>
  <c r="N297" i="22"/>
  <c r="Z297" i="22" s="1"/>
  <c r="P297" i="22"/>
  <c r="AB297" i="22" s="1"/>
  <c r="Q297" i="22"/>
  <c r="AC297" i="22" s="1"/>
  <c r="R297" i="22"/>
  <c r="AD297" i="22" s="1"/>
  <c r="G296" i="8"/>
  <c r="C299" i="22" s="1"/>
  <c r="C297" i="8"/>
  <c r="T297" i="22"/>
  <c r="J298" i="22"/>
  <c r="H298" i="22"/>
  <c r="I298" i="22"/>
  <c r="E298" i="22"/>
  <c r="D298" i="22"/>
  <c r="K298" i="22"/>
  <c r="G298" i="22"/>
  <c r="L298" i="22"/>
  <c r="F298" i="22"/>
  <c r="M297" i="22"/>
  <c r="Y296" i="22"/>
  <c r="J297" i="8"/>
  <c r="N297" i="8" s="1"/>
  <c r="N296" i="8"/>
  <c r="C299" i="24" s="1"/>
  <c r="K297" i="8"/>
  <c r="L297" i="8"/>
  <c r="S296" i="8"/>
  <c r="R296" i="8"/>
  <c r="T295" i="8"/>
  <c r="Q296" i="8"/>
  <c r="U296" i="25"/>
  <c r="AG296" i="25" s="1"/>
  <c r="Q296" i="25"/>
  <c r="AC296" i="25" s="1"/>
  <c r="R297" i="24"/>
  <c r="AD297" i="24" s="1"/>
  <c r="V290" i="8"/>
  <c r="M297" i="24"/>
  <c r="S296" i="25"/>
  <c r="AE296" i="25" s="1"/>
  <c r="U297" i="24"/>
  <c r="AG297" i="24" s="1"/>
  <c r="P296" i="25"/>
  <c r="AB296" i="25" s="1"/>
  <c r="O291" i="8"/>
  <c r="Y295" i="25"/>
  <c r="T297" i="24"/>
  <c r="R296" i="25"/>
  <c r="AD296" i="25" s="1"/>
  <c r="M296" i="25"/>
  <c r="P297" i="24"/>
  <c r="AB297" i="24" s="1"/>
  <c r="AF295" i="25"/>
  <c r="T296" i="25"/>
  <c r="O297" i="24"/>
  <c r="AA297" i="24" s="1"/>
  <c r="N296" i="25"/>
  <c r="Z296" i="25" s="1"/>
  <c r="N297" i="24"/>
  <c r="Z297" i="24" s="1"/>
  <c r="AF296" i="24"/>
  <c r="Y296" i="24"/>
  <c r="O296" i="25"/>
  <c r="AA296" i="25" s="1"/>
  <c r="Q297" i="24"/>
  <c r="AC297" i="24" s="1"/>
  <c r="S297" i="24"/>
  <c r="AE297" i="24" s="1"/>
  <c r="V297" i="24" l="1"/>
  <c r="W309" i="24" s="1"/>
  <c r="AH296" i="22"/>
  <c r="AI308" i="22" s="1"/>
  <c r="I291" i="8"/>
  <c r="AH295" i="25"/>
  <c r="AI307" i="25" s="1"/>
  <c r="X296" i="24"/>
  <c r="V296" i="25"/>
  <c r="W308" i="25" s="1"/>
  <c r="AJ293" i="25"/>
  <c r="W289" i="8"/>
  <c r="X295" i="25"/>
  <c r="AH296" i="24"/>
  <c r="AI308" i="24" s="1"/>
  <c r="AJ294" i="24"/>
  <c r="P290" i="8"/>
  <c r="V297" i="22"/>
  <c r="W309" i="22" s="1"/>
  <c r="X296" i="22"/>
  <c r="N298" i="22"/>
  <c r="Z298" i="22" s="1"/>
  <c r="Y297" i="22"/>
  <c r="R298" i="22"/>
  <c r="AD298" i="22" s="1"/>
  <c r="O298" i="22"/>
  <c r="AA298" i="22" s="1"/>
  <c r="S298" i="22"/>
  <c r="AE298" i="22" s="1"/>
  <c r="U298" i="22"/>
  <c r="AG298" i="22" s="1"/>
  <c r="AF297" i="22"/>
  <c r="D298" i="8"/>
  <c r="F297" i="8"/>
  <c r="E298" i="8"/>
  <c r="Q298" i="22"/>
  <c r="AC298" i="22" s="1"/>
  <c r="H292" i="8"/>
  <c r="P298" i="22"/>
  <c r="AB298" i="22" s="1"/>
  <c r="T298" i="22"/>
  <c r="G297" i="8"/>
  <c r="C300" i="22" s="1"/>
  <c r="C298" i="8"/>
  <c r="I292" i="8"/>
  <c r="M298" i="22"/>
  <c r="J299" i="22"/>
  <c r="I299" i="22"/>
  <c r="D299" i="22"/>
  <c r="E299" i="22"/>
  <c r="H299" i="22"/>
  <c r="K299" i="22"/>
  <c r="G299" i="22"/>
  <c r="L299" i="22"/>
  <c r="F299" i="22"/>
  <c r="T296" i="8"/>
  <c r="M296" i="8"/>
  <c r="M297" i="8" s="1"/>
  <c r="Q297" i="8"/>
  <c r="U297" i="8" s="1"/>
  <c r="C300" i="25" s="1"/>
  <c r="U296" i="8"/>
  <c r="C299" i="25" s="1"/>
  <c r="C300" i="24"/>
  <c r="L298" i="8"/>
  <c r="K298" i="8"/>
  <c r="R297" i="8"/>
  <c r="S297" i="8"/>
  <c r="J298" i="8"/>
  <c r="L297" i="25"/>
  <c r="F297" i="25"/>
  <c r="J297" i="25"/>
  <c r="K297" i="25"/>
  <c r="H297" i="25"/>
  <c r="G297" i="25"/>
  <c r="D297" i="25"/>
  <c r="I297" i="25"/>
  <c r="E297" i="25"/>
  <c r="AF297" i="24"/>
  <c r="V291" i="8"/>
  <c r="E299" i="24"/>
  <c r="F299" i="24"/>
  <c r="I299" i="24"/>
  <c r="K299" i="24"/>
  <c r="J299" i="24"/>
  <c r="G299" i="24"/>
  <c r="L299" i="24"/>
  <c r="H299" i="24"/>
  <c r="D299" i="24"/>
  <c r="J298" i="25"/>
  <c r="H298" i="25"/>
  <c r="D298" i="25"/>
  <c r="E298" i="25"/>
  <c r="I298" i="25"/>
  <c r="F298" i="25"/>
  <c r="L298" i="25"/>
  <c r="G298" i="25"/>
  <c r="K298" i="25"/>
  <c r="AF296" i="25"/>
  <c r="Y296" i="25"/>
  <c r="O292" i="8"/>
  <c r="E298" i="24"/>
  <c r="L298" i="24"/>
  <c r="D298" i="24"/>
  <c r="K298" i="24"/>
  <c r="I298" i="24"/>
  <c r="J298" i="24"/>
  <c r="F298" i="24"/>
  <c r="H298" i="24"/>
  <c r="G298" i="24"/>
  <c r="Y297" i="24"/>
  <c r="AJ296" i="22" l="1"/>
  <c r="I293" i="8" s="1"/>
  <c r="AH296" i="25"/>
  <c r="AI308" i="25" s="1"/>
  <c r="X297" i="24"/>
  <c r="AJ294" i="25"/>
  <c r="W290" i="8"/>
  <c r="X296" i="25"/>
  <c r="X297" i="22"/>
  <c r="V298" i="22"/>
  <c r="W310" i="22" s="1"/>
  <c r="AH297" i="24"/>
  <c r="AI309" i="24" s="1"/>
  <c r="AH297" i="22"/>
  <c r="AI309" i="22" s="1"/>
  <c r="AJ295" i="24"/>
  <c r="P291" i="8"/>
  <c r="T299" i="22"/>
  <c r="Q299" i="22"/>
  <c r="AC299" i="22" s="1"/>
  <c r="P299" i="22"/>
  <c r="AB299" i="22" s="1"/>
  <c r="H293" i="8"/>
  <c r="N299" i="22"/>
  <c r="Z299" i="22" s="1"/>
  <c r="G298" i="8"/>
  <c r="C301" i="22" s="1"/>
  <c r="C299" i="8"/>
  <c r="M299" i="22"/>
  <c r="D300" i="22"/>
  <c r="H300" i="22"/>
  <c r="I300" i="22"/>
  <c r="G300" i="22"/>
  <c r="E300" i="22"/>
  <c r="J300" i="22"/>
  <c r="K300" i="22"/>
  <c r="F300" i="22"/>
  <c r="L300" i="22"/>
  <c r="U299" i="22"/>
  <c r="AG299" i="22" s="1"/>
  <c r="D299" i="8"/>
  <c r="E299" i="8"/>
  <c r="F298" i="8"/>
  <c r="R299" i="22"/>
  <c r="AD299" i="22" s="1"/>
  <c r="AF298" i="22"/>
  <c r="Y298" i="22"/>
  <c r="O299" i="22"/>
  <c r="AA299" i="22" s="1"/>
  <c r="S299" i="22"/>
  <c r="AE299" i="22" s="1"/>
  <c r="T297" i="8"/>
  <c r="R298" i="8"/>
  <c r="S298" i="8"/>
  <c r="K299" i="8"/>
  <c r="L299" i="8"/>
  <c r="J299" i="8"/>
  <c r="N299" i="8" s="1"/>
  <c r="N298" i="8"/>
  <c r="Q298" i="8"/>
  <c r="R298" i="24"/>
  <c r="AD298" i="24" s="1"/>
  <c r="T298" i="24"/>
  <c r="M298" i="25"/>
  <c r="T299" i="24"/>
  <c r="M297" i="25"/>
  <c r="R297" i="25"/>
  <c r="AD297" i="25" s="1"/>
  <c r="M298" i="24"/>
  <c r="Q298" i="25"/>
  <c r="AC298" i="25" s="1"/>
  <c r="R299" i="24"/>
  <c r="AD299" i="24" s="1"/>
  <c r="F300" i="24"/>
  <c r="K300" i="24"/>
  <c r="G300" i="24"/>
  <c r="E300" i="24"/>
  <c r="I300" i="24"/>
  <c r="J300" i="24"/>
  <c r="D300" i="24"/>
  <c r="L300" i="24"/>
  <c r="H300" i="24"/>
  <c r="P297" i="25"/>
  <c r="AB297" i="25" s="1"/>
  <c r="S299" i="24"/>
  <c r="AE299" i="24" s="1"/>
  <c r="U298" i="24"/>
  <c r="AG298" i="24" s="1"/>
  <c r="T298" i="25"/>
  <c r="S298" i="25"/>
  <c r="AE298" i="25" s="1"/>
  <c r="O299" i="24"/>
  <c r="AA299" i="24" s="1"/>
  <c r="Q297" i="25"/>
  <c r="AC297" i="25" s="1"/>
  <c r="N298" i="25"/>
  <c r="Z298" i="25" s="1"/>
  <c r="P298" i="24"/>
  <c r="AB298" i="24" s="1"/>
  <c r="N298" i="24"/>
  <c r="Z298" i="24" s="1"/>
  <c r="P298" i="25"/>
  <c r="AB298" i="25" s="1"/>
  <c r="M299" i="24"/>
  <c r="N299" i="24"/>
  <c r="Z299" i="24" s="1"/>
  <c r="V292" i="8"/>
  <c r="T297" i="25"/>
  <c r="Q298" i="24"/>
  <c r="AC298" i="24" s="1"/>
  <c r="U298" i="25"/>
  <c r="AG298" i="25" s="1"/>
  <c r="Q299" i="24"/>
  <c r="AC299" i="24" s="1"/>
  <c r="S297" i="25"/>
  <c r="AE297" i="25" s="1"/>
  <c r="O298" i="24"/>
  <c r="AA298" i="24" s="1"/>
  <c r="O298" i="25"/>
  <c r="AA298" i="25" s="1"/>
  <c r="U299" i="24"/>
  <c r="AG299" i="24" s="1"/>
  <c r="O297" i="25"/>
  <c r="AA297" i="25" s="1"/>
  <c r="L299" i="25"/>
  <c r="D299" i="25"/>
  <c r="H299" i="25"/>
  <c r="K299" i="25"/>
  <c r="F299" i="25"/>
  <c r="E299" i="25"/>
  <c r="G299" i="25"/>
  <c r="J299" i="25"/>
  <c r="I299" i="25"/>
  <c r="S298" i="24"/>
  <c r="AE298" i="24" s="1"/>
  <c r="O293" i="8"/>
  <c r="R298" i="25"/>
  <c r="AD298" i="25" s="1"/>
  <c r="P299" i="24"/>
  <c r="AB299" i="24" s="1"/>
  <c r="N297" i="25"/>
  <c r="Z297" i="25" s="1"/>
  <c r="U297" i="25"/>
  <c r="AG297" i="25" s="1"/>
  <c r="V299" i="24" l="1"/>
  <c r="W311" i="24" s="1"/>
  <c r="V298" i="24"/>
  <c r="AH298" i="22"/>
  <c r="AI310" i="22" s="1"/>
  <c r="X298" i="22"/>
  <c r="V298" i="25"/>
  <c r="W310" i="25" s="1"/>
  <c r="V297" i="25"/>
  <c r="W309" i="25" s="1"/>
  <c r="AJ295" i="25"/>
  <c r="W291" i="8"/>
  <c r="AJ296" i="24"/>
  <c r="P292" i="8"/>
  <c r="AJ297" i="22"/>
  <c r="V299" i="22"/>
  <c r="W311" i="22" s="1"/>
  <c r="S300" i="22"/>
  <c r="AE300" i="22" s="1"/>
  <c r="G299" i="8"/>
  <c r="C302" i="22" s="1"/>
  <c r="C300" i="8"/>
  <c r="N300" i="22"/>
  <c r="Z300" i="22" s="1"/>
  <c r="F299" i="8"/>
  <c r="D300" i="8"/>
  <c r="E300" i="8"/>
  <c r="R300" i="22"/>
  <c r="AD300" i="22" s="1"/>
  <c r="F301" i="22"/>
  <c r="D301" i="22"/>
  <c r="G301" i="22"/>
  <c r="I301" i="22"/>
  <c r="H301" i="22"/>
  <c r="L301" i="22"/>
  <c r="E301" i="22"/>
  <c r="K301" i="22"/>
  <c r="J301" i="22"/>
  <c r="Q300" i="22"/>
  <c r="AC300" i="22" s="1"/>
  <c r="H294" i="8"/>
  <c r="P300" i="22"/>
  <c r="AB300" i="22" s="1"/>
  <c r="U300" i="22"/>
  <c r="AG300" i="22" s="1"/>
  <c r="M300" i="22"/>
  <c r="AF299" i="22"/>
  <c r="T300" i="22"/>
  <c r="O300" i="22"/>
  <c r="AA300" i="22" s="1"/>
  <c r="Y299" i="22"/>
  <c r="M298" i="8"/>
  <c r="M299" i="8" s="1"/>
  <c r="C301" i="24"/>
  <c r="F301" i="24" s="1"/>
  <c r="C302" i="24"/>
  <c r="U298" i="8"/>
  <c r="C301" i="25" s="1"/>
  <c r="Q299" i="8"/>
  <c r="U299" i="8" s="1"/>
  <c r="C302" i="25" s="1"/>
  <c r="K300" i="8"/>
  <c r="L300" i="8"/>
  <c r="T298" i="8"/>
  <c r="J300" i="8"/>
  <c r="N300" i="8" s="1"/>
  <c r="C303" i="24" s="1"/>
  <c r="R299" i="8"/>
  <c r="S299" i="8"/>
  <c r="Q299" i="25"/>
  <c r="AC299" i="25" s="1"/>
  <c r="AF297" i="25"/>
  <c r="Q300" i="24"/>
  <c r="AC300" i="24" s="1"/>
  <c r="O300" i="24"/>
  <c r="AA300" i="24" s="1"/>
  <c r="R299" i="25"/>
  <c r="AD299" i="25" s="1"/>
  <c r="U299" i="25"/>
  <c r="AG299" i="25" s="1"/>
  <c r="V293" i="8"/>
  <c r="M300" i="24"/>
  <c r="Y298" i="25"/>
  <c r="S299" i="25"/>
  <c r="AE299" i="25" s="1"/>
  <c r="S300" i="24"/>
  <c r="AE300" i="24" s="1"/>
  <c r="G300" i="25"/>
  <c r="K300" i="25"/>
  <c r="I300" i="25"/>
  <c r="L300" i="25"/>
  <c r="H300" i="25"/>
  <c r="D300" i="25"/>
  <c r="F300" i="25"/>
  <c r="E300" i="25"/>
  <c r="J300" i="25"/>
  <c r="M299" i="25"/>
  <c r="P299" i="25"/>
  <c r="AB299" i="25" s="1"/>
  <c r="R300" i="24"/>
  <c r="AD300" i="24" s="1"/>
  <c r="AF299" i="24"/>
  <c r="N299" i="25"/>
  <c r="Z299" i="25" s="1"/>
  <c r="Y299" i="24"/>
  <c r="N300" i="24"/>
  <c r="Z300" i="24" s="1"/>
  <c r="Y297" i="25"/>
  <c r="AF298" i="24"/>
  <c r="O294" i="8"/>
  <c r="O299" i="25"/>
  <c r="AA299" i="25" s="1"/>
  <c r="AF298" i="25"/>
  <c r="P300" i="24"/>
  <c r="AB300" i="24" s="1"/>
  <c r="U300" i="24"/>
  <c r="AG300" i="24" s="1"/>
  <c r="T299" i="25"/>
  <c r="T300" i="24"/>
  <c r="W310" i="24"/>
  <c r="Y298" i="24"/>
  <c r="V300" i="24" l="1"/>
  <c r="W312" i="24" s="1"/>
  <c r="AJ298" i="22"/>
  <c r="I295" i="8" s="1"/>
  <c r="AH298" i="25"/>
  <c r="AI310" i="25" s="1"/>
  <c r="X298" i="24"/>
  <c r="X299" i="24" s="1"/>
  <c r="V299" i="25"/>
  <c r="W311" i="25" s="1"/>
  <c r="AJ296" i="25"/>
  <c r="W292" i="8"/>
  <c r="AH297" i="25"/>
  <c r="AI309" i="25" s="1"/>
  <c r="X297" i="25"/>
  <c r="X298" i="25" s="1"/>
  <c r="E301" i="24"/>
  <c r="N301" i="24" s="1"/>
  <c r="Z301" i="24" s="1"/>
  <c r="AH298" i="24"/>
  <c r="AI310" i="24" s="1"/>
  <c r="I294" i="8"/>
  <c r="X299" i="22"/>
  <c r="AH299" i="24"/>
  <c r="AI311" i="24" s="1"/>
  <c r="AH299" i="22"/>
  <c r="AI311" i="22" s="1"/>
  <c r="AJ297" i="24"/>
  <c r="P293" i="8"/>
  <c r="V300" i="22"/>
  <c r="W312" i="22" s="1"/>
  <c r="K301" i="24"/>
  <c r="I301" i="24"/>
  <c r="R301" i="24" s="1"/>
  <c r="AD301" i="24" s="1"/>
  <c r="L301" i="24"/>
  <c r="U301" i="24" s="1"/>
  <c r="AG301" i="24" s="1"/>
  <c r="J301" i="24"/>
  <c r="S301" i="24" s="1"/>
  <c r="AE301" i="24" s="1"/>
  <c r="D301" i="24"/>
  <c r="M301" i="24" s="1"/>
  <c r="D301" i="8"/>
  <c r="F300" i="8"/>
  <c r="E301" i="8"/>
  <c r="Y300" i="22"/>
  <c r="M301" i="22"/>
  <c r="S301" i="22"/>
  <c r="AE301" i="22" s="1"/>
  <c r="O301" i="22"/>
  <c r="AA301" i="22" s="1"/>
  <c r="R301" i="22"/>
  <c r="AD301" i="22" s="1"/>
  <c r="T301" i="22"/>
  <c r="G300" i="8"/>
  <c r="C303" i="22" s="1"/>
  <c r="C301" i="8"/>
  <c r="AF300" i="22"/>
  <c r="N301" i="22"/>
  <c r="Z301" i="22" s="1"/>
  <c r="I302" i="22"/>
  <c r="K302" i="22"/>
  <c r="J302" i="22"/>
  <c r="D302" i="22"/>
  <c r="E302" i="22"/>
  <c r="F302" i="22"/>
  <c r="G302" i="22"/>
  <c r="L302" i="22"/>
  <c r="H302" i="22"/>
  <c r="U301" i="22"/>
  <c r="AG301" i="22" s="1"/>
  <c r="P301" i="22"/>
  <c r="AB301" i="22" s="1"/>
  <c r="H295" i="8"/>
  <c r="Q301" i="22"/>
  <c r="AC301" i="22" s="1"/>
  <c r="G301" i="24"/>
  <c r="P301" i="24" s="1"/>
  <c r="AB301" i="24" s="1"/>
  <c r="H301" i="24"/>
  <c r="Q300" i="8"/>
  <c r="U300" i="8" s="1"/>
  <c r="C303" i="25" s="1"/>
  <c r="T299" i="8"/>
  <c r="M300" i="8"/>
  <c r="K301" i="8"/>
  <c r="L301" i="8"/>
  <c r="J301" i="8"/>
  <c r="R300" i="8"/>
  <c r="S300" i="8"/>
  <c r="AF300" i="24"/>
  <c r="O300" i="25"/>
  <c r="AA300" i="25" s="1"/>
  <c r="O301" i="24"/>
  <c r="AA301" i="24" s="1"/>
  <c r="M300" i="25"/>
  <c r="AF299" i="25"/>
  <c r="Q300" i="25"/>
  <c r="AC300" i="25" s="1"/>
  <c r="U300" i="25"/>
  <c r="AG300" i="25" s="1"/>
  <c r="R300" i="25"/>
  <c r="AD300" i="25" s="1"/>
  <c r="Y299" i="25"/>
  <c r="T300" i="25"/>
  <c r="H302" i="24"/>
  <c r="I302" i="24"/>
  <c r="G302" i="24"/>
  <c r="K302" i="24"/>
  <c r="E302" i="24"/>
  <c r="J302" i="24"/>
  <c r="F302" i="24"/>
  <c r="L302" i="24"/>
  <c r="D302" i="24"/>
  <c r="S300" i="25"/>
  <c r="AE300" i="25" s="1"/>
  <c r="P300" i="25"/>
  <c r="AB300" i="25" s="1"/>
  <c r="N300" i="25"/>
  <c r="Z300" i="25" s="1"/>
  <c r="Y300" i="24"/>
  <c r="J301" i="25"/>
  <c r="I301" i="25"/>
  <c r="F301" i="25"/>
  <c r="G301" i="25"/>
  <c r="D301" i="25"/>
  <c r="L301" i="25"/>
  <c r="H301" i="25"/>
  <c r="K301" i="25"/>
  <c r="E301" i="25"/>
  <c r="O295" i="8" l="1"/>
  <c r="AH299" i="25"/>
  <c r="AI311" i="25" s="1"/>
  <c r="X300" i="24"/>
  <c r="V294" i="8"/>
  <c r="V300" i="25"/>
  <c r="W312" i="25" s="1"/>
  <c r="AJ297" i="25"/>
  <c r="W293" i="8"/>
  <c r="X299" i="25"/>
  <c r="X300" i="22"/>
  <c r="C302" i="8"/>
  <c r="G302" i="8" s="1"/>
  <c r="C305" i="22" s="1"/>
  <c r="F305" i="22" s="1"/>
  <c r="AJ298" i="24"/>
  <c r="P294" i="8"/>
  <c r="AJ299" i="22"/>
  <c r="I296" i="8" s="1"/>
  <c r="AH300" i="22"/>
  <c r="AI312" i="22" s="1"/>
  <c r="AH300" i="24"/>
  <c r="AI312" i="24" s="1"/>
  <c r="V301" i="22"/>
  <c r="W313" i="22" s="1"/>
  <c r="T301" i="24"/>
  <c r="Q301" i="24"/>
  <c r="AC301" i="24" s="1"/>
  <c r="G301" i="8"/>
  <c r="C304" i="22" s="1"/>
  <c r="H304" i="22" s="1"/>
  <c r="Q304" i="22" s="1"/>
  <c r="AC304" i="22" s="1"/>
  <c r="S302" i="22"/>
  <c r="AE302" i="22" s="1"/>
  <c r="D303" i="22"/>
  <c r="J303" i="22"/>
  <c r="K303" i="22"/>
  <c r="G303" i="22"/>
  <c r="E303" i="22"/>
  <c r="L303" i="22"/>
  <c r="I303" i="22"/>
  <c r="F303" i="22"/>
  <c r="H303" i="22"/>
  <c r="H296" i="8"/>
  <c r="T302" i="22"/>
  <c r="Y301" i="22"/>
  <c r="Q302" i="22"/>
  <c r="AC302" i="22" s="1"/>
  <c r="P302" i="22"/>
  <c r="AB302" i="22" s="1"/>
  <c r="R302" i="22"/>
  <c r="AD302" i="22" s="1"/>
  <c r="U302" i="22"/>
  <c r="AG302" i="22" s="1"/>
  <c r="O302" i="22"/>
  <c r="AA302" i="22" s="1"/>
  <c r="N302" i="22"/>
  <c r="Z302" i="22" s="1"/>
  <c r="AF301" i="22"/>
  <c r="M302" i="22"/>
  <c r="D302" i="8"/>
  <c r="E302" i="8"/>
  <c r="F301" i="8"/>
  <c r="Q301" i="8"/>
  <c r="U301" i="8" s="1"/>
  <c r="C304" i="25" s="1"/>
  <c r="N301" i="8"/>
  <c r="J302" i="8"/>
  <c r="N302" i="8" s="1"/>
  <c r="K302" i="8"/>
  <c r="L302" i="8"/>
  <c r="T300" i="8"/>
  <c r="R301" i="8"/>
  <c r="S301" i="8"/>
  <c r="Q301" i="25"/>
  <c r="AC301" i="25" s="1"/>
  <c r="U302" i="24"/>
  <c r="AG302" i="24" s="1"/>
  <c r="U301" i="25"/>
  <c r="AG301" i="25" s="1"/>
  <c r="O302" i="24"/>
  <c r="AA302" i="24" s="1"/>
  <c r="Y301" i="24"/>
  <c r="M301" i="25"/>
  <c r="I302" i="25"/>
  <c r="F302" i="25"/>
  <c r="G302" i="25"/>
  <c r="J302" i="25"/>
  <c r="H302" i="25"/>
  <c r="D302" i="25"/>
  <c r="E302" i="25"/>
  <c r="K302" i="25"/>
  <c r="L302" i="25"/>
  <c r="S302" i="24"/>
  <c r="AE302" i="24" s="1"/>
  <c r="O296" i="8"/>
  <c r="P301" i="25"/>
  <c r="AB301" i="25" s="1"/>
  <c r="N302" i="24"/>
  <c r="Z302" i="24" s="1"/>
  <c r="AF300" i="25"/>
  <c r="O301" i="25"/>
  <c r="AA301" i="25" s="1"/>
  <c r="T302" i="24"/>
  <c r="V295" i="8"/>
  <c r="R301" i="25"/>
  <c r="AD301" i="25" s="1"/>
  <c r="P302" i="24"/>
  <c r="AB302" i="24" s="1"/>
  <c r="N301" i="25"/>
  <c r="Z301" i="25" s="1"/>
  <c r="S301" i="25"/>
  <c r="AE301" i="25" s="1"/>
  <c r="R302" i="24"/>
  <c r="AD302" i="24" s="1"/>
  <c r="Y300" i="25"/>
  <c r="T301" i="25"/>
  <c r="M302" i="24"/>
  <c r="Q302" i="24"/>
  <c r="AC302" i="24" s="1"/>
  <c r="D303" i="24"/>
  <c r="G303" i="24"/>
  <c r="H303" i="24"/>
  <c r="E303" i="24"/>
  <c r="I303" i="24"/>
  <c r="K303" i="24"/>
  <c r="L303" i="24"/>
  <c r="J303" i="24"/>
  <c r="F303" i="24"/>
  <c r="K305" i="22" l="1"/>
  <c r="T305" i="22" s="1"/>
  <c r="L305" i="22"/>
  <c r="D305" i="22"/>
  <c r="M305" i="22" s="1"/>
  <c r="H305" i="22"/>
  <c r="Q305" i="22" s="1"/>
  <c r="AC305" i="22" s="1"/>
  <c r="V302" i="24"/>
  <c r="W314" i="24" s="1"/>
  <c r="V301" i="24"/>
  <c r="W313" i="24" s="1"/>
  <c r="I305" i="22"/>
  <c r="R305" i="22" s="1"/>
  <c r="AD305" i="22" s="1"/>
  <c r="J305" i="22"/>
  <c r="S305" i="22" s="1"/>
  <c r="AE305" i="22" s="1"/>
  <c r="E305" i="22"/>
  <c r="N305" i="22" s="1"/>
  <c r="Z305" i="22" s="1"/>
  <c r="G305" i="22"/>
  <c r="P305" i="22" s="1"/>
  <c r="AB305" i="22" s="1"/>
  <c r="AH300" i="25"/>
  <c r="AI312" i="25" s="1"/>
  <c r="V301" i="25"/>
  <c r="W313" i="25" s="1"/>
  <c r="AJ298" i="25"/>
  <c r="W294" i="8"/>
  <c r="X300" i="25"/>
  <c r="AH301" i="22"/>
  <c r="AI313" i="22" s="1"/>
  <c r="AJ300" i="22"/>
  <c r="X301" i="22"/>
  <c r="AJ299" i="24"/>
  <c r="P295" i="8"/>
  <c r="V302" i="22"/>
  <c r="W314" i="22" s="1"/>
  <c r="AF301" i="24"/>
  <c r="AH301" i="24" s="1"/>
  <c r="AI313" i="24" s="1"/>
  <c r="F304" i="22"/>
  <c r="O304" i="22" s="1"/>
  <c r="AA304" i="22" s="1"/>
  <c r="D304" i="22"/>
  <c r="L304" i="22"/>
  <c r="U304" i="22" s="1"/>
  <c r="AG304" i="22" s="1"/>
  <c r="K304" i="22"/>
  <c r="I304" i="22"/>
  <c r="J304" i="22"/>
  <c r="G304" i="22"/>
  <c r="E304" i="22"/>
  <c r="U303" i="22"/>
  <c r="AG303" i="22" s="1"/>
  <c r="F302" i="8"/>
  <c r="D303" i="8"/>
  <c r="C303" i="8"/>
  <c r="E303" i="8"/>
  <c r="AF302" i="22"/>
  <c r="P303" i="22"/>
  <c r="AB303" i="22" s="1"/>
  <c r="H297" i="8"/>
  <c r="T303" i="22"/>
  <c r="Y302" i="22"/>
  <c r="Q303" i="22"/>
  <c r="AC303" i="22" s="1"/>
  <c r="M303" i="22"/>
  <c r="O303" i="22"/>
  <c r="AA303" i="22" s="1"/>
  <c r="N303" i="22"/>
  <c r="Z303" i="22" s="1"/>
  <c r="S303" i="22"/>
  <c r="AE303" i="22" s="1"/>
  <c r="R303" i="22"/>
  <c r="AD303" i="22" s="1"/>
  <c r="T301" i="8"/>
  <c r="J303" i="8"/>
  <c r="N303" i="8" s="1"/>
  <c r="R302" i="8"/>
  <c r="S302" i="8"/>
  <c r="C305" i="24"/>
  <c r="M301" i="8"/>
  <c r="M302" i="8" s="1"/>
  <c r="C304" i="24"/>
  <c r="J304" i="24" s="1"/>
  <c r="K303" i="8"/>
  <c r="L303" i="8"/>
  <c r="Q302" i="8"/>
  <c r="U303" i="24"/>
  <c r="AG303" i="24" s="1"/>
  <c r="M302" i="25"/>
  <c r="T303" i="24"/>
  <c r="V296" i="8"/>
  <c r="Q302" i="25"/>
  <c r="AC302" i="25" s="1"/>
  <c r="R303" i="24"/>
  <c r="AD303" i="24" s="1"/>
  <c r="N303" i="24"/>
  <c r="Z303" i="24" s="1"/>
  <c r="P302" i="25"/>
  <c r="AB302" i="25" s="1"/>
  <c r="Y302" i="24"/>
  <c r="S302" i="25"/>
  <c r="AE302" i="25" s="1"/>
  <c r="Q303" i="24"/>
  <c r="AC303" i="24" s="1"/>
  <c r="O302" i="25"/>
  <c r="AA302" i="25" s="1"/>
  <c r="AF301" i="25"/>
  <c r="U302" i="25"/>
  <c r="AG302" i="25" s="1"/>
  <c r="R302" i="25"/>
  <c r="AD302" i="25" s="1"/>
  <c r="O303" i="24"/>
  <c r="AA303" i="24" s="1"/>
  <c r="M303" i="24"/>
  <c r="AF302" i="24"/>
  <c r="T302" i="25"/>
  <c r="Y301" i="25"/>
  <c r="P303" i="24"/>
  <c r="AB303" i="24" s="1"/>
  <c r="S303" i="24"/>
  <c r="AE303" i="24" s="1"/>
  <c r="O297" i="8"/>
  <c r="N302" i="25"/>
  <c r="Z302" i="25" s="1"/>
  <c r="D303" i="25"/>
  <c r="I303" i="25"/>
  <c r="E303" i="25"/>
  <c r="L303" i="25"/>
  <c r="K303" i="25"/>
  <c r="J303" i="25"/>
  <c r="G303" i="25"/>
  <c r="H303" i="25"/>
  <c r="F303" i="25"/>
  <c r="U305" i="22"/>
  <c r="AG305" i="22" s="1"/>
  <c r="O305" i="22"/>
  <c r="AA305" i="22" s="1"/>
  <c r="V303" i="24" l="1"/>
  <c r="AH301" i="25"/>
  <c r="AI313" i="25" s="1"/>
  <c r="X301" i="24"/>
  <c r="X302" i="24" s="1"/>
  <c r="V302" i="25"/>
  <c r="W314" i="25" s="1"/>
  <c r="AJ299" i="25"/>
  <c r="W295" i="8"/>
  <c r="X301" i="25"/>
  <c r="AJ301" i="22"/>
  <c r="I297" i="8"/>
  <c r="AH302" i="22"/>
  <c r="AI314" i="22" s="1"/>
  <c r="AJ300" i="24"/>
  <c r="P296" i="8"/>
  <c r="AH302" i="24"/>
  <c r="AI314" i="24" s="1"/>
  <c r="V305" i="22"/>
  <c r="X302" i="22"/>
  <c r="V303" i="22"/>
  <c r="T304" i="22"/>
  <c r="AF304" i="22" s="1"/>
  <c r="R304" i="22"/>
  <c r="AD304" i="22" s="1"/>
  <c r="M304" i="22"/>
  <c r="S304" i="22"/>
  <c r="AE304" i="22" s="1"/>
  <c r="N304" i="22"/>
  <c r="P304" i="22"/>
  <c r="AB304" i="22" s="1"/>
  <c r="Y303" i="22"/>
  <c r="C304" i="8"/>
  <c r="G303" i="8"/>
  <c r="C306" i="22" s="1"/>
  <c r="H298" i="8"/>
  <c r="D304" i="8"/>
  <c r="E304" i="8"/>
  <c r="F303" i="8"/>
  <c r="AF303" i="22"/>
  <c r="G304" i="24"/>
  <c r="D304" i="24"/>
  <c r="H304" i="24"/>
  <c r="E304" i="24"/>
  <c r="N304" i="24" s="1"/>
  <c r="Z304" i="24" s="1"/>
  <c r="K304" i="24"/>
  <c r="I304" i="24"/>
  <c r="R304" i="24" s="1"/>
  <c r="AD304" i="24" s="1"/>
  <c r="L304" i="24"/>
  <c r="F304" i="24"/>
  <c r="O304" i="24" s="1"/>
  <c r="AA304" i="24" s="1"/>
  <c r="Q303" i="8"/>
  <c r="U302" i="8"/>
  <c r="C305" i="25" s="1"/>
  <c r="T302" i="8"/>
  <c r="R303" i="8"/>
  <c r="S303" i="8"/>
  <c r="K304" i="8"/>
  <c r="L304" i="8"/>
  <c r="J304" i="8"/>
  <c r="M303" i="8"/>
  <c r="C306" i="24"/>
  <c r="P303" i="25"/>
  <c r="AB303" i="25" s="1"/>
  <c r="E305" i="24"/>
  <c r="K305" i="24"/>
  <c r="G305" i="24"/>
  <c r="L305" i="24"/>
  <c r="I305" i="24"/>
  <c r="J305" i="24"/>
  <c r="D305" i="24"/>
  <c r="F305" i="24"/>
  <c r="H305" i="24"/>
  <c r="S303" i="25"/>
  <c r="AE303" i="25" s="1"/>
  <c r="F304" i="25"/>
  <c r="K304" i="25"/>
  <c r="H304" i="25"/>
  <c r="D304" i="25"/>
  <c r="E304" i="25"/>
  <c r="L304" i="25"/>
  <c r="I304" i="25"/>
  <c r="J304" i="25"/>
  <c r="G304" i="25"/>
  <c r="T303" i="25"/>
  <c r="Y303" i="24"/>
  <c r="U303" i="25"/>
  <c r="AG303" i="25" s="1"/>
  <c r="S304" i="24"/>
  <c r="AE304" i="24" s="1"/>
  <c r="AF303" i="24"/>
  <c r="N303" i="25"/>
  <c r="Z303" i="25" s="1"/>
  <c r="R303" i="25"/>
  <c r="AD303" i="25" s="1"/>
  <c r="AF302" i="25"/>
  <c r="V297" i="8"/>
  <c r="Y302" i="25"/>
  <c r="O303" i="25"/>
  <c r="AA303" i="25" s="1"/>
  <c r="M303" i="25"/>
  <c r="Q303" i="25"/>
  <c r="AC303" i="25" s="1"/>
  <c r="Y305" i="22"/>
  <c r="AF305" i="22"/>
  <c r="O298" i="8" l="1"/>
  <c r="AJ302" i="22"/>
  <c r="I299" i="8" s="1"/>
  <c r="I298" i="8"/>
  <c r="X303" i="24"/>
  <c r="AJ300" i="25"/>
  <c r="W296" i="8"/>
  <c r="V303" i="25"/>
  <c r="AH302" i="25"/>
  <c r="AI314" i="25" s="1"/>
  <c r="X302" i="25"/>
  <c r="AH303" i="24"/>
  <c r="AH303" i="22"/>
  <c r="AH305" i="22"/>
  <c r="AJ301" i="24"/>
  <c r="P297" i="8"/>
  <c r="Y304" i="22"/>
  <c r="V304" i="22"/>
  <c r="X303" i="22"/>
  <c r="Q304" i="24"/>
  <c r="AC304" i="24" s="1"/>
  <c r="T304" i="24"/>
  <c r="AF304" i="24" s="1"/>
  <c r="Z304" i="22"/>
  <c r="C305" i="8"/>
  <c r="G305" i="8" s="1"/>
  <c r="C308" i="22" s="1"/>
  <c r="F308" i="22" s="1"/>
  <c r="G304" i="8"/>
  <c r="C307" i="22" s="1"/>
  <c r="L307" i="22" s="1"/>
  <c r="F304" i="8"/>
  <c r="D305" i="8"/>
  <c r="E305" i="8"/>
  <c r="H299" i="8"/>
  <c r="H306" i="22"/>
  <c r="D306" i="22"/>
  <c r="F306" i="22"/>
  <c r="L306" i="22"/>
  <c r="E306" i="22"/>
  <c r="J306" i="22"/>
  <c r="G306" i="22"/>
  <c r="K306" i="22"/>
  <c r="I306" i="22"/>
  <c r="M304" i="24"/>
  <c r="P304" i="24"/>
  <c r="AB304" i="24" s="1"/>
  <c r="U304" i="24"/>
  <c r="AG304" i="24" s="1"/>
  <c r="T303" i="8"/>
  <c r="J305" i="8"/>
  <c r="N305" i="8" s="1"/>
  <c r="Q304" i="8"/>
  <c r="U304" i="8" s="1"/>
  <c r="C307" i="25" s="1"/>
  <c r="U303" i="8"/>
  <c r="C306" i="25" s="1"/>
  <c r="R304" i="8"/>
  <c r="S304" i="8"/>
  <c r="L305" i="8"/>
  <c r="K305" i="8"/>
  <c r="N304" i="8"/>
  <c r="C307" i="24" s="1"/>
  <c r="V298" i="8"/>
  <c r="N304" i="25"/>
  <c r="Z304" i="25" s="1"/>
  <c r="O305" i="24"/>
  <c r="AA305" i="24" s="1"/>
  <c r="M304" i="25"/>
  <c r="M305" i="24"/>
  <c r="Y303" i="25"/>
  <c r="Q304" i="25"/>
  <c r="AC304" i="25" s="1"/>
  <c r="S305" i="24"/>
  <c r="AE305" i="24" s="1"/>
  <c r="T304" i="25"/>
  <c r="R305" i="24"/>
  <c r="AD305" i="24" s="1"/>
  <c r="O299" i="8"/>
  <c r="P304" i="25"/>
  <c r="AB304" i="25" s="1"/>
  <c r="O304" i="25"/>
  <c r="AA304" i="25" s="1"/>
  <c r="U305" i="24"/>
  <c r="AG305" i="24" s="1"/>
  <c r="S304" i="25"/>
  <c r="AE304" i="25" s="1"/>
  <c r="P305" i="24"/>
  <c r="AB305" i="24" s="1"/>
  <c r="K305" i="25"/>
  <c r="E305" i="25"/>
  <c r="J305" i="25"/>
  <c r="I305" i="25"/>
  <c r="D305" i="25"/>
  <c r="L305" i="25"/>
  <c r="G305" i="25"/>
  <c r="F305" i="25"/>
  <c r="H305" i="25"/>
  <c r="R304" i="25"/>
  <c r="AD304" i="25" s="1"/>
  <c r="T305" i="24"/>
  <c r="AF303" i="25"/>
  <c r="U304" i="25"/>
  <c r="AG304" i="25" s="1"/>
  <c r="Q305" i="24"/>
  <c r="AC305" i="24" s="1"/>
  <c r="N305" i="24"/>
  <c r="Z305" i="24" s="1"/>
  <c r="V304" i="24" l="1"/>
  <c r="X304" i="24" s="1"/>
  <c r="V305" i="24"/>
  <c r="AJ303" i="22"/>
  <c r="AH304" i="22"/>
  <c r="V304" i="25"/>
  <c r="AH303" i="25"/>
  <c r="AJ301" i="25"/>
  <c r="W297" i="8"/>
  <c r="X303" i="25"/>
  <c r="AJ302" i="24"/>
  <c r="P298" i="8"/>
  <c r="X304" i="22"/>
  <c r="X305" i="22" s="1"/>
  <c r="O308" i="22"/>
  <c r="AA308" i="22" s="1"/>
  <c r="E308" i="22"/>
  <c r="N308" i="22" s="1"/>
  <c r="Z308" i="22" s="1"/>
  <c r="H308" i="22"/>
  <c r="Q308" i="22" s="1"/>
  <c r="AC308" i="22" s="1"/>
  <c r="L308" i="22"/>
  <c r="U308" i="22" s="1"/>
  <c r="AG308" i="22" s="1"/>
  <c r="K308" i="22"/>
  <c r="T308" i="22" s="1"/>
  <c r="AF308" i="22" s="1"/>
  <c r="D308" i="22"/>
  <c r="I308" i="22"/>
  <c r="J308" i="22"/>
  <c r="G308" i="22"/>
  <c r="P308" i="22" s="1"/>
  <c r="AB308" i="22" s="1"/>
  <c r="K307" i="22"/>
  <c r="T307" i="22" s="1"/>
  <c r="G307" i="22"/>
  <c r="P307" i="22" s="1"/>
  <c r="AB307" i="22" s="1"/>
  <c r="F307" i="22"/>
  <c r="H307" i="22"/>
  <c r="D307" i="22"/>
  <c r="E307" i="22"/>
  <c r="I307" i="22"/>
  <c r="J307" i="22"/>
  <c r="S307" i="22" s="1"/>
  <c r="AE307" i="22" s="1"/>
  <c r="U306" i="22"/>
  <c r="AG306" i="22" s="1"/>
  <c r="S306" i="22"/>
  <c r="AE306" i="22" s="1"/>
  <c r="H300" i="8"/>
  <c r="N306" i="22"/>
  <c r="Z306" i="22" s="1"/>
  <c r="Y304" i="24"/>
  <c r="AH304" i="24" s="1"/>
  <c r="O306" i="22"/>
  <c r="AA306" i="22" s="1"/>
  <c r="E306" i="8"/>
  <c r="C306" i="8"/>
  <c r="F305" i="8"/>
  <c r="D306" i="8"/>
  <c r="T306" i="22"/>
  <c r="P306" i="22"/>
  <c r="AB306" i="22" s="1"/>
  <c r="M306" i="22"/>
  <c r="R306" i="22"/>
  <c r="AD306" i="22" s="1"/>
  <c r="Q306" i="22"/>
  <c r="AC306" i="22" s="1"/>
  <c r="U307" i="22"/>
  <c r="AG307" i="22" s="1"/>
  <c r="R305" i="8"/>
  <c r="S305" i="8"/>
  <c r="M304" i="8"/>
  <c r="M305" i="8" s="1"/>
  <c r="K306" i="8"/>
  <c r="L306" i="8"/>
  <c r="J306" i="8"/>
  <c r="C308" i="24"/>
  <c r="T304" i="8"/>
  <c r="Q305" i="8"/>
  <c r="M305" i="25"/>
  <c r="AF305" i="24"/>
  <c r="R305" i="25"/>
  <c r="AD305" i="25" s="1"/>
  <c r="Y304" i="25"/>
  <c r="S305" i="25"/>
  <c r="AE305" i="25" s="1"/>
  <c r="G306" i="25"/>
  <c r="D306" i="25"/>
  <c r="L306" i="25"/>
  <c r="K306" i="25"/>
  <c r="I306" i="25"/>
  <c r="E306" i="25"/>
  <c r="H306" i="25"/>
  <c r="F306" i="25"/>
  <c r="J306" i="25"/>
  <c r="O300" i="8"/>
  <c r="V299" i="8"/>
  <c r="N305" i="25"/>
  <c r="Z305" i="25" s="1"/>
  <c r="Q305" i="25"/>
  <c r="AC305" i="25" s="1"/>
  <c r="T305" i="25"/>
  <c r="O305" i="25"/>
  <c r="AA305" i="25" s="1"/>
  <c r="P305" i="25"/>
  <c r="AB305" i="25" s="1"/>
  <c r="J307" i="24"/>
  <c r="D307" i="24"/>
  <c r="L307" i="24"/>
  <c r="F307" i="24"/>
  <c r="K307" i="24"/>
  <c r="G307" i="24"/>
  <c r="I307" i="24"/>
  <c r="H307" i="24"/>
  <c r="E307" i="24"/>
  <c r="L306" i="24"/>
  <c r="H306" i="24"/>
  <c r="F306" i="24"/>
  <c r="E306" i="24"/>
  <c r="K306" i="24"/>
  <c r="I306" i="24"/>
  <c r="J306" i="24"/>
  <c r="G306" i="24"/>
  <c r="D306" i="24"/>
  <c r="U305" i="25"/>
  <c r="AG305" i="25" s="1"/>
  <c r="AF304" i="25"/>
  <c r="Y305" i="24"/>
  <c r="AJ304" i="22" l="1"/>
  <c r="AJ305" i="22" s="1"/>
  <c r="I300" i="8"/>
  <c r="X305" i="24"/>
  <c r="AH304" i="25"/>
  <c r="V305" i="25"/>
  <c r="AJ302" i="25"/>
  <c r="W298" i="8"/>
  <c r="X304" i="25"/>
  <c r="AH305" i="24"/>
  <c r="AJ303" i="24"/>
  <c r="P299" i="8"/>
  <c r="V306" i="22"/>
  <c r="X306" i="22" s="1"/>
  <c r="M308" i="22"/>
  <c r="S308" i="22"/>
  <c r="AE308" i="22" s="1"/>
  <c r="R308" i="22"/>
  <c r="AD308" i="22" s="1"/>
  <c r="M307" i="22"/>
  <c r="N307" i="22"/>
  <c r="Z307" i="22" s="1"/>
  <c r="R307" i="22"/>
  <c r="AD307" i="22" s="1"/>
  <c r="O307" i="22"/>
  <c r="AA307" i="22" s="1"/>
  <c r="Q307" i="22"/>
  <c r="AC307" i="22" s="1"/>
  <c r="AF307" i="22"/>
  <c r="E307" i="8"/>
  <c r="F306" i="8"/>
  <c r="D307" i="8"/>
  <c r="Y306" i="22"/>
  <c r="G306" i="8"/>
  <c r="C309" i="22" s="1"/>
  <c r="C307" i="8"/>
  <c r="AF306" i="22"/>
  <c r="H301" i="8"/>
  <c r="T305" i="8"/>
  <c r="R306" i="8"/>
  <c r="S306" i="8"/>
  <c r="Q306" i="8"/>
  <c r="U306" i="8" s="1"/>
  <c r="C309" i="25" s="1"/>
  <c r="U305" i="8"/>
  <c r="C308" i="25" s="1"/>
  <c r="J307" i="8"/>
  <c r="N307" i="8" s="1"/>
  <c r="N306" i="8"/>
  <c r="K307" i="8"/>
  <c r="L307" i="8"/>
  <c r="S306" i="24"/>
  <c r="AE306" i="24" s="1"/>
  <c r="Q307" i="24"/>
  <c r="AC307" i="24" s="1"/>
  <c r="AF305" i="25"/>
  <c r="S306" i="25"/>
  <c r="AE306" i="25" s="1"/>
  <c r="P306" i="25"/>
  <c r="AB306" i="25" s="1"/>
  <c r="R306" i="24"/>
  <c r="AD306" i="24" s="1"/>
  <c r="R307" i="24"/>
  <c r="AD307" i="24" s="1"/>
  <c r="V300" i="8"/>
  <c r="O306" i="25"/>
  <c r="AA306" i="25" s="1"/>
  <c r="T306" i="24"/>
  <c r="P307" i="24"/>
  <c r="AB307" i="24" s="1"/>
  <c r="Q306" i="25"/>
  <c r="AC306" i="25" s="1"/>
  <c r="N306" i="24"/>
  <c r="Z306" i="24" s="1"/>
  <c r="T307" i="24"/>
  <c r="N306" i="25"/>
  <c r="Z306" i="25" s="1"/>
  <c r="O306" i="24"/>
  <c r="AA306" i="24" s="1"/>
  <c r="O307" i="24"/>
  <c r="AA307" i="24" s="1"/>
  <c r="J308" i="24"/>
  <c r="L308" i="24"/>
  <c r="G308" i="24"/>
  <c r="H308" i="24"/>
  <c r="K308" i="24"/>
  <c r="D308" i="24"/>
  <c r="E308" i="24"/>
  <c r="F308" i="24"/>
  <c r="I308" i="24"/>
  <c r="R306" i="25"/>
  <c r="AD306" i="25" s="1"/>
  <c r="Q306" i="24"/>
  <c r="AC306" i="24" s="1"/>
  <c r="U307" i="24"/>
  <c r="AG307" i="24" s="1"/>
  <c r="T306" i="25"/>
  <c r="M306" i="24"/>
  <c r="U306" i="24"/>
  <c r="AG306" i="24" s="1"/>
  <c r="M307" i="24"/>
  <c r="U306" i="25"/>
  <c r="AG306" i="25" s="1"/>
  <c r="Y305" i="25"/>
  <c r="AH305" i="25" s="1"/>
  <c r="P306" i="24"/>
  <c r="AB306" i="24" s="1"/>
  <c r="N307" i="24"/>
  <c r="Z307" i="24" s="1"/>
  <c r="S307" i="24"/>
  <c r="AE307" i="24" s="1"/>
  <c r="O301" i="8"/>
  <c r="M306" i="25"/>
  <c r="I307" i="25"/>
  <c r="H307" i="25"/>
  <c r="F307" i="25"/>
  <c r="K307" i="25"/>
  <c r="G307" i="25"/>
  <c r="E307" i="25"/>
  <c r="L307" i="25"/>
  <c r="D307" i="25"/>
  <c r="J307" i="25"/>
  <c r="V307" i="24" l="1"/>
  <c r="V306" i="24"/>
  <c r="X306" i="24" s="1"/>
  <c r="I301" i="8"/>
  <c r="V306" i="25"/>
  <c r="AJ303" i="25"/>
  <c r="W299" i="8"/>
  <c r="X305" i="25"/>
  <c r="AJ304" i="24"/>
  <c r="P300" i="8"/>
  <c r="AH306" i="22"/>
  <c r="AJ306" i="22" s="1"/>
  <c r="Y307" i="22"/>
  <c r="AH307" i="22" s="1"/>
  <c r="V307" i="22"/>
  <c r="X307" i="22" s="1"/>
  <c r="Y308" i="22"/>
  <c r="AH308" i="22" s="1"/>
  <c r="V308" i="22"/>
  <c r="E308" i="8"/>
  <c r="D308" i="8"/>
  <c r="F307" i="8"/>
  <c r="H302" i="8"/>
  <c r="C308" i="8"/>
  <c r="G309" i="22"/>
  <c r="J309" i="22"/>
  <c r="E309" i="22"/>
  <c r="F309" i="22"/>
  <c r="H309" i="22"/>
  <c r="K309" i="22"/>
  <c r="D309" i="22"/>
  <c r="L309" i="22"/>
  <c r="I309" i="22"/>
  <c r="I302" i="8"/>
  <c r="G307" i="8"/>
  <c r="C310" i="22" s="1"/>
  <c r="C310" i="24"/>
  <c r="S307" i="8"/>
  <c r="R307" i="8"/>
  <c r="M306" i="8"/>
  <c r="M307" i="8" s="1"/>
  <c r="C309" i="24"/>
  <c r="K308" i="8"/>
  <c r="L308" i="8"/>
  <c r="J308" i="8"/>
  <c r="N308" i="8" s="1"/>
  <c r="C311" i="24" s="1"/>
  <c r="Q307" i="8"/>
  <c r="T306" i="8"/>
  <c r="T307" i="25"/>
  <c r="Y307" i="24"/>
  <c r="O308" i="24"/>
  <c r="AA308" i="24" s="1"/>
  <c r="O307" i="25"/>
  <c r="AA307" i="25" s="1"/>
  <c r="N308" i="24"/>
  <c r="Z308" i="24" s="1"/>
  <c r="Q307" i="25"/>
  <c r="AC307" i="25" s="1"/>
  <c r="M308" i="24"/>
  <c r="S307" i="25"/>
  <c r="AE307" i="25" s="1"/>
  <c r="R307" i="25"/>
  <c r="AD307" i="25" s="1"/>
  <c r="T308" i="24"/>
  <c r="AF307" i="24"/>
  <c r="AF306" i="24"/>
  <c r="M307" i="25"/>
  <c r="Y306" i="24"/>
  <c r="Q308" i="24"/>
  <c r="AC308" i="24" s="1"/>
  <c r="U307" i="25"/>
  <c r="AG307" i="25" s="1"/>
  <c r="Y306" i="25"/>
  <c r="AF306" i="25"/>
  <c r="P308" i="24"/>
  <c r="AB308" i="24" s="1"/>
  <c r="G308" i="25"/>
  <c r="J308" i="25"/>
  <c r="K308" i="25"/>
  <c r="H308" i="25"/>
  <c r="I308" i="25"/>
  <c r="F308" i="25"/>
  <c r="E308" i="25"/>
  <c r="D308" i="25"/>
  <c r="L308" i="25"/>
  <c r="N307" i="25"/>
  <c r="Z307" i="25" s="1"/>
  <c r="U308" i="24"/>
  <c r="AG308" i="24" s="1"/>
  <c r="V301" i="8"/>
  <c r="P307" i="25"/>
  <c r="AB307" i="25" s="1"/>
  <c r="O302" i="8"/>
  <c r="R308" i="24"/>
  <c r="AD308" i="24" s="1"/>
  <c r="S308" i="24"/>
  <c r="AE308" i="24" s="1"/>
  <c r="V308" i="24" l="1"/>
  <c r="AH306" i="25"/>
  <c r="X307" i="24"/>
  <c r="V307" i="25"/>
  <c r="AJ304" i="25"/>
  <c r="W300" i="8"/>
  <c r="X306" i="25"/>
  <c r="AH307" i="24"/>
  <c r="AJ307" i="22"/>
  <c r="AJ308" i="22" s="1"/>
  <c r="AH306" i="24"/>
  <c r="AJ305" i="24"/>
  <c r="P301" i="8"/>
  <c r="X308" i="22"/>
  <c r="S309" i="22"/>
  <c r="AE309" i="22" s="1"/>
  <c r="R309" i="22"/>
  <c r="AD309" i="22" s="1"/>
  <c r="P309" i="22"/>
  <c r="AB309" i="22" s="1"/>
  <c r="U309" i="22"/>
  <c r="AG309" i="22" s="1"/>
  <c r="G308" i="8"/>
  <c r="C311" i="22" s="1"/>
  <c r="C309" i="8"/>
  <c r="M309" i="22"/>
  <c r="H303" i="8"/>
  <c r="Q309" i="22"/>
  <c r="AC309" i="22" s="1"/>
  <c r="D310" i="22"/>
  <c r="F310" i="22"/>
  <c r="E310" i="22"/>
  <c r="G310" i="22"/>
  <c r="J310" i="22"/>
  <c r="K310" i="22"/>
  <c r="I310" i="22"/>
  <c r="H310" i="22"/>
  <c r="L310" i="22"/>
  <c r="O309" i="22"/>
  <c r="AA309" i="22" s="1"/>
  <c r="D309" i="8"/>
  <c r="E309" i="8"/>
  <c r="F308" i="8"/>
  <c r="T309" i="22"/>
  <c r="I303" i="8"/>
  <c r="N309" i="22"/>
  <c r="Z309" i="22" s="1"/>
  <c r="T307" i="8"/>
  <c r="M308" i="8"/>
  <c r="U307" i="8"/>
  <c r="C310" i="25" s="1"/>
  <c r="Q308" i="8"/>
  <c r="U308" i="8" s="1"/>
  <c r="C311" i="25" s="1"/>
  <c r="K309" i="8"/>
  <c r="L309" i="8"/>
  <c r="S308" i="8"/>
  <c r="R308" i="8"/>
  <c r="J309" i="8"/>
  <c r="N308" i="25"/>
  <c r="Z308" i="25" s="1"/>
  <c r="H309" i="25"/>
  <c r="K309" i="25"/>
  <c r="J309" i="25"/>
  <c r="G309" i="25"/>
  <c r="E309" i="25"/>
  <c r="I309" i="25"/>
  <c r="L309" i="25"/>
  <c r="D309" i="25"/>
  <c r="F309" i="25"/>
  <c r="O303" i="8"/>
  <c r="O308" i="25"/>
  <c r="AA308" i="25" s="1"/>
  <c r="R308" i="25"/>
  <c r="AD308" i="25" s="1"/>
  <c r="Q308" i="25"/>
  <c r="AC308" i="25" s="1"/>
  <c r="AF308" i="24"/>
  <c r="Y308" i="24"/>
  <c r="T308" i="25"/>
  <c r="Y307" i="25"/>
  <c r="S308" i="25"/>
  <c r="AE308" i="25" s="1"/>
  <c r="V302" i="8"/>
  <c r="U308" i="25"/>
  <c r="AG308" i="25" s="1"/>
  <c r="P308" i="25"/>
  <c r="AB308" i="25" s="1"/>
  <c r="M308" i="25"/>
  <c r="K310" i="24"/>
  <c r="E310" i="24"/>
  <c r="G310" i="24"/>
  <c r="H310" i="24"/>
  <c r="I310" i="24"/>
  <c r="D310" i="24"/>
  <c r="F310" i="24"/>
  <c r="L310" i="24"/>
  <c r="J310" i="24"/>
  <c r="H309" i="24"/>
  <c r="L309" i="24"/>
  <c r="D309" i="24"/>
  <c r="G309" i="24"/>
  <c r="E309" i="24"/>
  <c r="F309" i="24"/>
  <c r="I309" i="24"/>
  <c r="K309" i="24"/>
  <c r="J309" i="24"/>
  <c r="AF307" i="25"/>
  <c r="X308" i="24" l="1"/>
  <c r="AH307" i="25"/>
  <c r="V308" i="25"/>
  <c r="AJ305" i="25"/>
  <c r="W301" i="8"/>
  <c r="X307" i="25"/>
  <c r="AH308" i="24"/>
  <c r="AJ306" i="24"/>
  <c r="P302" i="8"/>
  <c r="V309" i="22"/>
  <c r="X309" i="22" s="1"/>
  <c r="AF309" i="22"/>
  <c r="R310" i="22"/>
  <c r="AD310" i="22" s="1"/>
  <c r="T310" i="22"/>
  <c r="H304" i="8"/>
  <c r="S310" i="22"/>
  <c r="AE310" i="22" s="1"/>
  <c r="Q310" i="22"/>
  <c r="AC310" i="22" s="1"/>
  <c r="D310" i="8"/>
  <c r="E310" i="8"/>
  <c r="F309" i="8"/>
  <c r="P310" i="22"/>
  <c r="AB310" i="22" s="1"/>
  <c r="N310" i="22"/>
  <c r="Z310" i="22" s="1"/>
  <c r="Y309" i="22"/>
  <c r="I304" i="8"/>
  <c r="O310" i="22"/>
  <c r="AA310" i="22" s="1"/>
  <c r="G309" i="8"/>
  <c r="C312" i="22" s="1"/>
  <c r="C310" i="8"/>
  <c r="U310" i="22"/>
  <c r="AG310" i="22" s="1"/>
  <c r="M310" i="22"/>
  <c r="J311" i="22"/>
  <c r="I311" i="22"/>
  <c r="F311" i="22"/>
  <c r="E311" i="22"/>
  <c r="K311" i="22"/>
  <c r="D311" i="22"/>
  <c r="G311" i="22"/>
  <c r="H311" i="22"/>
  <c r="L311" i="22"/>
  <c r="T308" i="8"/>
  <c r="N309" i="8"/>
  <c r="J310" i="8"/>
  <c r="K310" i="8"/>
  <c r="L310" i="8"/>
  <c r="Q309" i="8"/>
  <c r="U309" i="8" s="1"/>
  <c r="C312" i="25" s="1"/>
  <c r="R309" i="8"/>
  <c r="S309" i="8"/>
  <c r="U309" i="24"/>
  <c r="AG309" i="24" s="1"/>
  <c r="P310" i="24"/>
  <c r="AB310" i="24" s="1"/>
  <c r="R309" i="25"/>
  <c r="AD309" i="25" s="1"/>
  <c r="S309" i="24"/>
  <c r="AE309" i="24" s="1"/>
  <c r="Q309" i="24"/>
  <c r="AC309" i="24" s="1"/>
  <c r="N310" i="24"/>
  <c r="Z310" i="24" s="1"/>
  <c r="I311" i="24"/>
  <c r="L311" i="24"/>
  <c r="G311" i="24"/>
  <c r="F311" i="24"/>
  <c r="K311" i="24"/>
  <c r="E311" i="24"/>
  <c r="H311" i="24"/>
  <c r="J311" i="24"/>
  <c r="D311" i="24"/>
  <c r="N309" i="25"/>
  <c r="Z309" i="25" s="1"/>
  <c r="T309" i="24"/>
  <c r="S310" i="24"/>
  <c r="AE310" i="24" s="1"/>
  <c r="T310" i="24"/>
  <c r="P309" i="25"/>
  <c r="AB309" i="25" s="1"/>
  <c r="R309" i="24"/>
  <c r="AD309" i="24" s="1"/>
  <c r="U310" i="24"/>
  <c r="AG310" i="24" s="1"/>
  <c r="E310" i="25"/>
  <c r="I310" i="25"/>
  <c r="D310" i="25"/>
  <c r="F310" i="25"/>
  <c r="L310" i="25"/>
  <c r="H310" i="25"/>
  <c r="K310" i="25"/>
  <c r="G310" i="25"/>
  <c r="J310" i="25"/>
  <c r="S309" i="25"/>
  <c r="AE309" i="25" s="1"/>
  <c r="O309" i="24"/>
  <c r="AA309" i="24" s="1"/>
  <c r="O310" i="24"/>
  <c r="AA310" i="24" s="1"/>
  <c r="O304" i="8"/>
  <c r="T309" i="25"/>
  <c r="N309" i="24"/>
  <c r="Z309" i="24" s="1"/>
  <c r="M310" i="24"/>
  <c r="Y308" i="25"/>
  <c r="O309" i="25"/>
  <c r="AA309" i="25" s="1"/>
  <c r="Q309" i="25"/>
  <c r="AC309" i="25" s="1"/>
  <c r="P309" i="24"/>
  <c r="AB309" i="24" s="1"/>
  <c r="R310" i="24"/>
  <c r="AD310" i="24" s="1"/>
  <c r="AF308" i="25"/>
  <c r="M309" i="25"/>
  <c r="M309" i="24"/>
  <c r="Q310" i="24"/>
  <c r="AC310" i="24" s="1"/>
  <c r="V303" i="8"/>
  <c r="U309" i="25"/>
  <c r="AG309" i="25" s="1"/>
  <c r="V310" i="24" l="1"/>
  <c r="V309" i="24"/>
  <c r="X309" i="24" s="1"/>
  <c r="AH309" i="22"/>
  <c r="AJ309" i="22" s="1"/>
  <c r="AH308" i="25"/>
  <c r="AJ306" i="25"/>
  <c r="W302" i="8"/>
  <c r="V309" i="25"/>
  <c r="X308" i="25"/>
  <c r="AJ307" i="24"/>
  <c r="P303" i="8"/>
  <c r="V310" i="22"/>
  <c r="X310" i="22" s="1"/>
  <c r="R311" i="22"/>
  <c r="AD311" i="22" s="1"/>
  <c r="S311" i="22"/>
  <c r="AE311" i="22" s="1"/>
  <c r="Q311" i="22"/>
  <c r="AC311" i="22" s="1"/>
  <c r="Y310" i="22"/>
  <c r="I305" i="8"/>
  <c r="H305" i="8"/>
  <c r="P311" i="22"/>
  <c r="AB311" i="22" s="1"/>
  <c r="T311" i="22"/>
  <c r="D311" i="8"/>
  <c r="F310" i="8"/>
  <c r="E311" i="8"/>
  <c r="AF310" i="22"/>
  <c r="N311" i="22"/>
  <c r="Z311" i="22" s="1"/>
  <c r="C311" i="8"/>
  <c r="G311" i="8" s="1"/>
  <c r="C314" i="22" s="1"/>
  <c r="G314" i="22" s="1"/>
  <c r="G310" i="8"/>
  <c r="C313" i="22" s="1"/>
  <c r="U311" i="22"/>
  <c r="AG311" i="22" s="1"/>
  <c r="M311" i="22"/>
  <c r="O311" i="22"/>
  <c r="AA311" i="22" s="1"/>
  <c r="E312" i="22"/>
  <c r="J312" i="22"/>
  <c r="I312" i="22"/>
  <c r="D312" i="22"/>
  <c r="H312" i="22"/>
  <c r="L312" i="22"/>
  <c r="F312" i="22"/>
  <c r="G312" i="22"/>
  <c r="K312" i="22"/>
  <c r="J311" i="8"/>
  <c r="N311" i="8" s="1"/>
  <c r="C314" i="24" s="1"/>
  <c r="S310" i="8"/>
  <c r="R310" i="8"/>
  <c r="Q310" i="8"/>
  <c r="U310" i="8" s="1"/>
  <c r="C313" i="25" s="1"/>
  <c r="K311" i="8"/>
  <c r="L311" i="8"/>
  <c r="N310" i="8"/>
  <c r="T309" i="8"/>
  <c r="M309" i="8"/>
  <c r="C312" i="24"/>
  <c r="L312" i="24" s="1"/>
  <c r="T310" i="25"/>
  <c r="S311" i="24"/>
  <c r="AE311" i="24" s="1"/>
  <c r="Q310" i="25"/>
  <c r="AC310" i="25" s="1"/>
  <c r="Q311" i="24"/>
  <c r="AC311" i="24" s="1"/>
  <c r="AF309" i="25"/>
  <c r="U310" i="25"/>
  <c r="AG310" i="25" s="1"/>
  <c r="AF309" i="24"/>
  <c r="N311" i="24"/>
  <c r="Z311" i="24" s="1"/>
  <c r="Y309" i="24"/>
  <c r="O310" i="25"/>
  <c r="AA310" i="25" s="1"/>
  <c r="T311" i="24"/>
  <c r="M310" i="25"/>
  <c r="O311" i="24"/>
  <c r="AA311" i="24" s="1"/>
  <c r="Y309" i="25"/>
  <c r="O305" i="8"/>
  <c r="R310" i="25"/>
  <c r="AD310" i="25" s="1"/>
  <c r="P311" i="24"/>
  <c r="AB311" i="24" s="1"/>
  <c r="V304" i="8"/>
  <c r="S310" i="25"/>
  <c r="AE310" i="25" s="1"/>
  <c r="N310" i="25"/>
  <c r="Z310" i="25" s="1"/>
  <c r="AF310" i="24"/>
  <c r="U311" i="24"/>
  <c r="AG311" i="24" s="1"/>
  <c r="Y310" i="24"/>
  <c r="J311" i="25"/>
  <c r="H311" i="25"/>
  <c r="F311" i="25"/>
  <c r="I311" i="25"/>
  <c r="D311" i="25"/>
  <c r="K311" i="25"/>
  <c r="E311" i="25"/>
  <c r="L311" i="25"/>
  <c r="G311" i="25"/>
  <c r="P310" i="25"/>
  <c r="AB310" i="25" s="1"/>
  <c r="M311" i="24"/>
  <c r="R311" i="24"/>
  <c r="AD311" i="24" s="1"/>
  <c r="V311" i="24" l="1"/>
  <c r="AH309" i="25"/>
  <c r="X310" i="24"/>
  <c r="V310" i="25"/>
  <c r="AJ307" i="25"/>
  <c r="W303" i="8"/>
  <c r="X309" i="25"/>
  <c r="AH310" i="22"/>
  <c r="AJ310" i="22" s="1"/>
  <c r="AH310" i="24"/>
  <c r="AJ308" i="24"/>
  <c r="P304" i="8"/>
  <c r="AH309" i="24"/>
  <c r="V311" i="22"/>
  <c r="X311" i="22" s="1"/>
  <c r="F314" i="22"/>
  <c r="O314" i="22" s="1"/>
  <c r="AA314" i="22" s="1"/>
  <c r="P312" i="22"/>
  <c r="AB312" i="22" s="1"/>
  <c r="E314" i="22"/>
  <c r="N314" i="22" s="1"/>
  <c r="Z314" i="22" s="1"/>
  <c r="O312" i="22"/>
  <c r="AA312" i="22" s="1"/>
  <c r="AF311" i="22"/>
  <c r="D314" i="22"/>
  <c r="M314" i="22" s="1"/>
  <c r="L314" i="22"/>
  <c r="U314" i="22" s="1"/>
  <c r="AG314" i="22" s="1"/>
  <c r="Y311" i="22"/>
  <c r="Q312" i="22"/>
  <c r="AC312" i="22" s="1"/>
  <c r="T312" i="22"/>
  <c r="N312" i="22"/>
  <c r="Z312" i="22" s="1"/>
  <c r="H314" i="22"/>
  <c r="M312" i="22"/>
  <c r="H306" i="8"/>
  <c r="I314" i="22"/>
  <c r="R314" i="22" s="1"/>
  <c r="AD314" i="22" s="1"/>
  <c r="R312" i="22"/>
  <c r="AD312" i="22" s="1"/>
  <c r="U312" i="22"/>
  <c r="AG312" i="22" s="1"/>
  <c r="J314" i="22"/>
  <c r="S314" i="22" s="1"/>
  <c r="AE314" i="22" s="1"/>
  <c r="K314" i="22"/>
  <c r="S312" i="22"/>
  <c r="AE312" i="22" s="1"/>
  <c r="I313" i="22"/>
  <c r="F313" i="22"/>
  <c r="J313" i="22"/>
  <c r="D313" i="22"/>
  <c r="L313" i="22"/>
  <c r="H313" i="22"/>
  <c r="K313" i="22"/>
  <c r="G313" i="22"/>
  <c r="E313" i="22"/>
  <c r="F311" i="8"/>
  <c r="I306" i="8"/>
  <c r="G312" i="24"/>
  <c r="P312" i="24" s="1"/>
  <c r="AB312" i="24" s="1"/>
  <c r="E312" i="24"/>
  <c r="T310" i="8"/>
  <c r="S311" i="8"/>
  <c r="R311" i="8"/>
  <c r="I312" i="24"/>
  <c r="D312" i="24"/>
  <c r="M310" i="8"/>
  <c r="M311" i="8" s="1"/>
  <c r="C313" i="24"/>
  <c r="F312" i="24"/>
  <c r="J312" i="24"/>
  <c r="K312" i="24"/>
  <c r="H312" i="24"/>
  <c r="Q312" i="24" s="1"/>
  <c r="AC312" i="24" s="1"/>
  <c r="Q311" i="8"/>
  <c r="U311" i="8" s="1"/>
  <c r="C314" i="25" s="1"/>
  <c r="Q311" i="25"/>
  <c r="AC311" i="25" s="1"/>
  <c r="Y310" i="25"/>
  <c r="R311" i="25"/>
  <c r="AD311" i="25" s="1"/>
  <c r="P311" i="25"/>
  <c r="AB311" i="25" s="1"/>
  <c r="S311" i="25"/>
  <c r="AE311" i="25" s="1"/>
  <c r="O306" i="8"/>
  <c r="U311" i="25"/>
  <c r="AG311" i="25" s="1"/>
  <c r="AF311" i="24"/>
  <c r="N311" i="25"/>
  <c r="Z311" i="25" s="1"/>
  <c r="V305" i="8"/>
  <c r="U312" i="24"/>
  <c r="AG312" i="24" s="1"/>
  <c r="T311" i="25"/>
  <c r="Y311" i="24"/>
  <c r="M311" i="25"/>
  <c r="O311" i="25"/>
  <c r="AA311" i="25" s="1"/>
  <c r="E312" i="25"/>
  <c r="D312" i="25"/>
  <c r="I312" i="25"/>
  <c r="H312" i="25"/>
  <c r="F312" i="25"/>
  <c r="G312" i="25"/>
  <c r="J312" i="25"/>
  <c r="K312" i="25"/>
  <c r="L312" i="25"/>
  <c r="AF310" i="25"/>
  <c r="P314" i="22"/>
  <c r="AB314" i="22" s="1"/>
  <c r="X311" i="24" l="1"/>
  <c r="AH310" i="25"/>
  <c r="V311" i="25"/>
  <c r="AJ308" i="25"/>
  <c r="W304" i="8"/>
  <c r="X310" i="25"/>
  <c r="AH311" i="24"/>
  <c r="AH311" i="22"/>
  <c r="AJ311" i="22" s="1"/>
  <c r="AJ309" i="24"/>
  <c r="P305" i="8"/>
  <c r="V312" i="22"/>
  <c r="X312" i="22" s="1"/>
  <c r="Q314" i="22"/>
  <c r="AC314" i="22" s="1"/>
  <c r="T314" i="22"/>
  <c r="P313" i="22"/>
  <c r="AB313" i="22" s="1"/>
  <c r="AF312" i="22"/>
  <c r="T313" i="22"/>
  <c r="H307" i="8"/>
  <c r="I307" i="8"/>
  <c r="M313" i="22"/>
  <c r="Q313" i="22"/>
  <c r="AC313" i="22" s="1"/>
  <c r="Y312" i="22"/>
  <c r="S313" i="22"/>
  <c r="AE313" i="22" s="1"/>
  <c r="U313" i="22"/>
  <c r="AG313" i="22" s="1"/>
  <c r="O313" i="22"/>
  <c r="AA313" i="22" s="1"/>
  <c r="N313" i="22"/>
  <c r="Z313" i="22" s="1"/>
  <c r="R313" i="22"/>
  <c r="AD313" i="22" s="1"/>
  <c r="T312" i="24"/>
  <c r="M312" i="24"/>
  <c r="R312" i="24"/>
  <c r="AD312" i="24" s="1"/>
  <c r="S312" i="24"/>
  <c r="AE312" i="24" s="1"/>
  <c r="N312" i="24"/>
  <c r="Z312" i="24" s="1"/>
  <c r="O312" i="24"/>
  <c r="AA312" i="24" s="1"/>
  <c r="T311" i="8"/>
  <c r="U312" i="25"/>
  <c r="AG312" i="25" s="1"/>
  <c r="N312" i="25"/>
  <c r="Z312" i="25" s="1"/>
  <c r="E313" i="24"/>
  <c r="I313" i="24"/>
  <c r="L313" i="24"/>
  <c r="D313" i="24"/>
  <c r="H313" i="24"/>
  <c r="J313" i="24"/>
  <c r="K313" i="24"/>
  <c r="G313" i="24"/>
  <c r="F313" i="24"/>
  <c r="V306" i="8"/>
  <c r="O307" i="8"/>
  <c r="T312" i="25"/>
  <c r="P312" i="25"/>
  <c r="AB312" i="25" s="1"/>
  <c r="Y311" i="25"/>
  <c r="O312" i="25"/>
  <c r="AA312" i="25" s="1"/>
  <c r="Q312" i="25"/>
  <c r="AC312" i="25" s="1"/>
  <c r="AF311" i="25"/>
  <c r="S312" i="25"/>
  <c r="AE312" i="25" s="1"/>
  <c r="R312" i="25"/>
  <c r="AD312" i="25" s="1"/>
  <c r="M312" i="25"/>
  <c r="G314" i="24"/>
  <c r="J314" i="24"/>
  <c r="E314" i="24"/>
  <c r="D314" i="24"/>
  <c r="L314" i="24"/>
  <c r="I314" i="24"/>
  <c r="F314" i="24"/>
  <c r="H314" i="24"/>
  <c r="K314" i="24"/>
  <c r="F313" i="25"/>
  <c r="L313" i="25"/>
  <c r="G313" i="25"/>
  <c r="K313" i="25"/>
  <c r="H313" i="25"/>
  <c r="D313" i="25"/>
  <c r="I313" i="25"/>
  <c r="J313" i="25"/>
  <c r="E313" i="25"/>
  <c r="Y314" i="22"/>
  <c r="Y312" i="24" l="1"/>
  <c r="V312" i="24"/>
  <c r="X312" i="24" s="1"/>
  <c r="AH311" i="25"/>
  <c r="V312" i="25"/>
  <c r="AJ309" i="25"/>
  <c r="W305" i="8"/>
  <c r="X311" i="25"/>
  <c r="AJ310" i="24"/>
  <c r="P306" i="8"/>
  <c r="AH312" i="22"/>
  <c r="AJ312" i="22" s="1"/>
  <c r="V313" i="22"/>
  <c r="X313" i="22" s="1"/>
  <c r="V314" i="22"/>
  <c r="AF314" i="22"/>
  <c r="AH314" i="22" s="1"/>
  <c r="Y313" i="22"/>
  <c r="I308" i="8"/>
  <c r="AF313" i="22"/>
  <c r="H308" i="8"/>
  <c r="AF312" i="24"/>
  <c r="S313" i="25"/>
  <c r="AE313" i="25" s="1"/>
  <c r="T314" i="24"/>
  <c r="P314" i="24"/>
  <c r="AB314" i="24" s="1"/>
  <c r="O308" i="8"/>
  <c r="M313" i="24"/>
  <c r="Y312" i="25"/>
  <c r="V307" i="8"/>
  <c r="U313" i="24"/>
  <c r="AG313" i="24" s="1"/>
  <c r="Q314" i="24"/>
  <c r="AC314" i="24" s="1"/>
  <c r="M313" i="25"/>
  <c r="O314" i="24"/>
  <c r="AA314" i="24" s="1"/>
  <c r="R313" i="24"/>
  <c r="AD313" i="24" s="1"/>
  <c r="Q313" i="25"/>
  <c r="AC313" i="25" s="1"/>
  <c r="R314" i="24"/>
  <c r="AD314" i="24" s="1"/>
  <c r="O313" i="24"/>
  <c r="AA313" i="24" s="1"/>
  <c r="N313" i="24"/>
  <c r="Z313" i="24" s="1"/>
  <c r="T313" i="25"/>
  <c r="U314" i="24"/>
  <c r="AG314" i="24" s="1"/>
  <c r="P313" i="24"/>
  <c r="AB313" i="24" s="1"/>
  <c r="P313" i="25"/>
  <c r="AB313" i="25" s="1"/>
  <c r="M314" i="24"/>
  <c r="AF312" i="25"/>
  <c r="T313" i="24"/>
  <c r="U313" i="25"/>
  <c r="AG313" i="25" s="1"/>
  <c r="N314" i="24"/>
  <c r="Z314" i="24" s="1"/>
  <c r="S313" i="24"/>
  <c r="AE313" i="24" s="1"/>
  <c r="R313" i="25"/>
  <c r="AD313" i="25" s="1"/>
  <c r="N313" i="25"/>
  <c r="Z313" i="25" s="1"/>
  <c r="O313" i="25"/>
  <c r="AA313" i="25" s="1"/>
  <c r="S314" i="24"/>
  <c r="AE314" i="24" s="1"/>
  <c r="Q313" i="24"/>
  <c r="AC313" i="24" s="1"/>
  <c r="V314" i="24" l="1"/>
  <c r="V313" i="24"/>
  <c r="X313" i="24" s="1"/>
  <c r="AH312" i="24"/>
  <c r="AH312" i="25"/>
  <c r="V313" i="25"/>
  <c r="AJ310" i="25"/>
  <c r="W306" i="8"/>
  <c r="X312" i="25"/>
  <c r="AH313" i="22"/>
  <c r="AJ313" i="22" s="1"/>
  <c r="AJ314" i="22" s="1"/>
  <c r="AJ311" i="24"/>
  <c r="P307" i="8"/>
  <c r="X314" i="22"/>
  <c r="I309" i="8"/>
  <c r="H309" i="8"/>
  <c r="Y314" i="24"/>
  <c r="F314" i="25"/>
  <c r="I314" i="25"/>
  <c r="D314" i="25"/>
  <c r="H314" i="25"/>
  <c r="L314" i="25"/>
  <c r="G314" i="25"/>
  <c r="K314" i="25"/>
  <c r="E314" i="25"/>
  <c r="J314" i="25"/>
  <c r="V308" i="8"/>
  <c r="Y313" i="25"/>
  <c r="AF313" i="24"/>
  <c r="Y313" i="24"/>
  <c r="AF314" i="24"/>
  <c r="AF313" i="25"/>
  <c r="O309" i="8"/>
  <c r="X314" i="24" l="1"/>
  <c r="AH313" i="25"/>
  <c r="AJ311" i="25"/>
  <c r="W307" i="8"/>
  <c r="X313" i="25"/>
  <c r="AH313" i="24"/>
  <c r="AH314" i="24"/>
  <c r="AJ312" i="24"/>
  <c r="P308" i="8"/>
  <c r="H310" i="8"/>
  <c r="H311" i="8"/>
  <c r="I310" i="8"/>
  <c r="I311" i="8"/>
  <c r="P314" i="25"/>
  <c r="AB314" i="25" s="1"/>
  <c r="U314" i="25"/>
  <c r="AG314" i="25" s="1"/>
  <c r="Q314" i="25"/>
  <c r="AC314" i="25" s="1"/>
  <c r="V309" i="8"/>
  <c r="M314" i="25"/>
  <c r="R314" i="25"/>
  <c r="AD314" i="25" s="1"/>
  <c r="O310" i="8"/>
  <c r="S314" i="25"/>
  <c r="AE314" i="25" s="1"/>
  <c r="O314" i="25"/>
  <c r="AA314" i="25" s="1"/>
  <c r="N314" i="25"/>
  <c r="Z314" i="25" s="1"/>
  <c r="T314" i="25"/>
  <c r="V314" i="25" l="1"/>
  <c r="X314" i="25" s="1"/>
  <c r="AJ312" i="25"/>
  <c r="W308" i="8"/>
  <c r="AJ313" i="24"/>
  <c r="P309" i="8"/>
  <c r="Y314" i="25"/>
  <c r="V310" i="8"/>
  <c r="AF314" i="25"/>
  <c r="AH314" i="25" l="1"/>
  <c r="AJ313" i="25"/>
  <c r="W309" i="8"/>
  <c r="AJ314" i="24"/>
  <c r="P311" i="8" s="1"/>
  <c r="P310" i="8"/>
  <c r="O311" i="8"/>
  <c r="AJ314" i="25" l="1"/>
  <c r="W311" i="8" s="1"/>
  <c r="W310" i="8"/>
  <c r="V311" i="8"/>
</calcChain>
</file>

<file path=xl/sharedStrings.xml><?xml version="1.0" encoding="utf-8"?>
<sst xmlns="http://schemas.openxmlformats.org/spreadsheetml/2006/main" count="478" uniqueCount="210">
  <si>
    <t>Parámetro</t>
  </si>
  <si>
    <t>Valor</t>
  </si>
  <si>
    <t>Fuente</t>
  </si>
  <si>
    <t>γ</t>
  </si>
  <si>
    <t>Ro</t>
  </si>
  <si>
    <t>g</t>
  </si>
  <si>
    <t>Susceptibles (St)</t>
  </si>
  <si>
    <t>Infectados (It)</t>
  </si>
  <si>
    <t>Recuperados (Rt)</t>
  </si>
  <si>
    <t>β</t>
  </si>
  <si>
    <t>Td</t>
  </si>
  <si>
    <t>Periodo</t>
  </si>
  <si>
    <t>Población estimada de la Nación/Provincia</t>
  </si>
  <si>
    <t>Tiempo medio de recuperación de COVID-19 (en días)</t>
  </si>
  <si>
    <t>Duración promedio de la hospitalización</t>
  </si>
  <si>
    <t>Tasa de hospitalización</t>
  </si>
  <si>
    <t>Tasa de necesidad de cuidados críticos (UTI)</t>
  </si>
  <si>
    <t>Día</t>
  </si>
  <si>
    <t>Estimación de Ro por periodo y escenarios</t>
  </si>
  <si>
    <t>Escenario optimista</t>
  </si>
  <si>
    <t>Escenario Moderado</t>
  </si>
  <si>
    <t>Escenario Pesimista</t>
  </si>
  <si>
    <t>Escenario Optimista</t>
  </si>
  <si>
    <t>Número de casos iniciales</t>
  </si>
  <si>
    <t>Casos reportados</t>
  </si>
  <si>
    <t>Δ% CR</t>
  </si>
  <si>
    <t>Escenario moderado</t>
  </si>
  <si>
    <t>Escenario pesimista</t>
  </si>
  <si>
    <t>Estimación de Ro a partir de casos reportados</t>
  </si>
  <si>
    <t>Puede modificar los datos de las celdas grises y analizar el impacto en las curvas de infectados y requerimientos hospitalarios</t>
  </si>
  <si>
    <t xml:space="preserve">Se utilizó un modelo epidemiológico para enfermedades infecciosas, SIR (Susceptible - Infectado – Recuperado), para modelar la proyección de casos. </t>
  </si>
  <si>
    <t>Los datos se obtuvieron de los reportes diarios que brinda el Ministerio de Salud de la Náción (https://www.argentina.gob.ar/coronavirus/informe-diario)</t>
  </si>
  <si>
    <t>La información que no estaba disponible se tomó de otros estudios publicados.</t>
  </si>
  <si>
    <t>METODOLOGÍA</t>
  </si>
  <si>
    <t>Según este modelo hay 3 grupos de personas en la población general, aquellos que están saludables pero susceptibles de enfermarse (S), los infectados (I) y los recuperados (R).</t>
  </si>
  <si>
    <t>El Modelo SIR</t>
  </si>
  <si>
    <t>Para modelar la dinámica del brote de COVID-19, se necesitan resolver tres ecuaciones diferenciales, que describen las tasas de crecimiento en cada grupo,</t>
  </si>
  <si>
    <t xml:space="preserve"> a través de los parámetros β, que controla la transición entre S e I y ϒ, que controla la transición entre I y R.</t>
  </si>
  <si>
    <t>β es la tasa efectiva de contacto, que puede ser modificada a través de políticas de distanciamiento social</t>
  </si>
  <si>
    <t xml:space="preserve">ϒ es la inversa del tiempo medio de recuperación, en días. </t>
  </si>
  <si>
    <t xml:space="preserve">Un parámetro importante es el número básico de reproducción, Ro, que representa el número promedio de personas que serán </t>
  </si>
  <si>
    <t>infectadas por cada individuo infectado. Se define como Ro = β/ ϒ</t>
  </si>
  <si>
    <t xml:space="preserve">El parámetro g es la tasa de nuevas infecciones en el modelo SIR, y se define como g=(2^(1/Td) )-1, donde Td es la tasa de duplicación </t>
  </si>
  <si>
    <t>que muestra cuántos días transcurren hasta que se duplica la cantidad de casos.</t>
  </si>
  <si>
    <t>Proyecciones de Población INDEC</t>
  </si>
  <si>
    <t>Ministerio de Salud de la Nación</t>
  </si>
  <si>
    <t>Imperial College</t>
  </si>
  <si>
    <t>•Ministerio de Salud de la Nación. Reporte diario. Nuevo coronavirus COVID-19. Disponibles en (https://www.argentina.gob.ar/coronavirus/informe-diario)</t>
  </si>
  <si>
    <t>•Ferguson, N. M., Laydon, D., Nedjati-Gilani, G., Imai, N., Ainslie, K., Baguelin, M., ... &amp; Dighe, A. (2020). Impact of non-pharmaceutical interventions (NPIs) to reduce COVID-19 mortality and healthcare demand. London: Imperial College COVID-19 Response Team, March, 16.</t>
  </si>
  <si>
    <t>•Churches Tim “Analysing COVID-19 (2019-nCoV) outbreak data with R (https://timchurches.github.io/blog/posts/2020-02-18-analysing-covid-19-2019-ncov-outbreak-data-with-r-part-1/)</t>
  </si>
  <si>
    <t>•Predictive Healthcare Team – COVID-19 Hospital Impact Model for Epidemics App – Penn Medicine (https://penn-chime.phl.io/)</t>
  </si>
  <si>
    <t>•Pueyo, Tomas (2020). Coronavirus: The Hammer and the Dance. Medium. (https://medium.com/@tomaspueyo/coronavirus-the-hammer-and-the-dance-be9337092b56)</t>
  </si>
  <si>
    <t>•Gabriel Goth (2020). Epidemic calculator, http://gabgoh.github.io/COVID/index.html</t>
  </si>
  <si>
    <t>BIBLIOGRAFÍA</t>
  </si>
  <si>
    <t xml:space="preserve">Por consultas y contactos escribir al mail: </t>
  </si>
  <si>
    <t>cueseb.unco@gmail.com</t>
  </si>
  <si>
    <t>• Joel R Koo, Alex R Cook, Minah Park, Yinxiaohe Sun, Haoyang Sun, Jue Tao Lim, Clarence Tam, Borame L Dickens (2020). Interventions to mitigate early spread of SARS-CoV-2 in Singapore: a modelling study. The Lancet Infectious Diseases, 2020; DOI: 10.1016/S1473-3099(20)30162-6</t>
  </si>
  <si>
    <t>Autores: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</si>
  <si>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Facultad de Economía y Administración - CUESEB - Universidad Nacional del Comahue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</si>
  <si>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Facultad de Ciencias Médicas - CUESEB - Universidad Nacional del Comahue</t>
    </r>
  </si>
  <si>
    <t>Incidencia</t>
  </si>
  <si>
    <t>Camas Hospital ocupadas</t>
  </si>
  <si>
    <t>Ingreso UTI</t>
  </si>
  <si>
    <t>Camas UTI ocupadas</t>
  </si>
  <si>
    <t>Infectados diarios</t>
  </si>
  <si>
    <t>Varones</t>
  </si>
  <si>
    <t>Mujeres</t>
  </si>
  <si>
    <t>Grupo de edad</t>
  </si>
  <si>
    <t>Total</t>
  </si>
  <si>
    <r>
      <t>Fuente</t>
    </r>
    <r>
      <rPr>
        <sz val="8"/>
        <rFont val="Arial"/>
        <family val="2"/>
      </rPr>
      <t>: Estimaciones y proyecciones elaboradas en base al Censo Nacional de Población, Hogares y Viviendas 2010.</t>
    </r>
  </si>
  <si>
    <t>0 a 9</t>
  </si>
  <si>
    <t>10 a 19</t>
  </si>
  <si>
    <t>20 a 29</t>
  </si>
  <si>
    <t>30 a 39</t>
  </si>
  <si>
    <t>40 a 49</t>
  </si>
  <si>
    <t>50 a 59</t>
  </si>
  <si>
    <t>60 a 69</t>
  </si>
  <si>
    <t>70 a 79</t>
  </si>
  <si>
    <t>más de 80</t>
  </si>
  <si>
    <t>% de sintomáticos que requieren hospitalización</t>
  </si>
  <si>
    <t>% de hospitalizados que requieren cuidados críticos</t>
  </si>
  <si>
    <t>Ingresos hospitalarios</t>
  </si>
  <si>
    <t>Infectados diarios por grupos de edad</t>
  </si>
  <si>
    <t>0- 9</t>
  </si>
  <si>
    <t>10-19</t>
  </si>
  <si>
    <t>20-29</t>
  </si>
  <si>
    <t>30-39</t>
  </si>
  <si>
    <t>40-49</t>
  </si>
  <si>
    <t>50-59</t>
  </si>
  <si>
    <t>60-69</t>
  </si>
  <si>
    <t>70-79</t>
  </si>
  <si>
    <t>Más de 80</t>
  </si>
  <si>
    <t>Cuadro 2. Población por sexo y grupos quinquenales de edad. Total del país. Año 2020</t>
  </si>
  <si>
    <t>Camas Hospitalarias ocupadas</t>
  </si>
  <si>
    <t>Nuevos Infectados diarios</t>
  </si>
  <si>
    <t>Nro de camas disponibles</t>
  </si>
  <si>
    <t>Nro de camas de uti disponibles</t>
  </si>
  <si>
    <t>Infobae</t>
  </si>
  <si>
    <t>N/A</t>
  </si>
  <si>
    <t>3 al 10/03</t>
  </si>
  <si>
    <t>11/03 al 18/03</t>
  </si>
  <si>
    <t>19/03 al 26/03</t>
  </si>
  <si>
    <t>27/03 al 3/04</t>
  </si>
  <si>
    <t>4/04 al 11/04</t>
  </si>
  <si>
    <t>12/04 al 19/04</t>
  </si>
  <si>
    <t>20/04 al 27/04</t>
  </si>
  <si>
    <t>28/04 al 05/05</t>
  </si>
  <si>
    <t>06/05 al 13/05</t>
  </si>
  <si>
    <t>14/05 al 21/05</t>
  </si>
  <si>
    <t>22/05 al 29/05</t>
  </si>
  <si>
    <t>% ocupación camas hospitalarias</t>
  </si>
  <si>
    <t>% ocupación camas uti</t>
  </si>
  <si>
    <t>Infectados acumulados</t>
  </si>
  <si>
    <t>time period</t>
  </si>
  <si>
    <t>Posterior R Moments</t>
  </si>
  <si>
    <t>Main R Quantile</t>
  </si>
  <si>
    <t>mediana</t>
  </si>
  <si>
    <t>Media</t>
  </si>
  <si>
    <t>start</t>
  </si>
  <si>
    <t>end</t>
  </si>
  <si>
    <t>Mean</t>
  </si>
  <si>
    <t>Std</t>
  </si>
  <si>
    <t>0,025Q</t>
  </si>
  <si>
    <t>0,05Q</t>
  </si>
  <si>
    <t>0,25 Q</t>
  </si>
  <si>
    <t>Median</t>
  </si>
  <si>
    <t>0,75Q</t>
  </si>
  <si>
    <t>0,95Q</t>
  </si>
  <si>
    <t>0,975Q</t>
  </si>
  <si>
    <t>Fuente: EpiEstim</t>
  </si>
  <si>
    <t>Author: Anne Cori (a.cori@imperial.ac.uk), Department of Infectious Disease Epidemiology, Imperial College, London</t>
  </si>
  <si>
    <t>Date: July 2012</t>
  </si>
  <si>
    <r>
      <t>Cori, A., Ferguson, N. M., Fraser, C., &amp; Cauchemez, S. (2013). A new framework and software to estimate time-varying reproduction numbers during epidemics. </t>
    </r>
    <r>
      <rPr>
        <i/>
        <sz val="10"/>
        <color rgb="FF222222"/>
        <rFont val="Arial"/>
        <family val="2"/>
      </rPr>
      <t>American journal of epidemiology</t>
    </r>
    <r>
      <rPr>
        <sz val="10"/>
        <color rgb="FF222222"/>
        <rFont val="Arial"/>
        <family val="2"/>
      </rPr>
      <t>, </t>
    </r>
    <r>
      <rPr>
        <i/>
        <sz val="10"/>
        <color rgb="FF222222"/>
        <rFont val="Arial"/>
        <family val="2"/>
      </rPr>
      <t>178</t>
    </r>
    <r>
      <rPr>
        <sz val="10"/>
        <color rgb="FF222222"/>
        <rFont val="Arial"/>
        <family val="2"/>
      </rPr>
      <t>(9), 1505-1512.</t>
    </r>
  </si>
  <si>
    <t>• Cori, A., Ferguson, N. M., Fraser, C., &amp; Cauchemez, S. (2013). A new framework and software to estimate time-varying reproduction numbers during epidemics. American journal of epidemiology, 178(9), 1505-1512.</t>
  </si>
  <si>
    <t>1a8</t>
  </si>
  <si>
    <t>9a16</t>
  </si>
  <si>
    <t>17a24</t>
  </si>
  <si>
    <t>25a32</t>
  </si>
  <si>
    <t>33a40</t>
  </si>
  <si>
    <t>41a48</t>
  </si>
  <si>
    <t>49a56</t>
  </si>
  <si>
    <t>57a64</t>
  </si>
  <si>
    <t>65a72</t>
  </si>
  <si>
    <t>Rt</t>
  </si>
  <si>
    <t>Para la etapa inicial de la curva de casos, que asume una conducta exponencial (hasta el 26/03/20202),  se asume que β = (g + ϒ).</t>
  </si>
  <si>
    <t>con una ventana de 7 días y con un intervalo en serie paramétrico, con una media de 7,5 días y una desviación estándar de 3,4 (Li, 2020)</t>
  </si>
  <si>
    <t>• Li, Q., Guan, X., Wu, P., Wang, X., Zhou, L., Tong, Y., ... &amp; Xing, X. (2020). Early transmission dynamics in Wuhan, China, of novel coronavirus–infected pneumonia. New England Journal of Medicine.</t>
  </si>
  <si>
    <t xml:space="preserve">Argentina </t>
  </si>
  <si>
    <t>Tasas de Duplicación semanal (en días)</t>
  </si>
  <si>
    <t>Media global</t>
  </si>
  <si>
    <t>Std global</t>
  </si>
  <si>
    <t>Min</t>
  </si>
  <si>
    <t>Max</t>
  </si>
  <si>
    <t>uno</t>
  </si>
  <si>
    <t>Fuente: Sala de Situación COVID-19. Ministerio de Salud de la Nación</t>
  </si>
  <si>
    <t>• https://www.infobae.com/politica/2020/03/29/el-numero-de-camas-disponibles-para-enfrentar-el-coronavirus-un-dato-clave-que-por-ahora-es-una-incognita/</t>
  </si>
  <si>
    <t>El escenario moderado plantea una situación intermedia entre los escenarios optimista y pesimista</t>
  </si>
  <si>
    <t>Para el cálculo de los requerimientos hospitalarios se tomó la estructura etaria de la población infectada informado por la Sala de Situación de Covid-19 del Ministerio de Salud de la Nación.</t>
  </si>
  <si>
    <t xml:space="preserve"> </t>
  </si>
  <si>
    <t xml:space="preserve">A partir del 19/03/2020 se ajusta el parámetro β a partir del cálculo de Rt, obtenido de la calculadora EpiEstim (Cori, 2012), </t>
  </si>
  <si>
    <t>30/05 al 06/06</t>
  </si>
  <si>
    <t>En el escenario pesimista se supone que el valor del Rt es de 2</t>
  </si>
  <si>
    <t>www.cueseb.org</t>
  </si>
  <si>
    <t>07/06 al 14/06</t>
  </si>
  <si>
    <t>Uno</t>
  </si>
  <si>
    <t>Estimación al día</t>
  </si>
  <si>
    <t>Máximo de casos simultaneos al</t>
  </si>
  <si>
    <t xml:space="preserve">Casos Totales al </t>
  </si>
  <si>
    <t>Requrimiento máximo de camas al</t>
  </si>
  <si>
    <t>Requerimiento máximo de UTI al</t>
  </si>
  <si>
    <t>15/06 al 21/06</t>
  </si>
  <si>
    <t>22/06 al 28/06</t>
  </si>
  <si>
    <r>
      <t>Laura Lamfre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, Patricia Caro</t>
    </r>
    <r>
      <rPr>
        <b/>
        <vertAlign val="superscript"/>
        <sz val="11"/>
        <color theme="1"/>
        <rFont val="Calibri"/>
        <family val="2"/>
        <scheme val="minor"/>
      </rPr>
      <t>1,</t>
    </r>
    <r>
      <rPr>
        <b/>
        <sz val="11"/>
        <color theme="1"/>
        <rFont val="Calibri"/>
        <family val="2"/>
        <scheme val="minor"/>
      </rPr>
      <t xml:space="preserve"> Santiago Hasdeu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y Federico Horne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</si>
  <si>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Instituto de Aguas, Tierra y Medio Ambiente  - Univesidad Nacional del Comahue</t>
    </r>
  </si>
  <si>
    <t>29/06 al 05/07</t>
  </si>
  <si>
    <t>06/07 al 12/07</t>
  </si>
  <si>
    <t>13/07 al 19/07</t>
  </si>
  <si>
    <t>20/07 al 26/07</t>
  </si>
  <si>
    <t>27/07 al 02/08</t>
  </si>
  <si>
    <t>03/08 al 09/08</t>
  </si>
  <si>
    <t>10/08 al 16/08</t>
  </si>
  <si>
    <t>Ingresos hosp</t>
  </si>
  <si>
    <t>Egresos Hospitalarios</t>
  </si>
  <si>
    <t>Egreso UTI</t>
  </si>
  <si>
    <t>Fuente: Datos Abiertos Argentina</t>
  </si>
  <si>
    <t>Columna1</t>
  </si>
  <si>
    <t>Infectados al 16/08/2020</t>
  </si>
  <si>
    <t>Internación general</t>
  </si>
  <si>
    <t>Internación UTI</t>
  </si>
  <si>
    <t>• Lewnard Joseph A, Liu Vincent X, Jackson Michael L, Schmidt Mark A, Jewell Britta L, Flores Jean P et al. Incidence, clinical outcomes, and transmission dynamics of severe coronavirus disease 2019 in California and Washington: prospective cohort study BMJ 2020; 369 :m1923</t>
  </si>
  <si>
    <t>Fuente: Lewnard et al. (2020) Incidence, clinical outcomes, and transmission dynamics of severe coronavirus disease 2019 in California and Washington: prospective cohort study BMJ 2020; 369 :m1923</t>
  </si>
  <si>
    <t>Internación</t>
  </si>
  <si>
    <t>Media días de internación</t>
  </si>
  <si>
    <t>17/08 al 23/08</t>
  </si>
  <si>
    <t>24/08 al 30/08</t>
  </si>
  <si>
    <t>31/08 al 06/09</t>
  </si>
  <si>
    <t>07/09 al 13/09</t>
  </si>
  <si>
    <t>14/09 al 20/09</t>
  </si>
  <si>
    <t>En el escenario optimista se supone que el valor del Rt se logra mantener en 0,5</t>
  </si>
  <si>
    <t>21/09 al 27/09</t>
  </si>
  <si>
    <t>28/09 al 04/10</t>
  </si>
  <si>
    <t>28/09 a 04/10</t>
  </si>
  <si>
    <t>28/09 al 04/20</t>
  </si>
  <si>
    <t>05/10 al 11/10</t>
  </si>
  <si>
    <t>12/10 al 18/10</t>
  </si>
  <si>
    <t>19/10 al 25/10</t>
  </si>
  <si>
    <t>26/10 al 01/11</t>
  </si>
  <si>
    <t>02/11 al 08/11</t>
  </si>
  <si>
    <t>09/11 al 30/11</t>
  </si>
  <si>
    <t>A partir del 09/11/2020 se estimaron 3 escenarios, suponiendo distintos valores de Rt, en relación al posible impacto de las políticas establecidas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</si>
</sst>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0.0000"/>
    <numFmt numFmtId="165" formatCode="0.000%"/>
    <numFmt numFmtId="166" formatCode="_-* #,##0.000000_-;\-* #,##0.000000_-;_-* &quot;-&quot;_-;_-@_-"/>
    <numFmt numFmtId="167" formatCode="_-* #,##0.000_-;\-* #,##0.000_-;_-* &quot;-&quot;_-;_-@_-"/>
    <numFmt numFmtId="168" formatCode="[$-409]d\-mmm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Lucida Console"/>
      <family val="3"/>
    </font>
    <font>
      <sz val="8"/>
      <name val="Calibri"/>
      <family val="2"/>
      <scheme val="minor"/>
    </font>
    <font>
      <sz val="10"/>
      <color rgb="FF222222"/>
      <name val="Arial"/>
      <family val="2"/>
    </font>
    <font>
      <i/>
      <sz val="10"/>
      <color rgb="FF222222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theme="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28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14" fontId="0" fillId="2" borderId="3" xfId="0" applyNumberFormat="1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14" fontId="0" fillId="3" borderId="11" xfId="0" applyNumberFormat="1" applyFill="1" applyBorder="1" applyAlignment="1">
      <alignment horizontal="center"/>
    </xf>
    <xf numFmtId="14" fontId="0" fillId="4" borderId="3" xfId="0" applyNumberFormat="1" applyFill="1" applyBorder="1" applyAlignment="1">
      <alignment horizontal="center"/>
    </xf>
    <xf numFmtId="14" fontId="0" fillId="4" borderId="6" xfId="0" applyNumberFormat="1" applyFill="1" applyBorder="1" applyAlignment="1">
      <alignment horizontal="center"/>
    </xf>
    <xf numFmtId="14" fontId="0" fillId="4" borderId="11" xfId="0" applyNumberFormat="1" applyFill="1" applyBorder="1" applyAlignment="1">
      <alignment horizontal="center"/>
    </xf>
    <xf numFmtId="14" fontId="0" fillId="4" borderId="12" xfId="0" applyNumberFormat="1" applyFill="1" applyBorder="1" applyAlignment="1">
      <alignment horizontal="center"/>
    </xf>
    <xf numFmtId="14" fontId="0" fillId="4" borderId="13" xfId="0" applyNumberForma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14" fontId="0" fillId="5" borderId="3" xfId="0" applyNumberFormat="1" applyFill="1" applyBorder="1" applyAlignment="1">
      <alignment horizontal="center"/>
    </xf>
    <xf numFmtId="14" fontId="0" fillId="5" borderId="6" xfId="0" applyNumberFormat="1" applyFill="1" applyBorder="1" applyAlignment="1">
      <alignment horizontal="center"/>
    </xf>
    <xf numFmtId="14" fontId="0" fillId="5" borderId="10" xfId="0" applyNumberFormat="1" applyFill="1" applyBorder="1" applyAlignment="1">
      <alignment horizontal="center"/>
    </xf>
    <xf numFmtId="14" fontId="0" fillId="6" borderId="3" xfId="0" applyNumberFormat="1" applyFill="1" applyBorder="1" applyAlignment="1">
      <alignment horizontal="center"/>
    </xf>
    <xf numFmtId="14" fontId="0" fillId="6" borderId="6" xfId="0" applyNumberFormat="1" applyFill="1" applyBorder="1" applyAlignment="1">
      <alignment horizontal="center"/>
    </xf>
    <xf numFmtId="12" fontId="0" fillId="0" borderId="0" xfId="0" applyNumberFormat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0" fillId="0" borderId="0" xfId="0" applyFill="1"/>
    <xf numFmtId="3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8" xfId="0" applyFill="1" applyBorder="1"/>
    <xf numFmtId="0" fontId="0" fillId="0" borderId="5" xfId="0" applyBorder="1"/>
    <xf numFmtId="0" fontId="1" fillId="0" borderId="25" xfId="0" applyFont="1" applyFill="1" applyBorder="1" applyAlignment="1">
      <alignment horizontal="center" vertical="center" wrapText="1"/>
    </xf>
    <xf numFmtId="0" fontId="0" fillId="0" borderId="31" xfId="0" applyBorder="1"/>
    <xf numFmtId="0" fontId="0" fillId="8" borderId="0" xfId="0" applyFill="1"/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ont="1"/>
    <xf numFmtId="164" fontId="0" fillId="0" borderId="4" xfId="0" applyNumberForma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41" fontId="1" fillId="7" borderId="2" xfId="1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3" fontId="1" fillId="7" borderId="24" xfId="0" applyNumberFormat="1" applyFont="1" applyFill="1" applyBorder="1" applyAlignment="1">
      <alignment horizontal="center" vertical="center" wrapText="1"/>
    </xf>
    <xf numFmtId="41" fontId="0" fillId="7" borderId="4" xfId="1" applyFont="1" applyFill="1" applyBorder="1" applyAlignment="1" applyProtection="1">
      <alignment horizontal="center"/>
    </xf>
    <xf numFmtId="41" fontId="0" fillId="7" borderId="5" xfId="1" applyFont="1" applyFill="1" applyBorder="1" applyAlignment="1" applyProtection="1">
      <alignment horizontal="center"/>
    </xf>
    <xf numFmtId="41" fontId="0" fillId="7" borderId="7" xfId="1" applyFont="1" applyFill="1" applyBorder="1" applyAlignment="1" applyProtection="1">
      <alignment horizontal="center"/>
    </xf>
    <xf numFmtId="41" fontId="0" fillId="7" borderId="8" xfId="1" applyFont="1" applyFill="1" applyBorder="1" applyAlignment="1" applyProtection="1">
      <alignment horizontal="center"/>
    </xf>
    <xf numFmtId="3" fontId="0" fillId="7" borderId="8" xfId="0" applyNumberFormat="1" applyFill="1" applyBorder="1"/>
    <xf numFmtId="41" fontId="0" fillId="7" borderId="14" xfId="1" applyFont="1" applyFill="1" applyBorder="1" applyAlignment="1" applyProtection="1">
      <alignment horizontal="center"/>
    </xf>
    <xf numFmtId="41" fontId="1" fillId="6" borderId="2" xfId="1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3" fontId="1" fillId="6" borderId="24" xfId="0" applyNumberFormat="1" applyFont="1" applyFill="1" applyBorder="1" applyAlignment="1">
      <alignment horizontal="center" vertical="center" wrapText="1"/>
    </xf>
    <xf numFmtId="41" fontId="0" fillId="6" borderId="4" xfId="1" applyFont="1" applyFill="1" applyBorder="1" applyAlignment="1" applyProtection="1">
      <alignment horizontal="center"/>
    </xf>
    <xf numFmtId="41" fontId="0" fillId="6" borderId="5" xfId="1" applyFont="1" applyFill="1" applyBorder="1" applyAlignment="1" applyProtection="1">
      <alignment horizontal="center"/>
    </xf>
    <xf numFmtId="41" fontId="0" fillId="6" borderId="7" xfId="1" applyFont="1" applyFill="1" applyBorder="1" applyAlignment="1" applyProtection="1">
      <alignment horizontal="center"/>
    </xf>
    <xf numFmtId="41" fontId="0" fillId="6" borderId="8" xfId="1" applyFont="1" applyFill="1" applyBorder="1" applyAlignment="1" applyProtection="1">
      <alignment horizontal="center"/>
    </xf>
    <xf numFmtId="3" fontId="0" fillId="6" borderId="8" xfId="0" applyNumberFormat="1" applyFill="1" applyBorder="1"/>
    <xf numFmtId="41" fontId="0" fillId="6" borderId="14" xfId="1" applyFont="1" applyFill="1" applyBorder="1" applyAlignment="1" applyProtection="1">
      <alignment horizontal="center"/>
    </xf>
    <xf numFmtId="14" fontId="0" fillId="2" borderId="27" xfId="0" applyNumberFormat="1" applyFill="1" applyBorder="1" applyAlignment="1">
      <alignment horizontal="center"/>
    </xf>
    <xf numFmtId="14" fontId="0" fillId="2" borderId="45" xfId="0" applyNumberFormat="1" applyFill="1" applyBorder="1" applyAlignment="1">
      <alignment horizontal="center"/>
    </xf>
    <xf numFmtId="14" fontId="0" fillId="3" borderId="26" xfId="0" applyNumberFormat="1" applyFill="1" applyBorder="1" applyAlignment="1">
      <alignment horizontal="center"/>
    </xf>
    <xf numFmtId="14" fontId="0" fillId="3" borderId="27" xfId="0" applyNumberFormat="1" applyFill="1" applyBorder="1" applyAlignment="1">
      <alignment horizontal="center"/>
    </xf>
    <xf numFmtId="14" fontId="0" fillId="3" borderId="46" xfId="0" applyNumberFormat="1" applyFill="1" applyBorder="1" applyAlignment="1">
      <alignment horizontal="center"/>
    </xf>
    <xf numFmtId="14" fontId="0" fillId="4" borderId="26" xfId="0" applyNumberFormat="1" applyFill="1" applyBorder="1" applyAlignment="1">
      <alignment horizontal="center"/>
    </xf>
    <xf numFmtId="14" fontId="0" fillId="4" borderId="27" xfId="0" applyNumberFormat="1" applyFill="1" applyBorder="1" applyAlignment="1">
      <alignment horizontal="center"/>
    </xf>
    <xf numFmtId="41" fontId="1" fillId="5" borderId="2" xfId="1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3" fontId="1" fillId="5" borderId="24" xfId="0" applyNumberFormat="1" applyFont="1" applyFill="1" applyBorder="1" applyAlignment="1">
      <alignment horizontal="center" vertical="center" wrapText="1"/>
    </xf>
    <xf numFmtId="41" fontId="0" fillId="5" borderId="4" xfId="1" applyFont="1" applyFill="1" applyBorder="1" applyAlignment="1" applyProtection="1">
      <alignment horizontal="center"/>
    </xf>
    <xf numFmtId="41" fontId="0" fillId="5" borderId="5" xfId="1" applyFont="1" applyFill="1" applyBorder="1" applyAlignment="1" applyProtection="1">
      <alignment horizontal="center"/>
    </xf>
    <xf numFmtId="41" fontId="0" fillId="5" borderId="7" xfId="1" applyFont="1" applyFill="1" applyBorder="1" applyAlignment="1" applyProtection="1">
      <alignment horizontal="center"/>
    </xf>
    <xf numFmtId="41" fontId="0" fillId="5" borderId="8" xfId="1" applyFont="1" applyFill="1" applyBorder="1" applyAlignment="1" applyProtection="1">
      <alignment horizontal="center"/>
    </xf>
    <xf numFmtId="3" fontId="0" fillId="5" borderId="8" xfId="0" applyNumberFormat="1" applyFill="1" applyBorder="1"/>
    <xf numFmtId="41" fontId="0" fillId="5" borderId="14" xfId="1" applyFont="1" applyFill="1" applyBorder="1" applyAlignment="1" applyProtection="1">
      <alignment horizontal="center"/>
    </xf>
    <xf numFmtId="17" fontId="0" fillId="5" borderId="9" xfId="0" applyNumberFormat="1" applyFill="1" applyBorder="1" applyAlignment="1">
      <alignment horizontal="center"/>
    </xf>
    <xf numFmtId="17" fontId="0" fillId="5" borderId="16" xfId="0" applyNumberFormat="1" applyFill="1" applyBorder="1" applyAlignment="1">
      <alignment horizontal="center"/>
    </xf>
    <xf numFmtId="17" fontId="0" fillId="6" borderId="9" xfId="0" applyNumberFormat="1" applyFill="1" applyBorder="1" applyAlignment="1">
      <alignment horizontal="center"/>
    </xf>
    <xf numFmtId="17" fontId="0" fillId="6" borderId="16" xfId="0" applyNumberFormat="1" applyFill="1" applyBorder="1" applyAlignment="1">
      <alignment horizontal="center"/>
    </xf>
    <xf numFmtId="17" fontId="0" fillId="7" borderId="21" xfId="0" applyNumberFormat="1" applyFill="1" applyBorder="1" applyAlignment="1">
      <alignment horizontal="center"/>
    </xf>
    <xf numFmtId="17" fontId="0" fillId="7" borderId="22" xfId="0" applyNumberFormat="1" applyFill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41" fontId="0" fillId="8" borderId="0" xfId="1" applyFont="1" applyFill="1" applyBorder="1" applyAlignment="1" applyProtection="1">
      <alignment horizontal="center" vertical="center"/>
    </xf>
    <xf numFmtId="9" fontId="0" fillId="8" borderId="0" xfId="0" applyNumberFormat="1" applyFill="1"/>
    <xf numFmtId="0" fontId="1" fillId="0" borderId="0" xfId="0" applyFont="1" applyFill="1"/>
    <xf numFmtId="0" fontId="5" fillId="0" borderId="0" xfId="0" applyFont="1" applyFill="1"/>
    <xf numFmtId="0" fontId="4" fillId="0" borderId="0" xfId="2"/>
    <xf numFmtId="0" fontId="0" fillId="9" borderId="0" xfId="0" applyFill="1"/>
    <xf numFmtId="0" fontId="0" fillId="0" borderId="0" xfId="0" applyFill="1" applyBorder="1"/>
    <xf numFmtId="0" fontId="1" fillId="9" borderId="0" xfId="0" applyFont="1" applyFill="1"/>
    <xf numFmtId="0" fontId="0" fillId="0" borderId="0" xfId="0" applyBorder="1"/>
    <xf numFmtId="0" fontId="1" fillId="7" borderId="37" xfId="0" applyFont="1" applyFill="1" applyBorder="1" applyAlignment="1">
      <alignment horizontal="center" vertical="center" wrapText="1"/>
    </xf>
    <xf numFmtId="3" fontId="1" fillId="7" borderId="48" xfId="0" applyNumberFormat="1" applyFont="1" applyFill="1" applyBorder="1" applyAlignment="1">
      <alignment horizontal="center" vertical="center" wrapText="1"/>
    </xf>
    <xf numFmtId="3" fontId="0" fillId="7" borderId="20" xfId="0" applyNumberFormat="1" applyFill="1" applyBorder="1"/>
    <xf numFmtId="3" fontId="0" fillId="7" borderId="21" xfId="0" applyNumberFormat="1" applyFill="1" applyBorder="1"/>
    <xf numFmtId="0" fontId="1" fillId="6" borderId="37" xfId="0" applyFont="1" applyFill="1" applyBorder="1" applyAlignment="1">
      <alignment horizontal="center" vertical="center" wrapText="1"/>
    </xf>
    <xf numFmtId="3" fontId="1" fillId="6" borderId="48" xfId="0" applyNumberFormat="1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left" vertical="center"/>
    </xf>
    <xf numFmtId="0" fontId="8" fillId="1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/>
    <xf numFmtId="17" fontId="9" fillId="0" borderId="0" xfId="0" applyNumberFormat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10" fontId="0" fillId="0" borderId="0" xfId="0" applyNumberFormat="1"/>
    <xf numFmtId="9" fontId="0" fillId="0" borderId="0" xfId="0" applyNumberFormat="1"/>
    <xf numFmtId="165" fontId="0" fillId="0" borderId="0" xfId="0" applyNumberFormat="1"/>
    <xf numFmtId="0" fontId="1" fillId="0" borderId="49" xfId="0" applyFont="1" applyBorder="1" applyAlignment="1">
      <alignment horizontal="center" vertical="center" wrapText="1"/>
    </xf>
    <xf numFmtId="41" fontId="1" fillId="7" borderId="49" xfId="1" applyFont="1" applyFill="1" applyBorder="1" applyAlignment="1" applyProtection="1">
      <alignment horizontal="center" vertical="center" wrapText="1"/>
    </xf>
    <xf numFmtId="3" fontId="1" fillId="7" borderId="47" xfId="0" applyNumberFormat="1" applyFont="1" applyFill="1" applyBorder="1" applyAlignment="1">
      <alignment horizontal="center" vertical="center" wrapText="1"/>
    </xf>
    <xf numFmtId="3" fontId="1" fillId="7" borderId="50" xfId="0" applyNumberFormat="1" applyFont="1" applyFill="1" applyBorder="1" applyAlignment="1">
      <alignment horizontal="center" vertical="center" wrapText="1"/>
    </xf>
    <xf numFmtId="41" fontId="0" fillId="7" borderId="20" xfId="1" applyFont="1" applyFill="1" applyBorder="1" applyAlignment="1" applyProtection="1">
      <alignment horizontal="center"/>
    </xf>
    <xf numFmtId="41" fontId="0" fillId="7" borderId="21" xfId="1" applyFont="1" applyFill="1" applyBorder="1" applyAlignment="1" applyProtection="1">
      <alignment horizontal="center"/>
    </xf>
    <xf numFmtId="41" fontId="0" fillId="7" borderId="44" xfId="1" applyFont="1" applyFill="1" applyBorder="1" applyAlignment="1" applyProtection="1">
      <alignment horizontal="center"/>
    </xf>
    <xf numFmtId="41" fontId="0" fillId="7" borderId="39" xfId="1" applyFont="1" applyFill="1" applyBorder="1" applyAlignment="1" applyProtection="1">
      <alignment horizontal="center"/>
    </xf>
    <xf numFmtId="10" fontId="0" fillId="0" borderId="0" xfId="3" applyNumberFormat="1" applyFont="1"/>
    <xf numFmtId="0" fontId="1" fillId="6" borderId="1" xfId="0" applyFont="1" applyFill="1" applyBorder="1" applyAlignment="1"/>
    <xf numFmtId="0" fontId="1" fillId="6" borderId="37" xfId="0" applyFont="1" applyFill="1" applyBorder="1" applyAlignment="1"/>
    <xf numFmtId="0" fontId="1" fillId="5" borderId="3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49" xfId="0" applyFont="1" applyFill="1" applyBorder="1" applyAlignment="1">
      <alignment horizontal="center" vertical="center" wrapText="1"/>
    </xf>
    <xf numFmtId="41" fontId="1" fillId="6" borderId="49" xfId="1" applyFont="1" applyFill="1" applyBorder="1" applyAlignment="1" applyProtection="1">
      <alignment horizontal="center" vertical="center" wrapText="1"/>
    </xf>
    <xf numFmtId="0" fontId="0" fillId="6" borderId="0" xfId="0" applyFill="1"/>
    <xf numFmtId="3" fontId="1" fillId="6" borderId="47" xfId="0" applyNumberFormat="1" applyFont="1" applyFill="1" applyBorder="1" applyAlignment="1">
      <alignment horizontal="center" vertical="center" wrapText="1"/>
    </xf>
    <xf numFmtId="3" fontId="0" fillId="6" borderId="0" xfId="0" applyNumberFormat="1" applyFill="1"/>
    <xf numFmtId="3" fontId="1" fillId="6" borderId="50" xfId="0" applyNumberFormat="1" applyFont="1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/>
    </xf>
    <xf numFmtId="41" fontId="0" fillId="6" borderId="20" xfId="1" applyFont="1" applyFill="1" applyBorder="1" applyAlignment="1" applyProtection="1">
      <alignment horizontal="center"/>
    </xf>
    <xf numFmtId="41" fontId="0" fillId="6" borderId="44" xfId="1" applyFont="1" applyFill="1" applyBorder="1" applyAlignment="1" applyProtection="1">
      <alignment horizontal="center"/>
    </xf>
    <xf numFmtId="3" fontId="0" fillId="6" borderId="20" xfId="0" applyNumberFormat="1" applyFill="1" applyBorder="1"/>
    <xf numFmtId="0" fontId="0" fillId="6" borderId="30" xfId="0" applyFill="1" applyBorder="1" applyAlignment="1">
      <alignment horizontal="center"/>
    </xf>
    <xf numFmtId="41" fontId="0" fillId="6" borderId="21" xfId="1" applyFont="1" applyFill="1" applyBorder="1" applyAlignment="1" applyProtection="1">
      <alignment horizontal="center"/>
    </xf>
    <xf numFmtId="41" fontId="0" fillId="6" borderId="39" xfId="1" applyFont="1" applyFill="1" applyBorder="1" applyAlignment="1" applyProtection="1">
      <alignment horizontal="center"/>
    </xf>
    <xf numFmtId="3" fontId="0" fillId="6" borderId="21" xfId="0" applyNumberFormat="1" applyFill="1" applyBorder="1"/>
    <xf numFmtId="0" fontId="1" fillId="5" borderId="0" xfId="0" applyFont="1" applyFill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3" fontId="1" fillId="5" borderId="48" xfId="0" applyNumberFormat="1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41" fontId="1" fillId="5" borderId="49" xfId="1" applyFont="1" applyFill="1" applyBorder="1" applyAlignment="1" applyProtection="1">
      <alignment horizontal="center" vertical="center" wrapText="1"/>
    </xf>
    <xf numFmtId="0" fontId="0" fillId="5" borderId="0" xfId="0" applyFill="1"/>
    <xf numFmtId="3" fontId="1" fillId="5" borderId="47" xfId="0" applyNumberFormat="1" applyFont="1" applyFill="1" applyBorder="1" applyAlignment="1">
      <alignment horizontal="center" vertical="center" wrapText="1"/>
    </xf>
    <xf numFmtId="3" fontId="0" fillId="5" borderId="0" xfId="0" applyNumberFormat="1" applyFill="1"/>
    <xf numFmtId="3" fontId="1" fillId="5" borderId="50" xfId="0" applyNumberFormat="1" applyFon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/>
    </xf>
    <xf numFmtId="41" fontId="0" fillId="5" borderId="20" xfId="1" applyFont="1" applyFill="1" applyBorder="1" applyAlignment="1" applyProtection="1">
      <alignment horizontal="center"/>
    </xf>
    <xf numFmtId="41" fontId="0" fillId="5" borderId="44" xfId="1" applyFont="1" applyFill="1" applyBorder="1" applyAlignment="1" applyProtection="1">
      <alignment horizontal="center"/>
    </xf>
    <xf numFmtId="3" fontId="0" fillId="5" borderId="20" xfId="0" applyNumberFormat="1" applyFill="1" applyBorder="1"/>
    <xf numFmtId="0" fontId="0" fillId="5" borderId="30" xfId="0" applyFill="1" applyBorder="1" applyAlignment="1">
      <alignment horizontal="center"/>
    </xf>
    <xf numFmtId="41" fontId="0" fillId="5" borderId="21" xfId="1" applyFont="1" applyFill="1" applyBorder="1" applyAlignment="1" applyProtection="1">
      <alignment horizontal="center"/>
    </xf>
    <xf numFmtId="41" fontId="0" fillId="5" borderId="39" xfId="1" applyFont="1" applyFill="1" applyBorder="1" applyAlignment="1" applyProtection="1">
      <alignment horizontal="center"/>
    </xf>
    <xf numFmtId="3" fontId="0" fillId="5" borderId="21" xfId="0" applyNumberFormat="1" applyFill="1" applyBorder="1"/>
    <xf numFmtId="14" fontId="0" fillId="5" borderId="11" xfId="0" applyNumberFormat="1" applyFill="1" applyBorder="1" applyAlignment="1">
      <alignment horizontal="center"/>
    </xf>
    <xf numFmtId="14" fontId="0" fillId="5" borderId="12" xfId="0" applyNumberFormat="1" applyFill="1" applyBorder="1" applyAlignment="1">
      <alignment horizontal="center"/>
    </xf>
    <xf numFmtId="14" fontId="0" fillId="5" borderId="13" xfId="0" applyNumberFormat="1" applyFill="1" applyBorder="1" applyAlignment="1">
      <alignment horizontal="center"/>
    </xf>
    <xf numFmtId="41" fontId="0" fillId="0" borderId="0" xfId="0" applyNumberFormat="1"/>
    <xf numFmtId="0" fontId="0" fillId="0" borderId="52" xfId="0" applyFont="1" applyBorder="1"/>
    <xf numFmtId="164" fontId="0" fillId="8" borderId="4" xfId="0" applyNumberFormat="1" applyFill="1" applyBorder="1" applyAlignment="1">
      <alignment horizontal="center"/>
    </xf>
    <xf numFmtId="164" fontId="0" fillId="8" borderId="8" xfId="0" applyNumberFormat="1" applyFont="1" applyFill="1" applyBorder="1" applyAlignment="1">
      <alignment horizontal="center"/>
    </xf>
    <xf numFmtId="164" fontId="0" fillId="8" borderId="43" xfId="0" applyNumberFormat="1" applyFont="1" applyFill="1" applyBorder="1" applyAlignment="1">
      <alignment horizontal="center"/>
    </xf>
    <xf numFmtId="164" fontId="0" fillId="8" borderId="44" xfId="0" applyNumberFormat="1" applyFill="1" applyBorder="1" applyAlignment="1">
      <alignment horizontal="center"/>
    </xf>
    <xf numFmtId="0" fontId="0" fillId="9" borderId="53" xfId="0" applyFont="1" applyFill="1" applyBorder="1"/>
    <xf numFmtId="9" fontId="0" fillId="8" borderId="0" xfId="1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NumberFormat="1" applyFill="1"/>
    <xf numFmtId="166" fontId="0" fillId="0" borderId="0" xfId="0" applyNumberFormat="1"/>
    <xf numFmtId="0" fontId="0" fillId="0" borderId="54" xfId="0" applyFont="1" applyFill="1" applyBorder="1"/>
    <xf numFmtId="164" fontId="0" fillId="0" borderId="43" xfId="0" applyNumberFormat="1" applyFont="1" applyFill="1" applyBorder="1" applyAlignment="1">
      <alignment horizontal="center"/>
    </xf>
    <xf numFmtId="2" fontId="0" fillId="0" borderId="0" xfId="0" applyNumberFormat="1"/>
    <xf numFmtId="1" fontId="0" fillId="9" borderId="0" xfId="0" applyNumberFormat="1" applyFill="1" applyAlignment="1" applyProtection="1">
      <alignment horizontal="center" vertical="center"/>
      <protection locked="0"/>
    </xf>
    <xf numFmtId="2" fontId="0" fillId="9" borderId="0" xfId="0" applyNumberFormat="1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horizontal="center" vertical="center"/>
      <protection locked="0"/>
    </xf>
    <xf numFmtId="2" fontId="0" fillId="9" borderId="0" xfId="0" applyNumberFormat="1" applyFill="1" applyAlignment="1" applyProtection="1">
      <alignment horizontal="center"/>
      <protection locked="0"/>
    </xf>
    <xf numFmtId="0" fontId="1" fillId="9" borderId="0" xfId="0" applyFont="1" applyFill="1" applyAlignment="1">
      <alignment horizontal="left" vertical="center"/>
    </xf>
    <xf numFmtId="0" fontId="13" fillId="0" borderId="0" xfId="0" applyFont="1"/>
    <xf numFmtId="0" fontId="0" fillId="0" borderId="0" xfId="0" applyAlignment="1">
      <alignment horizontal="center"/>
    </xf>
    <xf numFmtId="167" fontId="0" fillId="0" borderId="0" xfId="0" applyNumberFormat="1"/>
    <xf numFmtId="0" fontId="0" fillId="0" borderId="55" xfId="0" applyFont="1" applyBorder="1"/>
    <xf numFmtId="164" fontId="0" fillId="0" borderId="8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8" borderId="0" xfId="0" applyFont="1" applyFill="1" applyBorder="1"/>
    <xf numFmtId="0" fontId="0" fillId="0" borderId="56" xfId="0" applyFont="1" applyBorder="1"/>
    <xf numFmtId="14" fontId="0" fillId="2" borderId="35" xfId="0" applyNumberFormat="1" applyFill="1" applyBorder="1" applyAlignment="1">
      <alignment horizontal="center"/>
    </xf>
    <xf numFmtId="14" fontId="0" fillId="2" borderId="57" xfId="0" applyNumberFormat="1" applyFill="1" applyBorder="1" applyAlignment="1">
      <alignment horizontal="center"/>
    </xf>
    <xf numFmtId="14" fontId="0" fillId="3" borderId="29" xfId="0" applyNumberFormat="1" applyFill="1" applyBorder="1" applyAlignment="1">
      <alignment horizontal="center"/>
    </xf>
    <xf numFmtId="14" fontId="0" fillId="3" borderId="35" xfId="0" applyNumberFormat="1" applyFill="1" applyBorder="1" applyAlignment="1">
      <alignment horizontal="center"/>
    </xf>
    <xf numFmtId="14" fontId="0" fillId="3" borderId="36" xfId="0" applyNumberFormat="1" applyFill="1" applyBorder="1" applyAlignment="1">
      <alignment horizontal="center"/>
    </xf>
    <xf numFmtId="14" fontId="0" fillId="4" borderId="29" xfId="0" applyNumberFormat="1" applyFill="1" applyBorder="1" applyAlignment="1">
      <alignment horizontal="center"/>
    </xf>
    <xf numFmtId="14" fontId="0" fillId="4" borderId="35" xfId="0" applyNumberFormat="1" applyFill="1" applyBorder="1" applyAlignment="1">
      <alignment horizontal="center"/>
    </xf>
    <xf numFmtId="14" fontId="0" fillId="4" borderId="36" xfId="0" applyNumberFormat="1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14" fontId="0" fillId="4" borderId="34" xfId="0" applyNumberFormat="1" applyFill="1" applyBorder="1" applyAlignment="1">
      <alignment horizontal="center"/>
    </xf>
    <xf numFmtId="14" fontId="0" fillId="4" borderId="57" xfId="0" applyNumberFormat="1" applyFill="1" applyBorder="1" applyAlignment="1">
      <alignment horizontal="center"/>
    </xf>
    <xf numFmtId="14" fontId="0" fillId="5" borderId="29" xfId="0" applyNumberFormat="1" applyFill="1" applyBorder="1" applyAlignment="1">
      <alignment horizontal="center"/>
    </xf>
    <xf numFmtId="14" fontId="0" fillId="5" borderId="35" xfId="0" applyNumberFormat="1" applyFill="1" applyBorder="1" applyAlignment="1">
      <alignment horizontal="center"/>
    </xf>
    <xf numFmtId="0" fontId="0" fillId="0" borderId="39" xfId="0" applyBorder="1"/>
    <xf numFmtId="0" fontId="3" fillId="0" borderId="0" xfId="0" applyFont="1" applyFill="1" applyBorder="1" applyAlignment="1">
      <alignment horizontal="center" vertical="center" wrapText="1"/>
    </xf>
    <xf numFmtId="2" fontId="0" fillId="0" borderId="55" xfId="0" applyNumberFormat="1" applyFont="1" applyBorder="1"/>
    <xf numFmtId="0" fontId="15" fillId="11" borderId="0" xfId="0" applyFont="1" applyFill="1" applyBorder="1"/>
    <xf numFmtId="0" fontId="0" fillId="0" borderId="0" xfId="0" applyBorder="1" applyAlignment="1">
      <alignment horizontal="center"/>
    </xf>
    <xf numFmtId="168" fontId="0" fillId="2" borderId="27" xfId="0" applyNumberFormat="1" applyFill="1" applyBorder="1" applyAlignment="1">
      <alignment horizontal="center"/>
    </xf>
    <xf numFmtId="168" fontId="0" fillId="2" borderId="45" xfId="0" applyNumberFormat="1" applyFill="1" applyBorder="1" applyAlignment="1">
      <alignment horizontal="center"/>
    </xf>
    <xf numFmtId="168" fontId="0" fillId="3" borderId="26" xfId="0" applyNumberFormat="1" applyFill="1" applyBorder="1" applyAlignment="1">
      <alignment horizontal="center"/>
    </xf>
    <xf numFmtId="168" fontId="0" fillId="3" borderId="27" xfId="0" applyNumberFormat="1" applyFill="1" applyBorder="1" applyAlignment="1">
      <alignment horizontal="center"/>
    </xf>
    <xf numFmtId="168" fontId="0" fillId="3" borderId="46" xfId="0" applyNumberFormat="1" applyFill="1" applyBorder="1" applyAlignment="1">
      <alignment horizontal="center"/>
    </xf>
    <xf numFmtId="168" fontId="0" fillId="4" borderId="26" xfId="0" applyNumberFormat="1" applyFill="1" applyBorder="1" applyAlignment="1">
      <alignment horizontal="center"/>
    </xf>
    <xf numFmtId="168" fontId="0" fillId="4" borderId="27" xfId="0" applyNumberFormat="1" applyFill="1" applyBorder="1" applyAlignment="1">
      <alignment horizontal="center"/>
    </xf>
    <xf numFmtId="0" fontId="0" fillId="0" borderId="0" xfId="0" applyFont="1" applyAlignment="1">
      <alignment wrapTex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16" fillId="0" borderId="55" xfId="0" applyFont="1" applyBorder="1"/>
    <xf numFmtId="2" fontId="16" fillId="0" borderId="55" xfId="0" applyNumberFormat="1" applyFont="1" applyBorder="1"/>
    <xf numFmtId="0" fontId="1" fillId="0" borderId="31" xfId="0" applyFont="1" applyBorder="1" applyAlignment="1">
      <alignment horizontal="center" wrapText="1"/>
    </xf>
    <xf numFmtId="14" fontId="1" fillId="0" borderId="30" xfId="0" applyNumberFormat="1" applyFont="1" applyBorder="1" applyAlignment="1">
      <alignment horizontal="left" wrapText="1"/>
    </xf>
    <xf numFmtId="164" fontId="0" fillId="0" borderId="44" xfId="0" applyNumberForma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17" fillId="0" borderId="55" xfId="0" applyFont="1" applyBorder="1"/>
    <xf numFmtId="2" fontId="17" fillId="0" borderId="55" xfId="0" applyNumberFormat="1" applyFont="1" applyBorder="1"/>
    <xf numFmtId="0" fontId="4" fillId="9" borderId="0" xfId="2" applyFill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41" fontId="0" fillId="7" borderId="30" xfId="1" applyFont="1" applyFill="1" applyBorder="1" applyAlignment="1" applyProtection="1">
      <alignment horizontal="center"/>
    </xf>
    <xf numFmtId="41" fontId="0" fillId="7" borderId="27" xfId="1" applyFont="1" applyFill="1" applyBorder="1" applyAlignment="1" applyProtection="1">
      <alignment horizontal="center"/>
    </xf>
    <xf numFmtId="41" fontId="0" fillId="6" borderId="30" xfId="1" applyFont="1" applyFill="1" applyBorder="1" applyAlignment="1" applyProtection="1">
      <alignment horizontal="center"/>
    </xf>
    <xf numFmtId="41" fontId="0" fillId="6" borderId="27" xfId="1" applyFont="1" applyFill="1" applyBorder="1" applyAlignment="1" applyProtection="1">
      <alignment horizontal="center"/>
    </xf>
    <xf numFmtId="41" fontId="0" fillId="5" borderId="30" xfId="1" applyFont="1" applyFill="1" applyBorder="1" applyAlignment="1" applyProtection="1">
      <alignment horizontal="center"/>
    </xf>
    <xf numFmtId="41" fontId="0" fillId="5" borderId="27" xfId="1" applyFont="1" applyFill="1" applyBorder="1" applyAlignment="1" applyProtection="1">
      <alignment horizontal="center"/>
    </xf>
    <xf numFmtId="0" fontId="1" fillId="7" borderId="28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5" borderId="28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 wrapText="1"/>
    </xf>
    <xf numFmtId="41" fontId="0" fillId="7" borderId="30" xfId="1" applyFont="1" applyFill="1" applyBorder="1" applyAlignment="1" applyProtection="1">
      <alignment horizontal="left" vertical="center"/>
    </xf>
    <xf numFmtId="41" fontId="0" fillId="7" borderId="27" xfId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3" fontId="1" fillId="7" borderId="48" xfId="0" applyNumberFormat="1" applyFont="1" applyFill="1" applyBorder="1" applyAlignment="1">
      <alignment horizontal="center" vertical="center" wrapText="1"/>
    </xf>
    <xf numFmtId="3" fontId="1" fillId="7" borderId="37" xfId="0" applyNumberFormat="1" applyFont="1" applyFill="1" applyBorder="1" applyAlignment="1">
      <alignment horizontal="center" vertical="center" wrapText="1"/>
    </xf>
    <xf numFmtId="3" fontId="1" fillId="7" borderId="5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3" fontId="1" fillId="6" borderId="48" xfId="0" applyNumberFormat="1" applyFont="1" applyFill="1" applyBorder="1" applyAlignment="1">
      <alignment horizontal="center" vertical="center" wrapText="1"/>
    </xf>
    <xf numFmtId="3" fontId="1" fillId="6" borderId="37" xfId="0" applyNumberFormat="1" applyFont="1" applyFill="1" applyBorder="1" applyAlignment="1">
      <alignment horizontal="center" vertical="center" wrapText="1"/>
    </xf>
    <xf numFmtId="3" fontId="1" fillId="6" borderId="5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3" fontId="1" fillId="5" borderId="48" xfId="0" applyNumberFormat="1" applyFont="1" applyFill="1" applyBorder="1" applyAlignment="1">
      <alignment horizontal="center" vertical="center" wrapText="1"/>
    </xf>
    <xf numFmtId="3" fontId="1" fillId="5" borderId="37" xfId="0" applyNumberFormat="1" applyFont="1" applyFill="1" applyBorder="1" applyAlignment="1">
      <alignment horizontal="center" vertical="center" wrapText="1"/>
    </xf>
    <xf numFmtId="3" fontId="1" fillId="5" borderId="51" xfId="0" applyNumberFormat="1" applyFont="1" applyFill="1" applyBorder="1" applyAlignment="1">
      <alignment horizontal="center" vertical="center" wrapText="1"/>
    </xf>
  </cellXfs>
  <cellStyles count="4">
    <cellStyle name="Hipervínculo" xfId="2" builtinId="8"/>
    <cellStyle name="Millares [0]" xfId="1" builtinId="6"/>
    <cellStyle name="Normal" xfId="0" builtinId="0"/>
    <cellStyle name="Porcentaje" xfId="3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alignment horizontal="general" vertical="bottom" textRotation="0" wrapText="1" indent="0" justifyLastLine="0" shrinkToFit="0" readingOrder="0"/>
    </dxf>
    <dxf>
      <numFmt numFmtId="167" formatCode="_-* #,##0.000_-;\-* #,##0.000_-;_-* &quot;-&quot;_-;_-@_-"/>
    </dxf>
    <dxf>
      <numFmt numFmtId="0" formatCode="General"/>
      <fill>
        <patternFill patternType="none">
          <fgColor indexed="64"/>
          <bgColor indexed="65"/>
        </patternFill>
      </fill>
    </dxf>
    <dxf>
      <numFmt numFmtId="166" formatCode="_-* #,##0.000000_-;\-* #,##0.000000_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theme="0" tint="-0.249977111117893"/>
        </patternFill>
      </fill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F02ECB"/>
      <color rgb="FF66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800" b="1"/>
              <a:t>Número Reproductivo Efectivo (Rt) basado en 7 días y 95% IC</a:t>
            </a:r>
          </a:p>
        </c:rich>
      </c:tx>
      <c:layout>
        <c:manualLayout>
          <c:xMode val="edge"/>
          <c:yMode val="edge"/>
          <c:x val="9.3860941773161091E-3"/>
          <c:y val="2.08722736825116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9.5959579688209118E-2"/>
          <c:y val="0.14092959190431889"/>
          <c:w val="0.88903787621537256"/>
          <c:h val="0.68173579087099345"/>
        </c:manualLayout>
      </c:layout>
      <c:lineChart>
        <c:grouping val="standard"/>
        <c:varyColors val="0"/>
        <c:ser>
          <c:idx val="2"/>
          <c:order val="0"/>
          <c:tx>
            <c:strRef>
              <c:f>Rt_calc!$Z$2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Rt_calc!$T$3:$T$36</c:f>
              <c:strCache>
                <c:ptCount val="34"/>
                <c:pt idx="0">
                  <c:v>3 al 10/03</c:v>
                </c:pt>
                <c:pt idx="1">
                  <c:v>11/03 al 18/03</c:v>
                </c:pt>
                <c:pt idx="2">
                  <c:v>19/03 al 26/03</c:v>
                </c:pt>
                <c:pt idx="3">
                  <c:v>27/03 al 3/04</c:v>
                </c:pt>
                <c:pt idx="4">
                  <c:v>4/04 al 11/04</c:v>
                </c:pt>
                <c:pt idx="5">
                  <c:v>12/04 al 19/04</c:v>
                </c:pt>
                <c:pt idx="6">
                  <c:v>20/04 al 27/04</c:v>
                </c:pt>
                <c:pt idx="7">
                  <c:v>28/04 al 05/05</c:v>
                </c:pt>
                <c:pt idx="8">
                  <c:v>06/05 al 13/05</c:v>
                </c:pt>
                <c:pt idx="9">
                  <c:v>14/05 al 21/05</c:v>
                </c:pt>
                <c:pt idx="10">
                  <c:v>22/05 al 29/05</c:v>
                </c:pt>
                <c:pt idx="11">
                  <c:v>30/05 al 06/06</c:v>
                </c:pt>
                <c:pt idx="12">
                  <c:v>07/06 al 14/06</c:v>
                </c:pt>
                <c:pt idx="13">
                  <c:v>15/06 al 21/06</c:v>
                </c:pt>
                <c:pt idx="14">
                  <c:v>22/06 al 28/06</c:v>
                </c:pt>
                <c:pt idx="15">
                  <c:v>29/06 al 05/07</c:v>
                </c:pt>
                <c:pt idx="16">
                  <c:v>06/07 al 12/07</c:v>
                </c:pt>
                <c:pt idx="17">
                  <c:v>13/07 al 19/07</c:v>
                </c:pt>
                <c:pt idx="18">
                  <c:v>20/07 al 26/07</c:v>
                </c:pt>
                <c:pt idx="19">
                  <c:v>27/07 al 02/08</c:v>
                </c:pt>
                <c:pt idx="20">
                  <c:v>03/08 al 09/08</c:v>
                </c:pt>
                <c:pt idx="21">
                  <c:v>10/08 al 16/08</c:v>
                </c:pt>
                <c:pt idx="22">
                  <c:v>17/08 al 23/08</c:v>
                </c:pt>
                <c:pt idx="23">
                  <c:v>24/08 al 30/08</c:v>
                </c:pt>
                <c:pt idx="24">
                  <c:v>31/08 al 06/09</c:v>
                </c:pt>
                <c:pt idx="25">
                  <c:v>07/09 al 13/09</c:v>
                </c:pt>
                <c:pt idx="26">
                  <c:v>14/09 al 20/09</c:v>
                </c:pt>
                <c:pt idx="27">
                  <c:v>21/09 al 27/09</c:v>
                </c:pt>
                <c:pt idx="28">
                  <c:v>28/09 a 04/10</c:v>
                </c:pt>
                <c:pt idx="29">
                  <c:v>05/10 al 11/10</c:v>
                </c:pt>
                <c:pt idx="30">
                  <c:v>12/10 al 18/10</c:v>
                </c:pt>
                <c:pt idx="31">
                  <c:v>19/10 al 25/10</c:v>
                </c:pt>
                <c:pt idx="32">
                  <c:v>26/10 al 01/11</c:v>
                </c:pt>
                <c:pt idx="33">
                  <c:v>02/11 al 08/11</c:v>
                </c:pt>
              </c:strCache>
            </c:strRef>
          </c:cat>
          <c:val>
            <c:numRef>
              <c:f>Rt_calc!$Z$3:$Z$36</c:f>
              <c:numCache>
                <c:formatCode>0.00</c:formatCode>
                <c:ptCount val="34"/>
                <c:pt idx="0">
                  <c:v>4.9438081413983825</c:v>
                </c:pt>
                <c:pt idx="1">
                  <c:v>3.1904317929068009</c:v>
                </c:pt>
                <c:pt idx="2">
                  <c:v>4.0503733305493217</c:v>
                </c:pt>
                <c:pt idx="3">
                  <c:v>2.1954984648213185</c:v>
                </c:pt>
                <c:pt idx="4">
                  <c:v>1.0880964389798597</c:v>
                </c:pt>
                <c:pt idx="5">
                  <c:v>1.0485261612428087</c:v>
                </c:pt>
                <c:pt idx="6">
                  <c:v>1.1060888477286401</c:v>
                </c:pt>
                <c:pt idx="7">
                  <c:v>1.3486593966589926</c:v>
                </c:pt>
                <c:pt idx="8">
                  <c:v>1.5106146796415163</c:v>
                </c:pt>
                <c:pt idx="9">
                  <c:v>1.6410952575520221</c:v>
                </c:pt>
                <c:pt idx="10">
                  <c:v>1.727164861906479</c:v>
                </c:pt>
                <c:pt idx="11">
                  <c:v>1.6031756409869811</c:v>
                </c:pt>
                <c:pt idx="12">
                  <c:v>1.6459755948641475</c:v>
                </c:pt>
                <c:pt idx="13">
                  <c:v>1.6188962211085038</c:v>
                </c:pt>
                <c:pt idx="14">
                  <c:v>1.674723537739955</c:v>
                </c:pt>
                <c:pt idx="15">
                  <c:v>1.5182773968684602</c:v>
                </c:pt>
                <c:pt idx="16">
                  <c:v>1.5103661894137372</c:v>
                </c:pt>
                <c:pt idx="17">
                  <c:v>1.4769867241647823</c:v>
                </c:pt>
                <c:pt idx="18">
                  <c:v>1.3106890109847324</c:v>
                </c:pt>
                <c:pt idx="19">
                  <c:v>1.4366855353407189</c:v>
                </c:pt>
                <c:pt idx="20">
                  <c:v>1.4095989295687339</c:v>
                </c:pt>
                <c:pt idx="21">
                  <c:v>1.1154313018864674</c:v>
                </c:pt>
                <c:pt idx="22">
                  <c:v>0.98728089454665635</c:v>
                </c:pt>
                <c:pt idx="23">
                  <c:v>1.3533902847396089</c:v>
                </c:pt>
                <c:pt idx="24">
                  <c:v>1.3169384949960024</c:v>
                </c:pt>
                <c:pt idx="25">
                  <c:v>1.3008804000649765</c:v>
                </c:pt>
                <c:pt idx="26">
                  <c:v>1.0493935323622736</c:v>
                </c:pt>
                <c:pt idx="27">
                  <c:v>1.2436832826629001</c:v>
                </c:pt>
                <c:pt idx="28">
                  <c:v>1.1022378240529842</c:v>
                </c:pt>
                <c:pt idx="29">
                  <c:v>1.0655980941320031</c:v>
                </c:pt>
                <c:pt idx="30">
                  <c:v>1.2096317683001629</c:v>
                </c:pt>
                <c:pt idx="31">
                  <c:v>1.0825793383277393</c:v>
                </c:pt>
                <c:pt idx="32">
                  <c:v>0.90601406303704612</c:v>
                </c:pt>
                <c:pt idx="33">
                  <c:v>0.80935368630235349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9B-404F-841D-5688AF6F5590}"/>
            </c:ext>
          </c:extLst>
        </c:ser>
        <c:ser>
          <c:idx val="3"/>
          <c:order val="1"/>
          <c:tx>
            <c:strRef>
              <c:f>Rt_calc!$AA$2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Rt_calc!$T$3:$T$36</c:f>
              <c:strCache>
                <c:ptCount val="34"/>
                <c:pt idx="0">
                  <c:v>3 al 10/03</c:v>
                </c:pt>
                <c:pt idx="1">
                  <c:v>11/03 al 18/03</c:v>
                </c:pt>
                <c:pt idx="2">
                  <c:v>19/03 al 26/03</c:v>
                </c:pt>
                <c:pt idx="3">
                  <c:v>27/03 al 3/04</c:v>
                </c:pt>
                <c:pt idx="4">
                  <c:v>4/04 al 11/04</c:v>
                </c:pt>
                <c:pt idx="5">
                  <c:v>12/04 al 19/04</c:v>
                </c:pt>
                <c:pt idx="6">
                  <c:v>20/04 al 27/04</c:v>
                </c:pt>
                <c:pt idx="7">
                  <c:v>28/04 al 05/05</c:v>
                </c:pt>
                <c:pt idx="8">
                  <c:v>06/05 al 13/05</c:v>
                </c:pt>
                <c:pt idx="9">
                  <c:v>14/05 al 21/05</c:v>
                </c:pt>
                <c:pt idx="10">
                  <c:v>22/05 al 29/05</c:v>
                </c:pt>
                <c:pt idx="11">
                  <c:v>30/05 al 06/06</c:v>
                </c:pt>
                <c:pt idx="12">
                  <c:v>07/06 al 14/06</c:v>
                </c:pt>
                <c:pt idx="13">
                  <c:v>15/06 al 21/06</c:v>
                </c:pt>
                <c:pt idx="14">
                  <c:v>22/06 al 28/06</c:v>
                </c:pt>
                <c:pt idx="15">
                  <c:v>29/06 al 05/07</c:v>
                </c:pt>
                <c:pt idx="16">
                  <c:v>06/07 al 12/07</c:v>
                </c:pt>
                <c:pt idx="17">
                  <c:v>13/07 al 19/07</c:v>
                </c:pt>
                <c:pt idx="18">
                  <c:v>20/07 al 26/07</c:v>
                </c:pt>
                <c:pt idx="19">
                  <c:v>27/07 al 02/08</c:v>
                </c:pt>
                <c:pt idx="20">
                  <c:v>03/08 al 09/08</c:v>
                </c:pt>
                <c:pt idx="21">
                  <c:v>10/08 al 16/08</c:v>
                </c:pt>
                <c:pt idx="22">
                  <c:v>17/08 al 23/08</c:v>
                </c:pt>
                <c:pt idx="23">
                  <c:v>24/08 al 30/08</c:v>
                </c:pt>
                <c:pt idx="24">
                  <c:v>31/08 al 06/09</c:v>
                </c:pt>
                <c:pt idx="25">
                  <c:v>07/09 al 13/09</c:v>
                </c:pt>
                <c:pt idx="26">
                  <c:v>14/09 al 20/09</c:v>
                </c:pt>
                <c:pt idx="27">
                  <c:v>21/09 al 27/09</c:v>
                </c:pt>
                <c:pt idx="28">
                  <c:v>28/09 a 04/10</c:v>
                </c:pt>
                <c:pt idx="29">
                  <c:v>05/10 al 11/10</c:v>
                </c:pt>
                <c:pt idx="30">
                  <c:v>12/10 al 18/10</c:v>
                </c:pt>
                <c:pt idx="31">
                  <c:v>19/10 al 25/10</c:v>
                </c:pt>
                <c:pt idx="32">
                  <c:v>26/10 al 01/11</c:v>
                </c:pt>
                <c:pt idx="33">
                  <c:v>02/11 al 08/11</c:v>
                </c:pt>
              </c:strCache>
            </c:strRef>
          </c:cat>
          <c:val>
            <c:numRef>
              <c:f>Rt_calc!$AA$3:$AA$36</c:f>
              <c:numCache>
                <c:formatCode>0.00</c:formatCode>
                <c:ptCount val="34"/>
                <c:pt idx="0">
                  <c:v>7.9529216680630386</c:v>
                </c:pt>
                <c:pt idx="1">
                  <c:v>4.4678980162477666</c:v>
                </c:pt>
                <c:pt idx="2">
                  <c:v>4.6437025100429743</c:v>
                </c:pt>
                <c:pt idx="3">
                  <c:v>2.38298541822734</c:v>
                </c:pt>
                <c:pt idx="4">
                  <c:v>1.1752385540358929</c:v>
                </c:pt>
                <c:pt idx="5">
                  <c:v>1.1293593491825336</c:v>
                </c:pt>
                <c:pt idx="6">
                  <c:v>1.1854891823809719</c:v>
                </c:pt>
                <c:pt idx="7">
                  <c:v>1.4397425793856422</c:v>
                </c:pt>
                <c:pt idx="8">
                  <c:v>1.5986529308102901</c:v>
                </c:pt>
                <c:pt idx="9">
                  <c:v>1.7139882758868714</c:v>
                </c:pt>
                <c:pt idx="10">
                  <c:v>1.79361113292886</c:v>
                </c:pt>
                <c:pt idx="11">
                  <c:v>1.6482894872992331</c:v>
                </c:pt>
                <c:pt idx="12">
                  <c:v>1.6885795165383006</c:v>
                </c:pt>
                <c:pt idx="13">
                  <c:v>1.651420564853963</c:v>
                </c:pt>
                <c:pt idx="14">
                  <c:v>1.702540961588185</c:v>
                </c:pt>
                <c:pt idx="15">
                  <c:v>1.5414207520946226</c:v>
                </c:pt>
                <c:pt idx="16">
                  <c:v>1.5316286779466337</c:v>
                </c:pt>
                <c:pt idx="17">
                  <c:v>1.4960059350686559</c:v>
                </c:pt>
                <c:pt idx="18">
                  <c:v>1.3253651168796987</c:v>
                </c:pt>
                <c:pt idx="19">
                  <c:v>1.451575667024825</c:v>
                </c:pt>
                <c:pt idx="20">
                  <c:v>1.4233296351285611</c:v>
                </c:pt>
                <c:pt idx="21">
                  <c:v>1.1257163484639863</c:v>
                </c:pt>
                <c:pt idx="22">
                  <c:v>0.99654241108427033</c:v>
                </c:pt>
                <c:pt idx="23">
                  <c:v>1.3645424715582504</c:v>
                </c:pt>
                <c:pt idx="24">
                  <c:v>1.3269759698578736</c:v>
                </c:pt>
                <c:pt idx="25">
                  <c:v>1.3105247773449267</c:v>
                </c:pt>
                <c:pt idx="26">
                  <c:v>1.0569824230491056</c:v>
                </c:pt>
                <c:pt idx="27">
                  <c:v>1.2526790573169517</c:v>
                </c:pt>
                <c:pt idx="28">
                  <c:v>1.1097671121398109</c:v>
                </c:pt>
                <c:pt idx="29">
                  <c:v>1.0726915644868096</c:v>
                </c:pt>
                <c:pt idx="30">
                  <c:v>1.217565751874484</c:v>
                </c:pt>
                <c:pt idx="31">
                  <c:v>1.0893618390988828</c:v>
                </c:pt>
                <c:pt idx="32">
                  <c:v>0.91203790664169726</c:v>
                </c:pt>
                <c:pt idx="33">
                  <c:v>0.81532988816896601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9B-404F-841D-5688AF6F5590}"/>
            </c:ext>
          </c:extLst>
        </c:ser>
        <c:ser>
          <c:idx val="0"/>
          <c:order val="2"/>
          <c:tx>
            <c:v>Rt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Rt_calc!$T$3:$T$36</c:f>
              <c:strCache>
                <c:ptCount val="34"/>
                <c:pt idx="0">
                  <c:v>3 al 10/03</c:v>
                </c:pt>
                <c:pt idx="1">
                  <c:v>11/03 al 18/03</c:v>
                </c:pt>
                <c:pt idx="2">
                  <c:v>19/03 al 26/03</c:v>
                </c:pt>
                <c:pt idx="3">
                  <c:v>27/03 al 3/04</c:v>
                </c:pt>
                <c:pt idx="4">
                  <c:v>4/04 al 11/04</c:v>
                </c:pt>
                <c:pt idx="5">
                  <c:v>12/04 al 19/04</c:v>
                </c:pt>
                <c:pt idx="6">
                  <c:v>20/04 al 27/04</c:v>
                </c:pt>
                <c:pt idx="7">
                  <c:v>28/04 al 05/05</c:v>
                </c:pt>
                <c:pt idx="8">
                  <c:v>06/05 al 13/05</c:v>
                </c:pt>
                <c:pt idx="9">
                  <c:v>14/05 al 21/05</c:v>
                </c:pt>
                <c:pt idx="10">
                  <c:v>22/05 al 29/05</c:v>
                </c:pt>
                <c:pt idx="11">
                  <c:v>30/05 al 06/06</c:v>
                </c:pt>
                <c:pt idx="12">
                  <c:v>07/06 al 14/06</c:v>
                </c:pt>
                <c:pt idx="13">
                  <c:v>15/06 al 21/06</c:v>
                </c:pt>
                <c:pt idx="14">
                  <c:v>22/06 al 28/06</c:v>
                </c:pt>
                <c:pt idx="15">
                  <c:v>29/06 al 05/07</c:v>
                </c:pt>
                <c:pt idx="16">
                  <c:v>06/07 al 12/07</c:v>
                </c:pt>
                <c:pt idx="17">
                  <c:v>13/07 al 19/07</c:v>
                </c:pt>
                <c:pt idx="18">
                  <c:v>20/07 al 26/07</c:v>
                </c:pt>
                <c:pt idx="19">
                  <c:v>27/07 al 02/08</c:v>
                </c:pt>
                <c:pt idx="20">
                  <c:v>03/08 al 09/08</c:v>
                </c:pt>
                <c:pt idx="21">
                  <c:v>10/08 al 16/08</c:v>
                </c:pt>
                <c:pt idx="22">
                  <c:v>17/08 al 23/08</c:v>
                </c:pt>
                <c:pt idx="23">
                  <c:v>24/08 al 30/08</c:v>
                </c:pt>
                <c:pt idx="24">
                  <c:v>31/08 al 06/09</c:v>
                </c:pt>
                <c:pt idx="25">
                  <c:v>07/09 al 13/09</c:v>
                </c:pt>
                <c:pt idx="26">
                  <c:v>14/09 al 20/09</c:v>
                </c:pt>
                <c:pt idx="27">
                  <c:v>21/09 al 27/09</c:v>
                </c:pt>
                <c:pt idx="28">
                  <c:v>28/09 a 04/10</c:v>
                </c:pt>
                <c:pt idx="29">
                  <c:v>05/10 al 11/10</c:v>
                </c:pt>
                <c:pt idx="30">
                  <c:v>12/10 al 18/10</c:v>
                </c:pt>
                <c:pt idx="31">
                  <c:v>19/10 al 25/10</c:v>
                </c:pt>
                <c:pt idx="32">
                  <c:v>26/10 al 01/11</c:v>
                </c:pt>
                <c:pt idx="33">
                  <c:v>02/11 al 08/11</c:v>
                </c:pt>
              </c:strCache>
            </c:strRef>
          </c:cat>
          <c:val>
            <c:numRef>
              <c:f>Rt_calc!$Y$3:$Y$36</c:f>
              <c:numCache>
                <c:formatCode>0.00</c:formatCode>
                <c:ptCount val="34"/>
                <c:pt idx="0">
                  <c:v>6.4483649047307106</c:v>
                </c:pt>
                <c:pt idx="1">
                  <c:v>3.8291649045772838</c:v>
                </c:pt>
                <c:pt idx="2">
                  <c:v>4.347037920296148</c:v>
                </c:pt>
                <c:pt idx="3">
                  <c:v>2.2892419415243292</c:v>
                </c:pt>
                <c:pt idx="4">
                  <c:v>1.1316674965078763</c:v>
                </c:pt>
                <c:pt idx="5">
                  <c:v>1.0889427552126711</c:v>
                </c:pt>
                <c:pt idx="6">
                  <c:v>1.145789015054806</c:v>
                </c:pt>
                <c:pt idx="7">
                  <c:v>1.3942009880223174</c:v>
                </c:pt>
                <c:pt idx="8">
                  <c:v>1.5546338052259032</c:v>
                </c:pt>
                <c:pt idx="9">
                  <c:v>1.6775417667194468</c:v>
                </c:pt>
                <c:pt idx="10">
                  <c:v>1.7603879974176695</c:v>
                </c:pt>
                <c:pt idx="11">
                  <c:v>1.6257325641431071</c:v>
                </c:pt>
                <c:pt idx="12">
                  <c:v>1.667277555701224</c:v>
                </c:pt>
                <c:pt idx="13">
                  <c:v>1.6351583929812334</c:v>
                </c:pt>
                <c:pt idx="14">
                  <c:v>1.68863224966407</c:v>
                </c:pt>
                <c:pt idx="15">
                  <c:v>1.5298490744815414</c:v>
                </c:pt>
                <c:pt idx="16">
                  <c:v>1.5209974336801855</c:v>
                </c:pt>
                <c:pt idx="17">
                  <c:v>1.4864963296167191</c:v>
                </c:pt>
                <c:pt idx="18">
                  <c:v>1.3180270639322156</c:v>
                </c:pt>
                <c:pt idx="19">
                  <c:v>1.4441306011827719</c:v>
                </c:pt>
                <c:pt idx="20">
                  <c:v>1.4164642823486475</c:v>
                </c:pt>
                <c:pt idx="21">
                  <c:v>1.1205738251752269</c:v>
                </c:pt>
                <c:pt idx="22">
                  <c:v>0.99191165281546334</c:v>
                </c:pt>
                <c:pt idx="23">
                  <c:v>1.3589663781489296</c:v>
                </c:pt>
                <c:pt idx="24">
                  <c:v>1.321957232426938</c:v>
                </c:pt>
                <c:pt idx="25">
                  <c:v>1.3057025887049516</c:v>
                </c:pt>
                <c:pt idx="26">
                  <c:v>1.0531879777056896</c:v>
                </c:pt>
                <c:pt idx="27">
                  <c:v>1.2481811699899259</c:v>
                </c:pt>
                <c:pt idx="28">
                  <c:v>1.1060024680963976</c:v>
                </c:pt>
                <c:pt idx="29">
                  <c:v>1.0691448293094064</c:v>
                </c:pt>
                <c:pt idx="30">
                  <c:v>1.2135987600873235</c:v>
                </c:pt>
                <c:pt idx="31">
                  <c:v>1.0859705887133111</c:v>
                </c:pt>
                <c:pt idx="32">
                  <c:v>0.90902598483937169</c:v>
                </c:pt>
                <c:pt idx="33">
                  <c:v>0.81234178723565975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9B-404F-841D-5688AF6F5590}"/>
            </c:ext>
          </c:extLst>
        </c:ser>
        <c:ser>
          <c:idx val="1"/>
          <c:order val="3"/>
          <c:tx>
            <c:strRef>
              <c:f>Rt_calc!$AB$2</c:f>
              <c:strCache>
                <c:ptCount val="1"/>
                <c:pt idx="0">
                  <c:v>Uno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Rt_calc!$T$3:$T$36</c:f>
              <c:strCache>
                <c:ptCount val="34"/>
                <c:pt idx="0">
                  <c:v>3 al 10/03</c:v>
                </c:pt>
                <c:pt idx="1">
                  <c:v>11/03 al 18/03</c:v>
                </c:pt>
                <c:pt idx="2">
                  <c:v>19/03 al 26/03</c:v>
                </c:pt>
                <c:pt idx="3">
                  <c:v>27/03 al 3/04</c:v>
                </c:pt>
                <c:pt idx="4">
                  <c:v>4/04 al 11/04</c:v>
                </c:pt>
                <c:pt idx="5">
                  <c:v>12/04 al 19/04</c:v>
                </c:pt>
                <c:pt idx="6">
                  <c:v>20/04 al 27/04</c:v>
                </c:pt>
                <c:pt idx="7">
                  <c:v>28/04 al 05/05</c:v>
                </c:pt>
                <c:pt idx="8">
                  <c:v>06/05 al 13/05</c:v>
                </c:pt>
                <c:pt idx="9">
                  <c:v>14/05 al 21/05</c:v>
                </c:pt>
                <c:pt idx="10">
                  <c:v>22/05 al 29/05</c:v>
                </c:pt>
                <c:pt idx="11">
                  <c:v>30/05 al 06/06</c:v>
                </c:pt>
                <c:pt idx="12">
                  <c:v>07/06 al 14/06</c:v>
                </c:pt>
                <c:pt idx="13">
                  <c:v>15/06 al 21/06</c:v>
                </c:pt>
                <c:pt idx="14">
                  <c:v>22/06 al 28/06</c:v>
                </c:pt>
                <c:pt idx="15">
                  <c:v>29/06 al 05/07</c:v>
                </c:pt>
                <c:pt idx="16">
                  <c:v>06/07 al 12/07</c:v>
                </c:pt>
                <c:pt idx="17">
                  <c:v>13/07 al 19/07</c:v>
                </c:pt>
                <c:pt idx="18">
                  <c:v>20/07 al 26/07</c:v>
                </c:pt>
                <c:pt idx="19">
                  <c:v>27/07 al 02/08</c:v>
                </c:pt>
                <c:pt idx="20">
                  <c:v>03/08 al 09/08</c:v>
                </c:pt>
                <c:pt idx="21">
                  <c:v>10/08 al 16/08</c:v>
                </c:pt>
                <c:pt idx="22">
                  <c:v>17/08 al 23/08</c:v>
                </c:pt>
                <c:pt idx="23">
                  <c:v>24/08 al 30/08</c:v>
                </c:pt>
                <c:pt idx="24">
                  <c:v>31/08 al 06/09</c:v>
                </c:pt>
                <c:pt idx="25">
                  <c:v>07/09 al 13/09</c:v>
                </c:pt>
                <c:pt idx="26">
                  <c:v>14/09 al 20/09</c:v>
                </c:pt>
                <c:pt idx="27">
                  <c:v>21/09 al 27/09</c:v>
                </c:pt>
                <c:pt idx="28">
                  <c:v>28/09 a 04/10</c:v>
                </c:pt>
                <c:pt idx="29">
                  <c:v>05/10 al 11/10</c:v>
                </c:pt>
                <c:pt idx="30">
                  <c:v>12/10 al 18/10</c:v>
                </c:pt>
                <c:pt idx="31">
                  <c:v>19/10 al 25/10</c:v>
                </c:pt>
                <c:pt idx="32">
                  <c:v>26/10 al 01/11</c:v>
                </c:pt>
                <c:pt idx="33">
                  <c:v>02/11 al 08/11</c:v>
                </c:pt>
              </c:strCache>
            </c:strRef>
          </c:cat>
          <c:val>
            <c:numRef>
              <c:f>Rt_calc!$AB$3:$AB$36</c:f>
              <c:numCache>
                <c:formatCode>General</c:formatCod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9B-404F-841D-5688AF6F5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3086592"/>
        <c:axId val="303101056"/>
      </c:lineChart>
      <c:catAx>
        <c:axId val="303086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Fecha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03101056"/>
        <c:crosses val="autoZero"/>
        <c:auto val="1"/>
        <c:lblAlgn val="ctr"/>
        <c:lblOffset val="100"/>
        <c:noMultiLvlLbl val="1"/>
      </c:catAx>
      <c:valAx>
        <c:axId val="30310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Rt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0308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s-A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Tempo de duplicación (en días) de casos infectados</a:t>
            </a:r>
            <a:r>
              <a:rPr lang="en-US" baseline="0"/>
              <a:t> con Covid-19 en Argentina por semana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Td!$B$9</c:f>
              <c:strCache>
                <c:ptCount val="1"/>
                <c:pt idx="0">
                  <c:v>Td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Td!$A$10:$A$43</c:f>
              <c:strCache>
                <c:ptCount val="34"/>
                <c:pt idx="0">
                  <c:v>3 al 10/03</c:v>
                </c:pt>
                <c:pt idx="1">
                  <c:v>11/03 al 18/03</c:v>
                </c:pt>
                <c:pt idx="2">
                  <c:v>19/03 al 26/03</c:v>
                </c:pt>
                <c:pt idx="3">
                  <c:v>27/03 al 3/04</c:v>
                </c:pt>
                <c:pt idx="4">
                  <c:v>4/04 al 11/04</c:v>
                </c:pt>
                <c:pt idx="5">
                  <c:v>12/04 al 19/04</c:v>
                </c:pt>
                <c:pt idx="6">
                  <c:v>20/04 al 27/04</c:v>
                </c:pt>
                <c:pt idx="7">
                  <c:v>28/04 al 05/05</c:v>
                </c:pt>
                <c:pt idx="8">
                  <c:v>06/05 al 13/05</c:v>
                </c:pt>
                <c:pt idx="9">
                  <c:v>14/05 al 21/05</c:v>
                </c:pt>
                <c:pt idx="10">
                  <c:v>22/05 al 29/05</c:v>
                </c:pt>
                <c:pt idx="11">
                  <c:v>30/05 al 06/06</c:v>
                </c:pt>
                <c:pt idx="12">
                  <c:v>07/06 al 14/06</c:v>
                </c:pt>
                <c:pt idx="13">
                  <c:v>15/06 al 21/06</c:v>
                </c:pt>
                <c:pt idx="14">
                  <c:v>22/06 al 28/06</c:v>
                </c:pt>
                <c:pt idx="15">
                  <c:v>29/06 al 05/07</c:v>
                </c:pt>
                <c:pt idx="16">
                  <c:v>06/07 al 12/07</c:v>
                </c:pt>
                <c:pt idx="17">
                  <c:v>13/07 al 19/07</c:v>
                </c:pt>
                <c:pt idx="18">
                  <c:v>20/07 al 26/07</c:v>
                </c:pt>
                <c:pt idx="19">
                  <c:v>27/07 al 02/08</c:v>
                </c:pt>
                <c:pt idx="20">
                  <c:v>03/08 al 09/08</c:v>
                </c:pt>
                <c:pt idx="21">
                  <c:v>10/08 al 16/08</c:v>
                </c:pt>
                <c:pt idx="22">
                  <c:v>17/08 al 23/08</c:v>
                </c:pt>
                <c:pt idx="23">
                  <c:v>24/08 al 30/08</c:v>
                </c:pt>
                <c:pt idx="24">
                  <c:v>31/08 al 06/09</c:v>
                </c:pt>
                <c:pt idx="25">
                  <c:v>07/09 al 13/09</c:v>
                </c:pt>
                <c:pt idx="26">
                  <c:v>14/09 al 20/09</c:v>
                </c:pt>
                <c:pt idx="27">
                  <c:v>21/09 al 27/09</c:v>
                </c:pt>
                <c:pt idx="28">
                  <c:v>28/09 al 04/20</c:v>
                </c:pt>
                <c:pt idx="29">
                  <c:v>05/10 al 11/10</c:v>
                </c:pt>
                <c:pt idx="30">
                  <c:v>12/10 al 18/10</c:v>
                </c:pt>
                <c:pt idx="31">
                  <c:v>19/10 al 25/10</c:v>
                </c:pt>
                <c:pt idx="32">
                  <c:v>26/10 al 01/11</c:v>
                </c:pt>
                <c:pt idx="33">
                  <c:v>02/11 al 08/11</c:v>
                </c:pt>
              </c:strCache>
            </c:strRef>
          </c:cat>
          <c:val>
            <c:numRef>
              <c:f>Td!$B$10:$B$43</c:f>
              <c:numCache>
                <c:formatCode>0.00</c:formatCode>
                <c:ptCount val="34"/>
                <c:pt idx="0">
                  <c:v>2.1087168343762737</c:v>
                </c:pt>
                <c:pt idx="1">
                  <c:v>3.7659568962966539</c:v>
                </c:pt>
                <c:pt idx="2">
                  <c:v>3.2334989412593722</c:v>
                </c:pt>
                <c:pt idx="3">
                  <c:v>7.0322381272890198</c:v>
                </c:pt>
                <c:pt idx="4">
                  <c:v>12.378956764636998</c:v>
                </c:pt>
                <c:pt idx="5">
                  <c:v>18.315749385876522</c:v>
                </c:pt>
                <c:pt idx="6">
                  <c:v>18.396542708218259</c:v>
                </c:pt>
                <c:pt idx="7">
                  <c:v>24.962007222052328</c:v>
                </c:pt>
                <c:pt idx="8">
                  <c:v>17.840667471840479</c:v>
                </c:pt>
                <c:pt idx="9">
                  <c:v>14.666297394117853</c:v>
                </c:pt>
                <c:pt idx="10">
                  <c:v>13.105504107921073</c:v>
                </c:pt>
                <c:pt idx="11">
                  <c:v>15.852367509414062</c:v>
                </c:pt>
                <c:pt idx="12">
                  <c:v>14.886648948610958</c:v>
                </c:pt>
                <c:pt idx="13">
                  <c:v>15.622184926143751</c:v>
                </c:pt>
                <c:pt idx="14">
                  <c:v>14.435589394719068</c:v>
                </c:pt>
                <c:pt idx="15">
                  <c:v>18.659191472575181</c:v>
                </c:pt>
                <c:pt idx="16">
                  <c:v>18.970390790915364</c:v>
                </c:pt>
                <c:pt idx="17">
                  <c:v>20.291432436063907</c:v>
                </c:pt>
                <c:pt idx="18">
                  <c:v>19.132970756606873</c:v>
                </c:pt>
                <c:pt idx="19">
                  <c:v>22.194334856910341</c:v>
                </c:pt>
                <c:pt idx="20">
                  <c:v>23.645943510193668</c:v>
                </c:pt>
                <c:pt idx="21">
                  <c:v>27.968500131807122</c:v>
                </c:pt>
                <c:pt idx="22">
                  <c:v>30.944982608326264</c:v>
                </c:pt>
                <c:pt idx="23">
                  <c:v>27.378452279241738</c:v>
                </c:pt>
                <c:pt idx="24">
                  <c:v>30.486097489486514</c:v>
                </c:pt>
                <c:pt idx="25">
                  <c:v>32.088794490130972</c:v>
                </c:pt>
                <c:pt idx="26">
                  <c:v>37.715678813341256</c:v>
                </c:pt>
                <c:pt idx="27">
                  <c:v>39.446270908118983</c:v>
                </c:pt>
                <c:pt idx="28">
                  <c:v>41.955667477217844</c:v>
                </c:pt>
                <c:pt idx="29">
                  <c:v>41.908261941557782</c:v>
                </c:pt>
                <c:pt idx="30">
                  <c:v>45.776957668348608</c:v>
                </c:pt>
                <c:pt idx="31">
                  <c:v>49.475494781263755</c:v>
                </c:pt>
                <c:pt idx="32">
                  <c:v>66.415627500464367</c:v>
                </c:pt>
                <c:pt idx="33">
                  <c:v>85.388898852782731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B-43E3-A895-22A519665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3496192"/>
        <c:axId val="220771072"/>
      </c:barChart>
      <c:catAx>
        <c:axId val="30349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20771072"/>
        <c:crosses val="autoZero"/>
        <c:auto val="1"/>
        <c:lblAlgn val="ctr"/>
        <c:lblOffset val="100"/>
        <c:noMultiLvlLbl val="0"/>
      </c:catAx>
      <c:valAx>
        <c:axId val="22077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0349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baseline="0">
                <a:effectLst/>
              </a:rPr>
              <a:t>Número de Infectados acumulados por COVID-19 en Argentina, según escenario</a:t>
            </a:r>
            <a:endParaRPr lang="es-A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It acumulados (Optimista)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'Modelo predictivo'!$A$8:$A$280</c:f>
              <c:numCache>
                <c:formatCode>m/d/yyyy</c:formatCode>
                <c:ptCount val="273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  <c:pt idx="30">
                  <c:v>43923</c:v>
                </c:pt>
                <c:pt idx="31">
                  <c:v>43924</c:v>
                </c:pt>
                <c:pt idx="32">
                  <c:v>43925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43930</c:v>
                </c:pt>
                <c:pt idx="38">
                  <c:v>43931</c:v>
                </c:pt>
                <c:pt idx="39">
                  <c:v>43932</c:v>
                </c:pt>
                <c:pt idx="40">
                  <c:v>43933</c:v>
                </c:pt>
                <c:pt idx="41">
                  <c:v>43934</c:v>
                </c:pt>
                <c:pt idx="42">
                  <c:v>43935</c:v>
                </c:pt>
                <c:pt idx="43">
                  <c:v>43936</c:v>
                </c:pt>
                <c:pt idx="44">
                  <c:v>43937</c:v>
                </c:pt>
                <c:pt idx="45">
                  <c:v>43938</c:v>
                </c:pt>
                <c:pt idx="46">
                  <c:v>43939</c:v>
                </c:pt>
                <c:pt idx="47">
                  <c:v>43940</c:v>
                </c:pt>
                <c:pt idx="48">
                  <c:v>43941</c:v>
                </c:pt>
                <c:pt idx="49">
                  <c:v>43942</c:v>
                </c:pt>
                <c:pt idx="50">
                  <c:v>43943</c:v>
                </c:pt>
                <c:pt idx="51">
                  <c:v>43944</c:v>
                </c:pt>
                <c:pt idx="52">
                  <c:v>43945</c:v>
                </c:pt>
                <c:pt idx="53">
                  <c:v>43946</c:v>
                </c:pt>
                <c:pt idx="54">
                  <c:v>43947</c:v>
                </c:pt>
                <c:pt idx="55">
                  <c:v>43948</c:v>
                </c:pt>
                <c:pt idx="56">
                  <c:v>43949</c:v>
                </c:pt>
                <c:pt idx="57">
                  <c:v>43950</c:v>
                </c:pt>
                <c:pt idx="58">
                  <c:v>43951</c:v>
                </c:pt>
                <c:pt idx="59">
                  <c:v>43952</c:v>
                </c:pt>
                <c:pt idx="60">
                  <c:v>43953</c:v>
                </c:pt>
                <c:pt idx="61">
                  <c:v>43954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43960</c:v>
                </c:pt>
                <c:pt idx="68">
                  <c:v>43961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43967</c:v>
                </c:pt>
                <c:pt idx="75">
                  <c:v>43968</c:v>
                </c:pt>
                <c:pt idx="76">
                  <c:v>43969</c:v>
                </c:pt>
                <c:pt idx="77">
                  <c:v>43970</c:v>
                </c:pt>
                <c:pt idx="78">
                  <c:v>43971</c:v>
                </c:pt>
                <c:pt idx="79">
                  <c:v>43972</c:v>
                </c:pt>
                <c:pt idx="80">
                  <c:v>43973</c:v>
                </c:pt>
                <c:pt idx="81">
                  <c:v>43974</c:v>
                </c:pt>
                <c:pt idx="82">
                  <c:v>43975</c:v>
                </c:pt>
                <c:pt idx="83">
                  <c:v>43976</c:v>
                </c:pt>
                <c:pt idx="84">
                  <c:v>43977</c:v>
                </c:pt>
                <c:pt idx="85">
                  <c:v>43978</c:v>
                </c:pt>
                <c:pt idx="86">
                  <c:v>43979</c:v>
                </c:pt>
                <c:pt idx="87">
                  <c:v>43980</c:v>
                </c:pt>
                <c:pt idx="88">
                  <c:v>43981</c:v>
                </c:pt>
                <c:pt idx="89">
                  <c:v>43982</c:v>
                </c:pt>
                <c:pt idx="90">
                  <c:v>43983</c:v>
                </c:pt>
                <c:pt idx="91">
                  <c:v>43984</c:v>
                </c:pt>
                <c:pt idx="92">
                  <c:v>43985</c:v>
                </c:pt>
                <c:pt idx="93">
                  <c:v>43986</c:v>
                </c:pt>
                <c:pt idx="94">
                  <c:v>43987</c:v>
                </c:pt>
                <c:pt idx="95">
                  <c:v>43988</c:v>
                </c:pt>
                <c:pt idx="96">
                  <c:v>43989</c:v>
                </c:pt>
                <c:pt idx="97">
                  <c:v>43990</c:v>
                </c:pt>
                <c:pt idx="98">
                  <c:v>43991</c:v>
                </c:pt>
                <c:pt idx="99">
                  <c:v>43992</c:v>
                </c:pt>
                <c:pt idx="100">
                  <c:v>43993</c:v>
                </c:pt>
                <c:pt idx="101">
                  <c:v>43994</c:v>
                </c:pt>
                <c:pt idx="102">
                  <c:v>43995</c:v>
                </c:pt>
                <c:pt idx="103">
                  <c:v>43996</c:v>
                </c:pt>
                <c:pt idx="104">
                  <c:v>43997</c:v>
                </c:pt>
                <c:pt idx="105">
                  <c:v>43998</c:v>
                </c:pt>
                <c:pt idx="106">
                  <c:v>43999</c:v>
                </c:pt>
                <c:pt idx="107">
                  <c:v>44000</c:v>
                </c:pt>
                <c:pt idx="108">
                  <c:v>44001</c:v>
                </c:pt>
                <c:pt idx="109">
                  <c:v>44002</c:v>
                </c:pt>
                <c:pt idx="110">
                  <c:v>44003</c:v>
                </c:pt>
                <c:pt idx="111">
                  <c:v>44004</c:v>
                </c:pt>
                <c:pt idx="112">
                  <c:v>44005</c:v>
                </c:pt>
                <c:pt idx="113">
                  <c:v>44006</c:v>
                </c:pt>
                <c:pt idx="114">
                  <c:v>44007</c:v>
                </c:pt>
                <c:pt idx="115">
                  <c:v>44008</c:v>
                </c:pt>
                <c:pt idx="116">
                  <c:v>44009</c:v>
                </c:pt>
                <c:pt idx="117">
                  <c:v>44010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44016</c:v>
                </c:pt>
                <c:pt idx="124">
                  <c:v>44017</c:v>
                </c:pt>
                <c:pt idx="125">
                  <c:v>44018</c:v>
                </c:pt>
                <c:pt idx="126">
                  <c:v>44019</c:v>
                </c:pt>
                <c:pt idx="127">
                  <c:v>44020</c:v>
                </c:pt>
                <c:pt idx="128">
                  <c:v>44021</c:v>
                </c:pt>
                <c:pt idx="129">
                  <c:v>44022</c:v>
                </c:pt>
                <c:pt idx="130">
                  <c:v>44023</c:v>
                </c:pt>
                <c:pt idx="131">
                  <c:v>44024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44030</c:v>
                </c:pt>
                <c:pt idx="138">
                  <c:v>44031</c:v>
                </c:pt>
                <c:pt idx="139">
                  <c:v>44032</c:v>
                </c:pt>
                <c:pt idx="140">
                  <c:v>44033</c:v>
                </c:pt>
                <c:pt idx="141">
                  <c:v>44034</c:v>
                </c:pt>
                <c:pt idx="142">
                  <c:v>44035</c:v>
                </c:pt>
                <c:pt idx="143">
                  <c:v>44036</c:v>
                </c:pt>
                <c:pt idx="144">
                  <c:v>44037</c:v>
                </c:pt>
                <c:pt idx="145">
                  <c:v>44038</c:v>
                </c:pt>
                <c:pt idx="146">
                  <c:v>44039</c:v>
                </c:pt>
                <c:pt idx="147">
                  <c:v>44040</c:v>
                </c:pt>
                <c:pt idx="148">
                  <c:v>44041</c:v>
                </c:pt>
                <c:pt idx="149">
                  <c:v>44042</c:v>
                </c:pt>
                <c:pt idx="150">
                  <c:v>44043</c:v>
                </c:pt>
                <c:pt idx="151">
                  <c:v>44044</c:v>
                </c:pt>
                <c:pt idx="152">
                  <c:v>44045</c:v>
                </c:pt>
                <c:pt idx="153">
                  <c:v>44046</c:v>
                </c:pt>
                <c:pt idx="154">
                  <c:v>44047</c:v>
                </c:pt>
                <c:pt idx="155">
                  <c:v>44048</c:v>
                </c:pt>
                <c:pt idx="156">
                  <c:v>44049</c:v>
                </c:pt>
                <c:pt idx="157">
                  <c:v>44050</c:v>
                </c:pt>
                <c:pt idx="158">
                  <c:v>44051</c:v>
                </c:pt>
                <c:pt idx="159">
                  <c:v>44052</c:v>
                </c:pt>
                <c:pt idx="160">
                  <c:v>44053</c:v>
                </c:pt>
                <c:pt idx="161">
                  <c:v>44054</c:v>
                </c:pt>
                <c:pt idx="162">
                  <c:v>44055</c:v>
                </c:pt>
                <c:pt idx="163">
                  <c:v>44056</c:v>
                </c:pt>
                <c:pt idx="164">
                  <c:v>44057</c:v>
                </c:pt>
                <c:pt idx="165">
                  <c:v>44058</c:v>
                </c:pt>
                <c:pt idx="166">
                  <c:v>44059</c:v>
                </c:pt>
                <c:pt idx="167">
                  <c:v>44060</c:v>
                </c:pt>
                <c:pt idx="168">
                  <c:v>44061</c:v>
                </c:pt>
                <c:pt idx="169">
                  <c:v>44062</c:v>
                </c:pt>
                <c:pt idx="170">
                  <c:v>44063</c:v>
                </c:pt>
                <c:pt idx="171">
                  <c:v>44064</c:v>
                </c:pt>
                <c:pt idx="172">
                  <c:v>44065</c:v>
                </c:pt>
                <c:pt idx="173">
                  <c:v>44066</c:v>
                </c:pt>
                <c:pt idx="174">
                  <c:v>44067</c:v>
                </c:pt>
                <c:pt idx="175">
                  <c:v>44068</c:v>
                </c:pt>
                <c:pt idx="176">
                  <c:v>44069</c:v>
                </c:pt>
                <c:pt idx="177">
                  <c:v>44070</c:v>
                </c:pt>
                <c:pt idx="178">
                  <c:v>44071</c:v>
                </c:pt>
                <c:pt idx="179">
                  <c:v>44072</c:v>
                </c:pt>
                <c:pt idx="180">
                  <c:v>44073</c:v>
                </c:pt>
                <c:pt idx="181">
                  <c:v>44074</c:v>
                </c:pt>
                <c:pt idx="182">
                  <c:v>44075</c:v>
                </c:pt>
                <c:pt idx="183">
                  <c:v>44076</c:v>
                </c:pt>
                <c:pt idx="184">
                  <c:v>44077</c:v>
                </c:pt>
                <c:pt idx="185">
                  <c:v>44078</c:v>
                </c:pt>
                <c:pt idx="186">
                  <c:v>44079</c:v>
                </c:pt>
                <c:pt idx="187">
                  <c:v>44080</c:v>
                </c:pt>
                <c:pt idx="188">
                  <c:v>44081</c:v>
                </c:pt>
                <c:pt idx="189">
                  <c:v>44082</c:v>
                </c:pt>
                <c:pt idx="190">
                  <c:v>44083</c:v>
                </c:pt>
                <c:pt idx="191">
                  <c:v>44084</c:v>
                </c:pt>
                <c:pt idx="192">
                  <c:v>44085</c:v>
                </c:pt>
                <c:pt idx="193">
                  <c:v>44086</c:v>
                </c:pt>
                <c:pt idx="194">
                  <c:v>44087</c:v>
                </c:pt>
                <c:pt idx="195">
                  <c:v>44088</c:v>
                </c:pt>
                <c:pt idx="196">
                  <c:v>44089</c:v>
                </c:pt>
                <c:pt idx="197">
                  <c:v>44090</c:v>
                </c:pt>
                <c:pt idx="198">
                  <c:v>44091</c:v>
                </c:pt>
                <c:pt idx="199">
                  <c:v>44092</c:v>
                </c:pt>
                <c:pt idx="200">
                  <c:v>44093</c:v>
                </c:pt>
                <c:pt idx="201">
                  <c:v>44094</c:v>
                </c:pt>
                <c:pt idx="202">
                  <c:v>44095</c:v>
                </c:pt>
                <c:pt idx="203">
                  <c:v>44096</c:v>
                </c:pt>
                <c:pt idx="204">
                  <c:v>44097</c:v>
                </c:pt>
                <c:pt idx="205">
                  <c:v>44098</c:v>
                </c:pt>
                <c:pt idx="206">
                  <c:v>44099</c:v>
                </c:pt>
                <c:pt idx="207">
                  <c:v>44100</c:v>
                </c:pt>
                <c:pt idx="208">
                  <c:v>44101</c:v>
                </c:pt>
                <c:pt idx="209">
                  <c:v>44102</c:v>
                </c:pt>
                <c:pt idx="210">
                  <c:v>44103</c:v>
                </c:pt>
                <c:pt idx="211">
                  <c:v>44104</c:v>
                </c:pt>
                <c:pt idx="212">
                  <c:v>44105</c:v>
                </c:pt>
                <c:pt idx="213">
                  <c:v>44106</c:v>
                </c:pt>
                <c:pt idx="214">
                  <c:v>44107</c:v>
                </c:pt>
                <c:pt idx="215">
                  <c:v>44108</c:v>
                </c:pt>
                <c:pt idx="216">
                  <c:v>44109</c:v>
                </c:pt>
                <c:pt idx="217">
                  <c:v>44110</c:v>
                </c:pt>
                <c:pt idx="218">
                  <c:v>44111</c:v>
                </c:pt>
                <c:pt idx="219">
                  <c:v>44112</c:v>
                </c:pt>
                <c:pt idx="220">
                  <c:v>44113</c:v>
                </c:pt>
                <c:pt idx="221">
                  <c:v>44114</c:v>
                </c:pt>
                <c:pt idx="222">
                  <c:v>44115</c:v>
                </c:pt>
                <c:pt idx="223">
                  <c:v>44116</c:v>
                </c:pt>
                <c:pt idx="224">
                  <c:v>44117</c:v>
                </c:pt>
                <c:pt idx="225">
                  <c:v>44118</c:v>
                </c:pt>
                <c:pt idx="226">
                  <c:v>44119</c:v>
                </c:pt>
                <c:pt idx="227">
                  <c:v>44120</c:v>
                </c:pt>
                <c:pt idx="228">
                  <c:v>44121</c:v>
                </c:pt>
                <c:pt idx="229">
                  <c:v>44122</c:v>
                </c:pt>
                <c:pt idx="230">
                  <c:v>44123</c:v>
                </c:pt>
                <c:pt idx="231">
                  <c:v>44124</c:v>
                </c:pt>
                <c:pt idx="232">
                  <c:v>44125</c:v>
                </c:pt>
                <c:pt idx="233">
                  <c:v>44126</c:v>
                </c:pt>
                <c:pt idx="234">
                  <c:v>44127</c:v>
                </c:pt>
                <c:pt idx="235">
                  <c:v>44128</c:v>
                </c:pt>
                <c:pt idx="236">
                  <c:v>44129</c:v>
                </c:pt>
                <c:pt idx="237">
                  <c:v>44130</c:v>
                </c:pt>
                <c:pt idx="238">
                  <c:v>44131</c:v>
                </c:pt>
                <c:pt idx="239">
                  <c:v>44132</c:v>
                </c:pt>
                <c:pt idx="240">
                  <c:v>44133</c:v>
                </c:pt>
                <c:pt idx="241">
                  <c:v>44134</c:v>
                </c:pt>
                <c:pt idx="242">
                  <c:v>44135</c:v>
                </c:pt>
                <c:pt idx="243">
                  <c:v>44136</c:v>
                </c:pt>
                <c:pt idx="244">
                  <c:v>44137</c:v>
                </c:pt>
                <c:pt idx="245">
                  <c:v>44138</c:v>
                </c:pt>
                <c:pt idx="246">
                  <c:v>44139</c:v>
                </c:pt>
                <c:pt idx="247">
                  <c:v>44140</c:v>
                </c:pt>
                <c:pt idx="248">
                  <c:v>44141</c:v>
                </c:pt>
                <c:pt idx="249">
                  <c:v>44142</c:v>
                </c:pt>
                <c:pt idx="250">
                  <c:v>44143</c:v>
                </c:pt>
                <c:pt idx="251">
                  <c:v>44144</c:v>
                </c:pt>
                <c:pt idx="252">
                  <c:v>44145</c:v>
                </c:pt>
                <c:pt idx="253">
                  <c:v>44146</c:v>
                </c:pt>
                <c:pt idx="254">
                  <c:v>44147</c:v>
                </c:pt>
                <c:pt idx="255">
                  <c:v>44148</c:v>
                </c:pt>
                <c:pt idx="256">
                  <c:v>44149</c:v>
                </c:pt>
                <c:pt idx="257">
                  <c:v>44150</c:v>
                </c:pt>
                <c:pt idx="258">
                  <c:v>44151</c:v>
                </c:pt>
                <c:pt idx="259">
                  <c:v>44152</c:v>
                </c:pt>
                <c:pt idx="260">
                  <c:v>44153</c:v>
                </c:pt>
                <c:pt idx="261">
                  <c:v>44154</c:v>
                </c:pt>
                <c:pt idx="262">
                  <c:v>44155</c:v>
                </c:pt>
                <c:pt idx="263">
                  <c:v>44156</c:v>
                </c:pt>
                <c:pt idx="264">
                  <c:v>44157</c:v>
                </c:pt>
                <c:pt idx="265">
                  <c:v>44158</c:v>
                </c:pt>
                <c:pt idx="266">
                  <c:v>44159</c:v>
                </c:pt>
                <c:pt idx="267">
                  <c:v>44160</c:v>
                </c:pt>
                <c:pt idx="268">
                  <c:v>44161</c:v>
                </c:pt>
                <c:pt idx="269">
                  <c:v>44162</c:v>
                </c:pt>
                <c:pt idx="270">
                  <c:v>44163</c:v>
                </c:pt>
                <c:pt idx="271">
                  <c:v>44164</c:v>
                </c:pt>
                <c:pt idx="272">
                  <c:v>44165</c:v>
                </c:pt>
              </c:numCache>
            </c:numRef>
          </c:cat>
          <c:val>
            <c:numRef>
              <c:f>'Modelo predictivo'!$F$8:$F$280</c:f>
              <c:numCache>
                <c:formatCode>_(* #,##0_);_(* \(#,##0\);_(* "-"_);_(@_)</c:formatCode>
                <c:ptCount val="273"/>
                <c:pt idx="4">
                  <c:v>9</c:v>
                </c:pt>
                <c:pt idx="5">
                  <c:v>13.145376601493407</c:v>
                </c:pt>
                <c:pt idx="6">
                  <c:v>18.904004023945198</c:v>
                </c:pt>
                <c:pt idx="7">
                  <c:v>26.903708454949033</c:v>
                </c:pt>
                <c:pt idx="8">
                  <c:v>33.502787418488253</c:v>
                </c:pt>
                <c:pt idx="9">
                  <c:v>41.435427160798326</c:v>
                </c:pt>
                <c:pt idx="10">
                  <c:v>50.971116857093328</c:v>
                </c:pt>
                <c:pt idx="11">
                  <c:v>62.433804434432794</c:v>
                </c:pt>
                <c:pt idx="12">
                  <c:v>76.212901552805391</c:v>
                </c:pt>
                <c:pt idx="13">
                  <c:v>92.776512410537961</c:v>
                </c:pt>
                <c:pt idx="14">
                  <c:v>112.68733572807835</c:v>
                </c:pt>
                <c:pt idx="15">
                  <c:v>136.62178005172944</c:v>
                </c:pt>
                <c:pt idx="16">
                  <c:v>169.28407942280566</c:v>
                </c:pt>
                <c:pt idx="17">
                  <c:v>209.75502907392155</c:v>
                </c:pt>
                <c:pt idx="18">
                  <c:v>259.90144280844174</c:v>
                </c:pt>
                <c:pt idx="19">
                  <c:v>322.03642391857954</c:v>
                </c:pt>
                <c:pt idx="20">
                  <c:v>399.02605214016</c:v>
                </c:pt>
                <c:pt idx="21">
                  <c:v>494.42157171031619</c:v>
                </c:pt>
                <c:pt idx="22">
                  <c:v>612.62317451195304</c:v>
                </c:pt>
                <c:pt idx="23">
                  <c:v>759.08292777342319</c:v>
                </c:pt>
                <c:pt idx="24">
                  <c:v>854.6505833091328</c:v>
                </c:pt>
                <c:pt idx="25">
                  <c:v>959.01845092312442</c:v>
                </c:pt>
                <c:pt idx="26">
                  <c:v>1072.9968265570415</c:v>
                </c:pt>
                <c:pt idx="27">
                  <c:v>1197.4706042747775</c:v>
                </c:pt>
                <c:pt idx="28">
                  <c:v>1333.4061417813923</c:v>
                </c:pt>
                <c:pt idx="29">
                  <c:v>1481.8587573764</c:v>
                </c:pt>
                <c:pt idx="30">
                  <c:v>1643.9809163341561</c:v>
                </c:pt>
                <c:pt idx="31">
                  <c:v>1821.0311700145862</c:v>
                </c:pt>
                <c:pt idx="32">
                  <c:v>1916.6134738899586</c:v>
                </c:pt>
                <c:pt idx="33">
                  <c:v>2013.0941895308215</c:v>
                </c:pt>
                <c:pt idx="34">
                  <c:v>2110.4817427332664</c:v>
                </c:pt>
                <c:pt idx="35">
                  <c:v>2208.7846379617017</c:v>
                </c:pt>
                <c:pt idx="36">
                  <c:v>2308.0114590766634</c:v>
                </c:pt>
                <c:pt idx="37">
                  <c:v>2408.1708700692311</c:v>
                </c:pt>
                <c:pt idx="38">
                  <c:v>2509.2716158021099</c:v>
                </c:pt>
                <c:pt idx="39">
                  <c:v>2611.3225227574349</c:v>
                </c:pt>
                <c:pt idx="40">
                  <c:v>2710.4434823607216</c:v>
                </c:pt>
                <c:pt idx="41">
                  <c:v>2810.193489054031</c:v>
                </c:pt>
                <c:pt idx="42">
                  <c:v>2910.5765162554744</c:v>
                </c:pt>
                <c:pt idx="43">
                  <c:v>3011.5965622432104</c:v>
                </c:pt>
                <c:pt idx="44">
                  <c:v>3113.2576503079408</c:v>
                </c:pt>
                <c:pt idx="45">
                  <c:v>3215.5638289063004</c:v>
                </c:pt>
                <c:pt idx="46">
                  <c:v>3318.5191718151514</c:v>
                </c:pt>
                <c:pt idx="47">
                  <c:v>3422.1277782867796</c:v>
                </c:pt>
                <c:pt idx="48">
                  <c:v>3531.8367882867869</c:v>
                </c:pt>
                <c:pt idx="49">
                  <c:v>3642.6872906824829</c:v>
                </c:pt>
                <c:pt idx="50">
                  <c:v>3754.6911371852611</c:v>
                </c:pt>
                <c:pt idx="51">
                  <c:v>3867.8603020308856</c:v>
                </c:pt>
                <c:pt idx="52">
                  <c:v>3982.2068832351042</c:v>
                </c:pt>
                <c:pt idx="53">
                  <c:v>4097.7431038619052</c:v>
                </c:pt>
                <c:pt idx="54">
                  <c:v>4214.4813133045209</c:v>
                </c:pt>
                <c:pt idx="55">
                  <c:v>4332.4339885793197</c:v>
                </c:pt>
                <c:pt idx="56">
                  <c:v>4477.4524159781304</c:v>
                </c:pt>
                <c:pt idx="57">
                  <c:v>4626.5522687713001</c:v>
                </c:pt>
                <c:pt idx="58">
                  <c:v>4779.8483529818814</c:v>
                </c:pt>
                <c:pt idx="59">
                  <c:v>4937.4587004398336</c:v>
                </c:pt>
                <c:pt idx="60">
                  <c:v>5099.5046592170784</c:v>
                </c:pt>
                <c:pt idx="61">
                  <c:v>5266.1109865862763</c:v>
                </c:pt>
                <c:pt idx="62">
                  <c:v>5437.40594457308</c:v>
                </c:pt>
                <c:pt idx="63">
                  <c:v>5613.5213981735424</c:v>
                </c:pt>
                <c:pt idx="64">
                  <c:v>5815.4290898745712</c:v>
                </c:pt>
                <c:pt idx="65">
                  <c:v>6025.331922366956</c:v>
                </c:pt>
                <c:pt idx="66">
                  <c:v>6243.5463424590143</c:v>
                </c:pt>
                <c:pt idx="67">
                  <c:v>6470.4013101947048</c:v>
                </c:pt>
                <c:pt idx="68">
                  <c:v>6706.2387927189302</c:v>
                </c:pt>
                <c:pt idx="69">
                  <c:v>6951.4142775580976</c:v>
                </c:pt>
                <c:pt idx="70">
                  <c:v>7206.2973060730055</c:v>
                </c:pt>
                <c:pt idx="71">
                  <c:v>7471.2720278701972</c:v>
                </c:pt>
                <c:pt idx="72">
                  <c:v>7768.515853324363</c:v>
                </c:pt>
                <c:pt idx="73">
                  <c:v>8080.1369926321258</c:v>
                </c:pt>
                <c:pt idx="74">
                  <c:v>8406.8305040484756</c:v>
                </c:pt>
                <c:pt idx="75">
                  <c:v>8749.3250126606399</c:v>
                </c:pt>
                <c:pt idx="76">
                  <c:v>9108.3843279679968</c:v>
                </c:pt>
                <c:pt idx="77">
                  <c:v>9484.8091390677018</c:v>
                </c:pt>
                <c:pt idx="78">
                  <c:v>9879.4387911350204</c:v>
                </c:pt>
                <c:pt idx="79">
                  <c:v>10293.153147059296</c:v>
                </c:pt>
                <c:pt idx="80">
                  <c:v>10748.294083916233</c:v>
                </c:pt>
                <c:pt idx="81">
                  <c:v>11228.137163157609</c:v>
                </c:pt>
                <c:pt idx="82">
                  <c:v>11734.022162421206</c:v>
                </c:pt>
                <c:pt idx="83">
                  <c:v>12267.36142525803</c:v>
                </c:pt>
                <c:pt idx="84">
                  <c:v>12829.643780339935</c:v>
                </c:pt>
                <c:pt idx="85">
                  <c:v>13422.438671094702</c:v>
                </c:pt>
                <c:pt idx="86">
                  <c:v>14047.400506927603</c:v>
                </c:pt>
                <c:pt idx="87">
                  <c:v>14706.273247764671</c:v>
                </c:pt>
                <c:pt idx="88">
                  <c:v>15347.762274539902</c:v>
                </c:pt>
                <c:pt idx="89">
                  <c:v>16017.888535486254</c:v>
                </c:pt>
                <c:pt idx="90">
                  <c:v>16717.928878249819</c:v>
                </c:pt>
                <c:pt idx="91">
                  <c:v>17449.216937839865</c:v>
                </c:pt>
                <c:pt idx="92">
                  <c:v>18213.145649128677</c:v>
                </c:pt>
                <c:pt idx="93">
                  <c:v>19011.169869316876</c:v>
                </c:pt>
                <c:pt idx="94">
                  <c:v>19844.809115067328</c:v>
                </c:pt>
                <c:pt idx="95">
                  <c:v>20715.650419201749</c:v>
                </c:pt>
                <c:pt idx="96">
                  <c:v>21648.598380325926</c:v>
                </c:pt>
                <c:pt idx="97">
                  <c:v>22625.94101907163</c:v>
                </c:pt>
                <c:pt idx="98">
                  <c:v>23649.7874149044</c:v>
                </c:pt>
                <c:pt idx="99">
                  <c:v>24722.346507228438</c:v>
                </c:pt>
                <c:pt idx="100">
                  <c:v>25845.931790642924</c:v>
                </c:pt>
                <c:pt idx="101">
                  <c:v>27022.966227751713</c:v>
                </c:pt>
                <c:pt idx="102">
                  <c:v>28255.987389291979</c:v>
                </c:pt>
                <c:pt idx="103">
                  <c:v>29547.652831754662</c:v>
                </c:pt>
                <c:pt idx="104">
                  <c:v>30874.679150909247</c:v>
                </c:pt>
                <c:pt idx="105">
                  <c:v>32261.766493674899</c:v>
                </c:pt>
                <c:pt idx="106">
                  <c:v>33711.626432013363</c:v>
                </c:pt>
                <c:pt idx="107">
                  <c:v>35227.09232875536</c:v>
                </c:pt>
                <c:pt idx="108">
                  <c:v>36811.124749622926</c:v>
                </c:pt>
                <c:pt idx="109">
                  <c:v>38466.817110336568</c:v>
                </c:pt>
                <c:pt idx="110">
                  <c:v>40197.401568513342</c:v>
                </c:pt>
                <c:pt idx="111">
                  <c:v>42065.409304157118</c:v>
                </c:pt>
                <c:pt idx="112">
                  <c:v>44025.015157278816</c:v>
                </c:pt>
                <c:pt idx="113">
                  <c:v>46080.696517532509</c:v>
                </c:pt>
                <c:pt idx="114">
                  <c:v>48237.148210461251</c:v>
                </c:pt>
                <c:pt idx="115">
                  <c:v>50499.292913688754</c:v>
                </c:pt>
                <c:pt idx="116">
                  <c:v>52872.29205765036</c:v>
                </c:pt>
                <c:pt idx="117">
                  <c:v>55361.557231934414</c:v>
                </c:pt>
                <c:pt idx="118">
                  <c:v>57727.228846141734</c:v>
                </c:pt>
                <c:pt idx="119">
                  <c:v>60181.980862595767</c:v>
                </c:pt>
                <c:pt idx="120">
                  <c:v>62729.148296615538</c:v>
                </c:pt>
                <c:pt idx="121">
                  <c:v>65372.189532999677</c:v>
                </c:pt>
                <c:pt idx="122">
                  <c:v>68114.690775210256</c:v>
                </c:pt>
                <c:pt idx="123">
                  <c:v>70960.370646153111</c:v>
                </c:pt>
                <c:pt idx="124">
                  <c:v>73913.084945024559</c:v>
                </c:pt>
                <c:pt idx="125">
                  <c:v>76959.104858889536</c:v>
                </c:pt>
                <c:pt idx="126">
                  <c:v>80117.714460515374</c:v>
                </c:pt>
                <c:pt idx="127">
                  <c:v>83393.043627681967</c:v>
                </c:pt>
                <c:pt idx="128">
                  <c:v>86789.371326886525</c:v>
                </c:pt>
                <c:pt idx="129">
                  <c:v>90311.130814080621</c:v>
                </c:pt>
                <c:pt idx="130">
                  <c:v>93962.915003022033</c:v>
                </c:pt>
                <c:pt idx="131">
                  <c:v>97749.482005570957</c:v>
                </c:pt>
                <c:pt idx="132">
                  <c:v>101586.70024112244</c:v>
                </c:pt>
                <c:pt idx="133">
                  <c:v>105556.02444947258</c:v>
                </c:pt>
                <c:pt idx="134">
                  <c:v>109661.95419170821</c:v>
                </c:pt>
                <c:pt idx="135">
                  <c:v>113909.13887249315</c:v>
                </c:pt>
                <c:pt idx="136">
                  <c:v>118302.38248962752</c:v>
                </c:pt>
                <c:pt idx="137">
                  <c:v>122846.64851704061</c:v>
                </c:pt>
                <c:pt idx="138">
                  <c:v>127547.06492371125</c:v>
                </c:pt>
                <c:pt idx="139">
                  <c:v>131857.91907265285</c:v>
                </c:pt>
                <c:pt idx="140">
                  <c:v>136265.11022325521</c:v>
                </c:pt>
                <c:pt idx="141">
                  <c:v>140770.74132156777</c:v>
                </c:pt>
                <c:pt idx="142">
                  <c:v>145376.95894013683</c:v>
                </c:pt>
                <c:pt idx="143">
                  <c:v>150085.95407852595</c:v>
                </c:pt>
                <c:pt idx="144">
                  <c:v>154899.96297361187</c:v>
                </c:pt>
                <c:pt idx="145">
                  <c:v>159821.26791952385</c:v>
                </c:pt>
                <c:pt idx="146">
                  <c:v>165333.53729595244</c:v>
                </c:pt>
                <c:pt idx="147">
                  <c:v>171017.93059649348</c:v>
                </c:pt>
                <c:pt idx="148">
                  <c:v>176879.7271478629</c:v>
                </c:pt>
                <c:pt idx="149">
                  <c:v>182924.36211294986</c:v>
                </c:pt>
                <c:pt idx="150">
                  <c:v>189157.43070043455</c:v>
                </c:pt>
                <c:pt idx="151">
                  <c:v>195584.6924626574</c:v>
                </c:pt>
                <c:pt idx="152">
                  <c:v>202212.07568182831</c:v>
                </c:pt>
                <c:pt idx="153">
                  <c:v>208914.76520391856</c:v>
                </c:pt>
                <c:pt idx="154">
                  <c:v>215812.72273170389</c:v>
                </c:pt>
                <c:pt idx="155">
                  <c:v>222911.50058142282</c:v>
                </c:pt>
                <c:pt idx="156">
                  <c:v>230216.80080695634</c:v>
                </c:pt>
                <c:pt idx="157">
                  <c:v>237734.47874972713</c:v>
                </c:pt>
                <c:pt idx="158">
                  <c:v>245470.54664271459</c:v>
                </c:pt>
                <c:pt idx="159">
                  <c:v>253431.17726738466</c:v>
                </c:pt>
                <c:pt idx="160">
                  <c:v>259911.54861376696</c:v>
                </c:pt>
                <c:pt idx="161">
                  <c:v>266443.82601511048</c:v>
                </c:pt>
                <c:pt idx="162">
                  <c:v>273028.34134101192</c:v>
                </c:pt>
                <c:pt idx="163">
                  <c:v>279665.42711077916</c:v>
                </c:pt>
                <c:pt idx="164">
                  <c:v>286355.41646574304</c:v>
                </c:pt>
                <c:pt idx="165">
                  <c:v>293098.64314097812</c:v>
                </c:pt>
                <c:pt idx="166">
                  <c:v>299895.4414364266</c:v>
                </c:pt>
                <c:pt idx="167">
                  <c:v>305959.56119350361</c:v>
                </c:pt>
                <c:pt idx="168">
                  <c:v>312016.45590224152</c:v>
                </c:pt>
                <c:pt idx="169">
                  <c:v>318066.07665245456</c:v>
                </c:pt>
                <c:pt idx="170">
                  <c:v>324108.37480690813</c:v>
                </c:pt>
                <c:pt idx="171">
                  <c:v>330143.30200253677</c:v>
                </c:pt>
                <c:pt idx="172">
                  <c:v>336170.81015164236</c:v>
                </c:pt>
                <c:pt idx="173">
                  <c:v>342190.85144307127</c:v>
                </c:pt>
                <c:pt idx="174">
                  <c:v>350428.30069778184</c:v>
                </c:pt>
                <c:pt idx="175">
                  <c:v>358869.24872564216</c:v>
                </c:pt>
                <c:pt idx="176">
                  <c:v>367518.53122053045</c:v>
                </c:pt>
                <c:pt idx="177">
                  <c:v>376381.08905673033</c:v>
                </c:pt>
                <c:pt idx="178">
                  <c:v>385461.97007777181</c:v>
                </c:pt>
                <c:pt idx="179">
                  <c:v>394766.33088888164</c:v>
                </c:pt>
                <c:pt idx="180">
                  <c:v>404299.43865129614</c:v>
                </c:pt>
                <c:pt idx="181">
                  <c:v>413800.67880890716</c:v>
                </c:pt>
                <c:pt idx="182">
                  <c:v>423510.1887035704</c:v>
                </c:pt>
                <c:pt idx="183">
                  <c:v>433432.29093751311</c:v>
                </c:pt>
                <c:pt idx="184">
                  <c:v>443571.38683557103</c:v>
                </c:pt>
                <c:pt idx="185">
                  <c:v>453931.95737352862</c:v>
                </c:pt>
                <c:pt idx="186">
                  <c:v>464518.56409233174</c:v>
                </c:pt>
                <c:pt idx="187">
                  <c:v>475335.8499965588</c:v>
                </c:pt>
                <c:pt idx="188">
                  <c:v>486252.63774448424</c:v>
                </c:pt>
                <c:pt idx="189">
                  <c:v>497394.18276240519</c:v>
                </c:pt>
                <c:pt idx="190">
                  <c:v>508764.79919638112</c:v>
                </c:pt>
                <c:pt idx="191">
                  <c:v>520368.87060764863</c:v>
                </c:pt>
                <c:pt idx="192">
                  <c:v>532210.85050466435</c:v>
                </c:pt>
                <c:pt idx="193">
                  <c:v>544295.26285066491</c:v>
                </c:pt>
                <c:pt idx="194">
                  <c:v>556626.70254506473</c:v>
                </c:pt>
                <c:pt idx="195">
                  <c:v>566776.33758573502</c:v>
                </c:pt>
                <c:pt idx="196">
                  <c:v>576952.64698056725</c:v>
                </c:pt>
                <c:pt idx="197">
                  <c:v>587155.51977146138</c:v>
                </c:pt>
                <c:pt idx="198">
                  <c:v>597384.84332558652</c:v>
                </c:pt>
                <c:pt idx="199">
                  <c:v>607640.5033359013</c:v>
                </c:pt>
                <c:pt idx="200">
                  <c:v>617922.38382187649</c:v>
                </c:pt>
                <c:pt idx="201">
                  <c:v>628230.36713042296</c:v>
                </c:pt>
                <c:pt idx="202">
                  <c:v>640477.62313062977</c:v>
                </c:pt>
                <c:pt idx="203">
                  <c:v>652923.12412148667</c:v>
                </c:pt>
                <c:pt idx="204">
                  <c:v>665569.71610493772</c:v>
                </c:pt>
                <c:pt idx="205">
                  <c:v>678420.2735265668</c:v>
                </c:pt>
                <c:pt idx="206">
                  <c:v>691477.69911598484</c:v>
                </c:pt>
                <c:pt idx="207">
                  <c:v>704744.92370710231</c:v>
                </c:pt>
                <c:pt idx="208">
                  <c:v>718224.9060376219</c:v>
                </c:pt>
                <c:pt idx="209">
                  <c:v>730360.5700452897</c:v>
                </c:pt>
                <c:pt idx="210">
                  <c:v>742569.28733503097</c:v>
                </c:pt>
                <c:pt idx="211">
                  <c:v>754851.21364788257</c:v>
                </c:pt>
                <c:pt idx="212">
                  <c:v>767206.50060520961</c:v>
                </c:pt>
                <c:pt idx="213">
                  <c:v>779635.29564133799</c:v>
                </c:pt>
                <c:pt idx="214">
                  <c:v>792137.74193610635</c:v>
                </c:pt>
                <c:pt idx="215">
                  <c:v>804713.97834735317</c:v>
                </c:pt>
                <c:pt idx="216">
                  <c:v>816942.5715096175</c:v>
                </c:pt>
                <c:pt idx="217">
                  <c:v>829211.26608871284</c:v>
                </c:pt>
                <c:pt idx="218">
                  <c:v>841519.92429127707</c:v>
                </c:pt>
                <c:pt idx="219">
                  <c:v>853868.40530135494</c:v>
                </c:pt>
                <c:pt idx="220">
                  <c:v>866256.56527560949</c:v>
                </c:pt>
                <c:pt idx="221">
                  <c:v>878684.2573389567</c:v>
                </c:pt>
                <c:pt idx="222">
                  <c:v>891151.33158062748</c:v>
                </c:pt>
                <c:pt idx="223">
                  <c:v>905347.38245084707</c:v>
                </c:pt>
                <c:pt idx="224">
                  <c:v>919730.73539223662</c:v>
                </c:pt>
                <c:pt idx="225">
                  <c:v>934303.40048434061</c:v>
                </c:pt>
                <c:pt idx="226">
                  <c:v>949067.39613949414</c:v>
                </c:pt>
                <c:pt idx="227">
                  <c:v>964024.7487181148</c:v>
                </c:pt>
                <c:pt idx="228">
                  <c:v>979177.49212944589</c:v>
                </c:pt>
                <c:pt idx="229">
                  <c:v>994527.66741751239</c:v>
                </c:pt>
                <c:pt idx="230">
                  <c:v>1008442.0421327753</c:v>
                </c:pt>
                <c:pt idx="231">
                  <c:v>1022413.3085565655</c:v>
                </c:pt>
                <c:pt idx="232">
                  <c:v>1036441.3412365234</c:v>
                </c:pt>
                <c:pt idx="233">
                  <c:v>1050526.0099317646</c:v>
                </c:pt>
                <c:pt idx="234">
                  <c:v>1064667.1795913645</c:v>
                </c:pt>
                <c:pt idx="235">
                  <c:v>1078864.710333525</c:v>
                </c:pt>
                <c:pt idx="236">
                  <c:v>1093118.4574254416</c:v>
                </c:pt>
                <c:pt idx="237">
                  <c:v>1105096.6755766044</c:v>
                </c:pt>
                <c:pt idx="238">
                  <c:v>1116974.7040940328</c:v>
                </c:pt>
                <c:pt idx="239">
                  <c:v>1128753.2000026002</c:v>
                </c:pt>
                <c:pt idx="240">
                  <c:v>1140432.8194280507</c:v>
                </c:pt>
                <c:pt idx="241">
                  <c:v>1152014.217523888</c:v>
                </c:pt>
                <c:pt idx="242">
                  <c:v>1163498.0483998766</c:v>
                </c:pt>
                <c:pt idx="243">
                  <c:v>1174884.9650521332</c:v>
                </c:pt>
                <c:pt idx="244">
                  <c:v>1184974.7429017355</c:v>
                </c:pt>
                <c:pt idx="245">
                  <c:v>1194911.5280312572</c:v>
                </c:pt>
                <c:pt idx="246">
                  <c:v>1204697.5437620059</c:v>
                </c:pt>
                <c:pt idx="247">
                  <c:v>1214334.9841092736</c:v>
                </c:pt>
                <c:pt idx="248">
                  <c:v>1223826.0140732711</c:v>
                </c:pt>
                <c:pt idx="249">
                  <c:v>1233172.7699304079</c:v>
                </c:pt>
                <c:pt idx="250">
                  <c:v>1242377.3595247797</c:v>
                </c:pt>
                <c:pt idx="251">
                  <c:v>1247956.6016476019</c:v>
                </c:pt>
                <c:pt idx="252">
                  <c:v>1253330.3373749158</c:v>
                </c:pt>
                <c:pt idx="253">
                  <c:v>1258506.1367996926</c:v>
                </c:pt>
                <c:pt idx="254">
                  <c:v>1263491.2911338161</c:v>
                </c:pt>
                <c:pt idx="255">
                  <c:v>1268292.8229833855</c:v>
                </c:pt>
                <c:pt idx="256">
                  <c:v>1272917.4962453921</c:v>
                </c:pt>
                <c:pt idx="257">
                  <c:v>1277371.8256397145</c:v>
                </c:pt>
                <c:pt idx="258">
                  <c:v>1281662.0858898701</c:v>
                </c:pt>
                <c:pt idx="259">
                  <c:v>1285794.3205654621</c:v>
                </c:pt>
                <c:pt idx="260">
                  <c:v>1289774.3505987874</c:v>
                </c:pt>
                <c:pt idx="261">
                  <c:v>1293607.7824876106</c:v>
                </c:pt>
                <c:pt idx="262">
                  <c:v>1297300.0161956716</c:v>
                </c:pt>
                <c:pt idx="263">
                  <c:v>1300856.252762062</c:v>
                </c:pt>
                <c:pt idx="264">
                  <c:v>1304281.5016301996</c:v>
                </c:pt>
                <c:pt idx="265">
                  <c:v>1307580.5877067354</c:v>
                </c:pt>
                <c:pt idx="266">
                  <c:v>1310758.1581603449</c:v>
                </c:pt>
                <c:pt idx="267">
                  <c:v>1313818.6889699916</c:v>
                </c:pt>
                <c:pt idx="268">
                  <c:v>1316766.4912318932</c:v>
                </c:pt>
                <c:pt idx="269">
                  <c:v>1319605.7172340846</c:v>
                </c:pt>
                <c:pt idx="270">
                  <c:v>1322340.366307145</c:v>
                </c:pt>
                <c:pt idx="271">
                  <c:v>1324974.2904593344</c:v>
                </c:pt>
                <c:pt idx="272">
                  <c:v>1327511.1998040893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876-49CD-A6E8-2AD66E0723F5}"/>
            </c:ext>
          </c:extLst>
        </c:ser>
        <c:ser>
          <c:idx val="2"/>
          <c:order val="1"/>
          <c:tx>
            <c:v>It acumulados (moderado)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'Modelo predictivo'!$A$8:$A$280</c:f>
              <c:numCache>
                <c:formatCode>m/d/yyyy</c:formatCode>
                <c:ptCount val="273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  <c:pt idx="30">
                  <c:v>43923</c:v>
                </c:pt>
                <c:pt idx="31">
                  <c:v>43924</c:v>
                </c:pt>
                <c:pt idx="32">
                  <c:v>43925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43930</c:v>
                </c:pt>
                <c:pt idx="38">
                  <c:v>43931</c:v>
                </c:pt>
                <c:pt idx="39">
                  <c:v>43932</c:v>
                </c:pt>
                <c:pt idx="40">
                  <c:v>43933</c:v>
                </c:pt>
                <c:pt idx="41">
                  <c:v>43934</c:v>
                </c:pt>
                <c:pt idx="42">
                  <c:v>43935</c:v>
                </c:pt>
                <c:pt idx="43">
                  <c:v>43936</c:v>
                </c:pt>
                <c:pt idx="44">
                  <c:v>43937</c:v>
                </c:pt>
                <c:pt idx="45">
                  <c:v>43938</c:v>
                </c:pt>
                <c:pt idx="46">
                  <c:v>43939</c:v>
                </c:pt>
                <c:pt idx="47">
                  <c:v>43940</c:v>
                </c:pt>
                <c:pt idx="48">
                  <c:v>43941</c:v>
                </c:pt>
                <c:pt idx="49">
                  <c:v>43942</c:v>
                </c:pt>
                <c:pt idx="50">
                  <c:v>43943</c:v>
                </c:pt>
                <c:pt idx="51">
                  <c:v>43944</c:v>
                </c:pt>
                <c:pt idx="52">
                  <c:v>43945</c:v>
                </c:pt>
                <c:pt idx="53">
                  <c:v>43946</c:v>
                </c:pt>
                <c:pt idx="54">
                  <c:v>43947</c:v>
                </c:pt>
                <c:pt idx="55">
                  <c:v>43948</c:v>
                </c:pt>
                <c:pt idx="56">
                  <c:v>43949</c:v>
                </c:pt>
                <c:pt idx="57">
                  <c:v>43950</c:v>
                </c:pt>
                <c:pt idx="58">
                  <c:v>43951</c:v>
                </c:pt>
                <c:pt idx="59">
                  <c:v>43952</c:v>
                </c:pt>
                <c:pt idx="60">
                  <c:v>43953</c:v>
                </c:pt>
                <c:pt idx="61">
                  <c:v>43954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43960</c:v>
                </c:pt>
                <c:pt idx="68">
                  <c:v>43961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43967</c:v>
                </c:pt>
                <c:pt idx="75">
                  <c:v>43968</c:v>
                </c:pt>
                <c:pt idx="76">
                  <c:v>43969</c:v>
                </c:pt>
                <c:pt idx="77">
                  <c:v>43970</c:v>
                </c:pt>
                <c:pt idx="78">
                  <c:v>43971</c:v>
                </c:pt>
                <c:pt idx="79">
                  <c:v>43972</c:v>
                </c:pt>
                <c:pt idx="80">
                  <c:v>43973</c:v>
                </c:pt>
                <c:pt idx="81">
                  <c:v>43974</c:v>
                </c:pt>
                <c:pt idx="82">
                  <c:v>43975</c:v>
                </c:pt>
                <c:pt idx="83">
                  <c:v>43976</c:v>
                </c:pt>
                <c:pt idx="84">
                  <c:v>43977</c:v>
                </c:pt>
                <c:pt idx="85">
                  <c:v>43978</c:v>
                </c:pt>
                <c:pt idx="86">
                  <c:v>43979</c:v>
                </c:pt>
                <c:pt idx="87">
                  <c:v>43980</c:v>
                </c:pt>
                <c:pt idx="88">
                  <c:v>43981</c:v>
                </c:pt>
                <c:pt idx="89">
                  <c:v>43982</c:v>
                </c:pt>
                <c:pt idx="90">
                  <c:v>43983</c:v>
                </c:pt>
                <c:pt idx="91">
                  <c:v>43984</c:v>
                </c:pt>
                <c:pt idx="92">
                  <c:v>43985</c:v>
                </c:pt>
                <c:pt idx="93">
                  <c:v>43986</c:v>
                </c:pt>
                <c:pt idx="94">
                  <c:v>43987</c:v>
                </c:pt>
                <c:pt idx="95">
                  <c:v>43988</c:v>
                </c:pt>
                <c:pt idx="96">
                  <c:v>43989</c:v>
                </c:pt>
                <c:pt idx="97">
                  <c:v>43990</c:v>
                </c:pt>
                <c:pt idx="98">
                  <c:v>43991</c:v>
                </c:pt>
                <c:pt idx="99">
                  <c:v>43992</c:v>
                </c:pt>
                <c:pt idx="100">
                  <c:v>43993</c:v>
                </c:pt>
                <c:pt idx="101">
                  <c:v>43994</c:v>
                </c:pt>
                <c:pt idx="102">
                  <c:v>43995</c:v>
                </c:pt>
                <c:pt idx="103">
                  <c:v>43996</c:v>
                </c:pt>
                <c:pt idx="104">
                  <c:v>43997</c:v>
                </c:pt>
                <c:pt idx="105">
                  <c:v>43998</c:v>
                </c:pt>
                <c:pt idx="106">
                  <c:v>43999</c:v>
                </c:pt>
                <c:pt idx="107">
                  <c:v>44000</c:v>
                </c:pt>
                <c:pt idx="108">
                  <c:v>44001</c:v>
                </c:pt>
                <c:pt idx="109">
                  <c:v>44002</c:v>
                </c:pt>
                <c:pt idx="110">
                  <c:v>44003</c:v>
                </c:pt>
                <c:pt idx="111">
                  <c:v>44004</c:v>
                </c:pt>
                <c:pt idx="112">
                  <c:v>44005</c:v>
                </c:pt>
                <c:pt idx="113">
                  <c:v>44006</c:v>
                </c:pt>
                <c:pt idx="114">
                  <c:v>44007</c:v>
                </c:pt>
                <c:pt idx="115">
                  <c:v>44008</c:v>
                </c:pt>
                <c:pt idx="116">
                  <c:v>44009</c:v>
                </c:pt>
                <c:pt idx="117">
                  <c:v>44010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44016</c:v>
                </c:pt>
                <c:pt idx="124">
                  <c:v>44017</c:v>
                </c:pt>
                <c:pt idx="125">
                  <c:v>44018</c:v>
                </c:pt>
                <c:pt idx="126">
                  <c:v>44019</c:v>
                </c:pt>
                <c:pt idx="127">
                  <c:v>44020</c:v>
                </c:pt>
                <c:pt idx="128">
                  <c:v>44021</c:v>
                </c:pt>
                <c:pt idx="129">
                  <c:v>44022</c:v>
                </c:pt>
                <c:pt idx="130">
                  <c:v>44023</c:v>
                </c:pt>
                <c:pt idx="131">
                  <c:v>44024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44030</c:v>
                </c:pt>
                <c:pt idx="138">
                  <c:v>44031</c:v>
                </c:pt>
                <c:pt idx="139">
                  <c:v>44032</c:v>
                </c:pt>
                <c:pt idx="140">
                  <c:v>44033</c:v>
                </c:pt>
                <c:pt idx="141">
                  <c:v>44034</c:v>
                </c:pt>
                <c:pt idx="142">
                  <c:v>44035</c:v>
                </c:pt>
                <c:pt idx="143">
                  <c:v>44036</c:v>
                </c:pt>
                <c:pt idx="144">
                  <c:v>44037</c:v>
                </c:pt>
                <c:pt idx="145">
                  <c:v>44038</c:v>
                </c:pt>
                <c:pt idx="146">
                  <c:v>44039</c:v>
                </c:pt>
                <c:pt idx="147">
                  <c:v>44040</c:v>
                </c:pt>
                <c:pt idx="148">
                  <c:v>44041</c:v>
                </c:pt>
                <c:pt idx="149">
                  <c:v>44042</c:v>
                </c:pt>
                <c:pt idx="150">
                  <c:v>44043</c:v>
                </c:pt>
                <c:pt idx="151">
                  <c:v>44044</c:v>
                </c:pt>
                <c:pt idx="152">
                  <c:v>44045</c:v>
                </c:pt>
                <c:pt idx="153">
                  <c:v>44046</c:v>
                </c:pt>
                <c:pt idx="154">
                  <c:v>44047</c:v>
                </c:pt>
                <c:pt idx="155">
                  <c:v>44048</c:v>
                </c:pt>
                <c:pt idx="156">
                  <c:v>44049</c:v>
                </c:pt>
                <c:pt idx="157">
                  <c:v>44050</c:v>
                </c:pt>
                <c:pt idx="158">
                  <c:v>44051</c:v>
                </c:pt>
                <c:pt idx="159">
                  <c:v>44052</c:v>
                </c:pt>
                <c:pt idx="160">
                  <c:v>44053</c:v>
                </c:pt>
                <c:pt idx="161">
                  <c:v>44054</c:v>
                </c:pt>
                <c:pt idx="162">
                  <c:v>44055</c:v>
                </c:pt>
                <c:pt idx="163">
                  <c:v>44056</c:v>
                </c:pt>
                <c:pt idx="164">
                  <c:v>44057</c:v>
                </c:pt>
                <c:pt idx="165">
                  <c:v>44058</c:v>
                </c:pt>
                <c:pt idx="166">
                  <c:v>44059</c:v>
                </c:pt>
                <c:pt idx="167">
                  <c:v>44060</c:v>
                </c:pt>
                <c:pt idx="168">
                  <c:v>44061</c:v>
                </c:pt>
                <c:pt idx="169">
                  <c:v>44062</c:v>
                </c:pt>
                <c:pt idx="170">
                  <c:v>44063</c:v>
                </c:pt>
                <c:pt idx="171">
                  <c:v>44064</c:v>
                </c:pt>
                <c:pt idx="172">
                  <c:v>44065</c:v>
                </c:pt>
                <c:pt idx="173">
                  <c:v>44066</c:v>
                </c:pt>
                <c:pt idx="174">
                  <c:v>44067</c:v>
                </c:pt>
                <c:pt idx="175">
                  <c:v>44068</c:v>
                </c:pt>
                <c:pt idx="176">
                  <c:v>44069</c:v>
                </c:pt>
                <c:pt idx="177">
                  <c:v>44070</c:v>
                </c:pt>
                <c:pt idx="178">
                  <c:v>44071</c:v>
                </c:pt>
                <c:pt idx="179">
                  <c:v>44072</c:v>
                </c:pt>
                <c:pt idx="180">
                  <c:v>44073</c:v>
                </c:pt>
                <c:pt idx="181">
                  <c:v>44074</c:v>
                </c:pt>
                <c:pt idx="182">
                  <c:v>44075</c:v>
                </c:pt>
                <c:pt idx="183">
                  <c:v>44076</c:v>
                </c:pt>
                <c:pt idx="184">
                  <c:v>44077</c:v>
                </c:pt>
                <c:pt idx="185">
                  <c:v>44078</c:v>
                </c:pt>
                <c:pt idx="186">
                  <c:v>44079</c:v>
                </c:pt>
                <c:pt idx="187">
                  <c:v>44080</c:v>
                </c:pt>
                <c:pt idx="188">
                  <c:v>44081</c:v>
                </c:pt>
                <c:pt idx="189">
                  <c:v>44082</c:v>
                </c:pt>
                <c:pt idx="190">
                  <c:v>44083</c:v>
                </c:pt>
                <c:pt idx="191">
                  <c:v>44084</c:v>
                </c:pt>
                <c:pt idx="192">
                  <c:v>44085</c:v>
                </c:pt>
                <c:pt idx="193">
                  <c:v>44086</c:v>
                </c:pt>
                <c:pt idx="194">
                  <c:v>44087</c:v>
                </c:pt>
                <c:pt idx="195">
                  <c:v>44088</c:v>
                </c:pt>
                <c:pt idx="196">
                  <c:v>44089</c:v>
                </c:pt>
                <c:pt idx="197">
                  <c:v>44090</c:v>
                </c:pt>
                <c:pt idx="198">
                  <c:v>44091</c:v>
                </c:pt>
                <c:pt idx="199">
                  <c:v>44092</c:v>
                </c:pt>
                <c:pt idx="200">
                  <c:v>44093</c:v>
                </c:pt>
                <c:pt idx="201">
                  <c:v>44094</c:v>
                </c:pt>
                <c:pt idx="202">
                  <c:v>44095</c:v>
                </c:pt>
                <c:pt idx="203">
                  <c:v>44096</c:v>
                </c:pt>
                <c:pt idx="204">
                  <c:v>44097</c:v>
                </c:pt>
                <c:pt idx="205">
                  <c:v>44098</c:v>
                </c:pt>
                <c:pt idx="206">
                  <c:v>44099</c:v>
                </c:pt>
                <c:pt idx="207">
                  <c:v>44100</c:v>
                </c:pt>
                <c:pt idx="208">
                  <c:v>44101</c:v>
                </c:pt>
                <c:pt idx="209">
                  <c:v>44102</c:v>
                </c:pt>
                <c:pt idx="210">
                  <c:v>44103</c:v>
                </c:pt>
                <c:pt idx="211">
                  <c:v>44104</c:v>
                </c:pt>
                <c:pt idx="212">
                  <c:v>44105</c:v>
                </c:pt>
                <c:pt idx="213">
                  <c:v>44106</c:v>
                </c:pt>
                <c:pt idx="214">
                  <c:v>44107</c:v>
                </c:pt>
                <c:pt idx="215">
                  <c:v>44108</c:v>
                </c:pt>
                <c:pt idx="216">
                  <c:v>44109</c:v>
                </c:pt>
                <c:pt idx="217">
                  <c:v>44110</c:v>
                </c:pt>
                <c:pt idx="218">
                  <c:v>44111</c:v>
                </c:pt>
                <c:pt idx="219">
                  <c:v>44112</c:v>
                </c:pt>
                <c:pt idx="220">
                  <c:v>44113</c:v>
                </c:pt>
                <c:pt idx="221">
                  <c:v>44114</c:v>
                </c:pt>
                <c:pt idx="222">
                  <c:v>44115</c:v>
                </c:pt>
                <c:pt idx="223">
                  <c:v>44116</c:v>
                </c:pt>
                <c:pt idx="224">
                  <c:v>44117</c:v>
                </c:pt>
                <c:pt idx="225">
                  <c:v>44118</c:v>
                </c:pt>
                <c:pt idx="226">
                  <c:v>44119</c:v>
                </c:pt>
                <c:pt idx="227">
                  <c:v>44120</c:v>
                </c:pt>
                <c:pt idx="228">
                  <c:v>44121</c:v>
                </c:pt>
                <c:pt idx="229">
                  <c:v>44122</c:v>
                </c:pt>
                <c:pt idx="230">
                  <c:v>44123</c:v>
                </c:pt>
                <c:pt idx="231">
                  <c:v>44124</c:v>
                </c:pt>
                <c:pt idx="232">
                  <c:v>44125</c:v>
                </c:pt>
                <c:pt idx="233">
                  <c:v>44126</c:v>
                </c:pt>
                <c:pt idx="234">
                  <c:v>44127</c:v>
                </c:pt>
                <c:pt idx="235">
                  <c:v>44128</c:v>
                </c:pt>
                <c:pt idx="236">
                  <c:v>44129</c:v>
                </c:pt>
                <c:pt idx="237">
                  <c:v>44130</c:v>
                </c:pt>
                <c:pt idx="238">
                  <c:v>44131</c:v>
                </c:pt>
                <c:pt idx="239">
                  <c:v>44132</c:v>
                </c:pt>
                <c:pt idx="240">
                  <c:v>44133</c:v>
                </c:pt>
                <c:pt idx="241">
                  <c:v>44134</c:v>
                </c:pt>
                <c:pt idx="242">
                  <c:v>44135</c:v>
                </c:pt>
                <c:pt idx="243">
                  <c:v>44136</c:v>
                </c:pt>
                <c:pt idx="244">
                  <c:v>44137</c:v>
                </c:pt>
                <c:pt idx="245">
                  <c:v>44138</c:v>
                </c:pt>
                <c:pt idx="246">
                  <c:v>44139</c:v>
                </c:pt>
                <c:pt idx="247">
                  <c:v>44140</c:v>
                </c:pt>
                <c:pt idx="248">
                  <c:v>44141</c:v>
                </c:pt>
                <c:pt idx="249">
                  <c:v>44142</c:v>
                </c:pt>
                <c:pt idx="250">
                  <c:v>44143</c:v>
                </c:pt>
                <c:pt idx="251">
                  <c:v>44144</c:v>
                </c:pt>
                <c:pt idx="252">
                  <c:v>44145</c:v>
                </c:pt>
                <c:pt idx="253">
                  <c:v>44146</c:v>
                </c:pt>
                <c:pt idx="254">
                  <c:v>44147</c:v>
                </c:pt>
                <c:pt idx="255">
                  <c:v>44148</c:v>
                </c:pt>
                <c:pt idx="256">
                  <c:v>44149</c:v>
                </c:pt>
                <c:pt idx="257">
                  <c:v>44150</c:v>
                </c:pt>
                <c:pt idx="258">
                  <c:v>44151</c:v>
                </c:pt>
                <c:pt idx="259">
                  <c:v>44152</c:v>
                </c:pt>
                <c:pt idx="260">
                  <c:v>44153</c:v>
                </c:pt>
                <c:pt idx="261">
                  <c:v>44154</c:v>
                </c:pt>
                <c:pt idx="262">
                  <c:v>44155</c:v>
                </c:pt>
                <c:pt idx="263">
                  <c:v>44156</c:v>
                </c:pt>
                <c:pt idx="264">
                  <c:v>44157</c:v>
                </c:pt>
                <c:pt idx="265">
                  <c:v>44158</c:v>
                </c:pt>
                <c:pt idx="266">
                  <c:v>44159</c:v>
                </c:pt>
                <c:pt idx="267">
                  <c:v>44160</c:v>
                </c:pt>
                <c:pt idx="268">
                  <c:v>44161</c:v>
                </c:pt>
                <c:pt idx="269">
                  <c:v>44162</c:v>
                </c:pt>
                <c:pt idx="270">
                  <c:v>44163</c:v>
                </c:pt>
                <c:pt idx="271">
                  <c:v>44164</c:v>
                </c:pt>
                <c:pt idx="272">
                  <c:v>44165</c:v>
                </c:pt>
              </c:numCache>
            </c:numRef>
          </c:cat>
          <c:val>
            <c:numRef>
              <c:f>'Modelo predictivo'!$M$8:$M$280</c:f>
              <c:numCache>
                <c:formatCode>_(* #,##0_);_(* \(#,##0\);_(* "-"_);_(@_)</c:formatCode>
                <c:ptCount val="273"/>
                <c:pt idx="4">
                  <c:v>9</c:v>
                </c:pt>
                <c:pt idx="5">
                  <c:v>13.145376601493407</c:v>
                </c:pt>
                <c:pt idx="6">
                  <c:v>18.904004023945198</c:v>
                </c:pt>
                <c:pt idx="7">
                  <c:v>26.903708454949033</c:v>
                </c:pt>
                <c:pt idx="8">
                  <c:v>33.502787418488253</c:v>
                </c:pt>
                <c:pt idx="9">
                  <c:v>41.435427160798326</c:v>
                </c:pt>
                <c:pt idx="10">
                  <c:v>50.971116857093328</c:v>
                </c:pt>
                <c:pt idx="11">
                  <c:v>62.433804434432794</c:v>
                </c:pt>
                <c:pt idx="12">
                  <c:v>76.212901552805391</c:v>
                </c:pt>
                <c:pt idx="13">
                  <c:v>92.776512410537961</c:v>
                </c:pt>
                <c:pt idx="14">
                  <c:v>112.68733572807835</c:v>
                </c:pt>
                <c:pt idx="15">
                  <c:v>136.62178005172944</c:v>
                </c:pt>
                <c:pt idx="16">
                  <c:v>169.28407942280566</c:v>
                </c:pt>
                <c:pt idx="17">
                  <c:v>209.75502907392155</c:v>
                </c:pt>
                <c:pt idx="18">
                  <c:v>259.90144280844174</c:v>
                </c:pt>
                <c:pt idx="19">
                  <c:v>322.03642391857954</c:v>
                </c:pt>
                <c:pt idx="20">
                  <c:v>399.02605214016</c:v>
                </c:pt>
                <c:pt idx="21">
                  <c:v>494.42157171031619</c:v>
                </c:pt>
                <c:pt idx="22">
                  <c:v>612.62317451195304</c:v>
                </c:pt>
                <c:pt idx="23">
                  <c:v>759.08292777342319</c:v>
                </c:pt>
                <c:pt idx="24">
                  <c:v>854.6505833091328</c:v>
                </c:pt>
                <c:pt idx="25">
                  <c:v>959.01845092312442</c:v>
                </c:pt>
                <c:pt idx="26">
                  <c:v>1072.9968265570415</c:v>
                </c:pt>
                <c:pt idx="27">
                  <c:v>1197.4706042747775</c:v>
                </c:pt>
                <c:pt idx="28">
                  <c:v>1333.4061417813923</c:v>
                </c:pt>
                <c:pt idx="29">
                  <c:v>1481.8587573764</c:v>
                </c:pt>
                <c:pt idx="30">
                  <c:v>1643.9809163341561</c:v>
                </c:pt>
                <c:pt idx="31">
                  <c:v>1821.0311700145862</c:v>
                </c:pt>
                <c:pt idx="32">
                  <c:v>1916.6134738899586</c:v>
                </c:pt>
                <c:pt idx="33">
                  <c:v>2013.0941895308215</c:v>
                </c:pt>
                <c:pt idx="34">
                  <c:v>2110.4817427332664</c:v>
                </c:pt>
                <c:pt idx="35">
                  <c:v>2208.7846379617017</c:v>
                </c:pt>
                <c:pt idx="36">
                  <c:v>2308.0114590766634</c:v>
                </c:pt>
                <c:pt idx="37">
                  <c:v>2408.1708700692311</c:v>
                </c:pt>
                <c:pt idx="38">
                  <c:v>2509.2716158021099</c:v>
                </c:pt>
                <c:pt idx="39">
                  <c:v>2611.3225227574349</c:v>
                </c:pt>
                <c:pt idx="40">
                  <c:v>2710.4434823607216</c:v>
                </c:pt>
                <c:pt idx="41">
                  <c:v>2810.193489054031</c:v>
                </c:pt>
                <c:pt idx="42">
                  <c:v>2910.5765162554744</c:v>
                </c:pt>
                <c:pt idx="43">
                  <c:v>3011.5965622432104</c:v>
                </c:pt>
                <c:pt idx="44">
                  <c:v>3113.2576503079408</c:v>
                </c:pt>
                <c:pt idx="45">
                  <c:v>3215.5638289063004</c:v>
                </c:pt>
                <c:pt idx="46">
                  <c:v>3318.5191718151514</c:v>
                </c:pt>
                <c:pt idx="47">
                  <c:v>3422.1277782867796</c:v>
                </c:pt>
                <c:pt idx="48">
                  <c:v>3531.8367882867869</c:v>
                </c:pt>
                <c:pt idx="49">
                  <c:v>3642.6872906824829</c:v>
                </c:pt>
                <c:pt idx="50">
                  <c:v>3754.6911371852611</c:v>
                </c:pt>
                <c:pt idx="51">
                  <c:v>3867.8603020308856</c:v>
                </c:pt>
                <c:pt idx="52">
                  <c:v>3982.2068832351042</c:v>
                </c:pt>
                <c:pt idx="53">
                  <c:v>4097.7431038619052</c:v>
                </c:pt>
                <c:pt idx="54">
                  <c:v>4214.4813133045209</c:v>
                </c:pt>
                <c:pt idx="55">
                  <c:v>4332.4339885793197</c:v>
                </c:pt>
                <c:pt idx="56">
                  <c:v>4477.4524159781304</c:v>
                </c:pt>
                <c:pt idx="57">
                  <c:v>4626.5522687713001</c:v>
                </c:pt>
                <c:pt idx="58">
                  <c:v>4779.8483529818814</c:v>
                </c:pt>
                <c:pt idx="59">
                  <c:v>4937.4587004398336</c:v>
                </c:pt>
                <c:pt idx="60">
                  <c:v>5099.5046592170784</c:v>
                </c:pt>
                <c:pt idx="61">
                  <c:v>5266.1109865862763</c:v>
                </c:pt>
                <c:pt idx="62">
                  <c:v>5437.40594457308</c:v>
                </c:pt>
                <c:pt idx="63">
                  <c:v>5613.5213981735424</c:v>
                </c:pt>
                <c:pt idx="64">
                  <c:v>5815.4290898745712</c:v>
                </c:pt>
                <c:pt idx="65">
                  <c:v>6025.331922366956</c:v>
                </c:pt>
                <c:pt idx="66">
                  <c:v>6243.5463424590143</c:v>
                </c:pt>
                <c:pt idx="67">
                  <c:v>6470.4013101947048</c:v>
                </c:pt>
                <c:pt idx="68">
                  <c:v>6706.2387927189302</c:v>
                </c:pt>
                <c:pt idx="69">
                  <c:v>6951.4142775580976</c:v>
                </c:pt>
                <c:pt idx="70">
                  <c:v>7206.2973060730055</c:v>
                </c:pt>
                <c:pt idx="71">
                  <c:v>7471.2720278701972</c:v>
                </c:pt>
                <c:pt idx="72">
                  <c:v>7768.515853324363</c:v>
                </c:pt>
                <c:pt idx="73">
                  <c:v>8080.1369926321258</c:v>
                </c:pt>
                <c:pt idx="74">
                  <c:v>8406.8305040484756</c:v>
                </c:pt>
                <c:pt idx="75">
                  <c:v>8749.3250126606399</c:v>
                </c:pt>
                <c:pt idx="76">
                  <c:v>9108.3843279679968</c:v>
                </c:pt>
                <c:pt idx="77">
                  <c:v>9484.8091390677018</c:v>
                </c:pt>
                <c:pt idx="78">
                  <c:v>9879.4387911350204</c:v>
                </c:pt>
                <c:pt idx="79">
                  <c:v>10293.153147059296</c:v>
                </c:pt>
                <c:pt idx="80">
                  <c:v>10748.294083918248</c:v>
                </c:pt>
                <c:pt idx="81">
                  <c:v>11228.137163157378</c:v>
                </c:pt>
                <c:pt idx="82">
                  <c:v>11734.022162417685</c:v>
                </c:pt>
                <c:pt idx="83">
                  <c:v>12267.361425253366</c:v>
                </c:pt>
                <c:pt idx="84">
                  <c:v>12829.643780338381</c:v>
                </c:pt>
                <c:pt idx="85">
                  <c:v>13422.438671092306</c:v>
                </c:pt>
                <c:pt idx="86">
                  <c:v>14047.40050692371</c:v>
                </c:pt>
                <c:pt idx="87">
                  <c:v>14706.273247758661</c:v>
                </c:pt>
                <c:pt idx="88">
                  <c:v>15347.762274536108</c:v>
                </c:pt>
                <c:pt idx="89">
                  <c:v>16017.888535479819</c:v>
                </c:pt>
                <c:pt idx="90">
                  <c:v>16717.928878242885</c:v>
                </c:pt>
                <c:pt idx="91">
                  <c:v>17449.216937835132</c:v>
                </c:pt>
                <c:pt idx="92">
                  <c:v>18213.145649122809</c:v>
                </c:pt>
                <c:pt idx="93">
                  <c:v>19011.169869313751</c:v>
                </c:pt>
                <c:pt idx="94">
                  <c:v>19844.809115062271</c:v>
                </c:pt>
                <c:pt idx="95">
                  <c:v>20715.650419193124</c:v>
                </c:pt>
                <c:pt idx="96">
                  <c:v>21648.598380314921</c:v>
                </c:pt>
                <c:pt idx="97">
                  <c:v>22625.941019060825</c:v>
                </c:pt>
                <c:pt idx="98">
                  <c:v>23649.787414896105</c:v>
                </c:pt>
                <c:pt idx="99">
                  <c:v>24722.346507216607</c:v>
                </c:pt>
                <c:pt idx="100">
                  <c:v>25845.931790630137</c:v>
                </c:pt>
                <c:pt idx="101">
                  <c:v>27022.966227742647</c:v>
                </c:pt>
                <c:pt idx="102">
                  <c:v>28255.98738928399</c:v>
                </c:pt>
                <c:pt idx="103">
                  <c:v>29547.652831743275</c:v>
                </c:pt>
                <c:pt idx="104">
                  <c:v>30874.679150896882</c:v>
                </c:pt>
                <c:pt idx="105">
                  <c:v>32261.766493665789</c:v>
                </c:pt>
                <c:pt idx="106">
                  <c:v>33711.626432004188</c:v>
                </c:pt>
                <c:pt idx="107">
                  <c:v>35227.092328744744</c:v>
                </c:pt>
                <c:pt idx="108">
                  <c:v>36811.124749610935</c:v>
                </c:pt>
                <c:pt idx="109">
                  <c:v>38466.817110325013</c:v>
                </c:pt>
                <c:pt idx="110">
                  <c:v>40197.401568504785</c:v>
                </c:pt>
                <c:pt idx="111">
                  <c:v>42065.409304152046</c:v>
                </c:pt>
                <c:pt idx="112">
                  <c:v>44025.015157270049</c:v>
                </c:pt>
                <c:pt idx="113">
                  <c:v>46080.69651752225</c:v>
                </c:pt>
                <c:pt idx="114">
                  <c:v>48237.148210453604</c:v>
                </c:pt>
                <c:pt idx="115">
                  <c:v>50499.292913677906</c:v>
                </c:pt>
                <c:pt idx="116">
                  <c:v>52872.292057635997</c:v>
                </c:pt>
                <c:pt idx="117">
                  <c:v>55361.557231920575</c:v>
                </c:pt>
                <c:pt idx="118">
                  <c:v>57727.228846127902</c:v>
                </c:pt>
                <c:pt idx="119">
                  <c:v>60181.980862582837</c:v>
                </c:pt>
                <c:pt idx="120">
                  <c:v>62729.148296604668</c:v>
                </c:pt>
                <c:pt idx="121">
                  <c:v>65372.189532990371</c:v>
                </c:pt>
                <c:pt idx="122">
                  <c:v>68114.690775203315</c:v>
                </c:pt>
                <c:pt idx="123">
                  <c:v>70960.37064614406</c:v>
                </c:pt>
                <c:pt idx="124">
                  <c:v>73913.0849450182</c:v>
                </c:pt>
                <c:pt idx="125">
                  <c:v>76959.104858885315</c:v>
                </c:pt>
                <c:pt idx="126">
                  <c:v>80117.714460509625</c:v>
                </c:pt>
                <c:pt idx="127">
                  <c:v>83393.043627674488</c:v>
                </c:pt>
                <c:pt idx="128">
                  <c:v>86789.371326881257</c:v>
                </c:pt>
                <c:pt idx="129">
                  <c:v>90311.13081407806</c:v>
                </c:pt>
                <c:pt idx="130">
                  <c:v>93962.915003019181</c:v>
                </c:pt>
                <c:pt idx="131">
                  <c:v>97749.482005568949</c:v>
                </c:pt>
                <c:pt idx="132">
                  <c:v>101586.70024112126</c:v>
                </c:pt>
                <c:pt idx="133">
                  <c:v>105556.02444947025</c:v>
                </c:pt>
                <c:pt idx="134">
                  <c:v>109661.95419170221</c:v>
                </c:pt>
                <c:pt idx="135">
                  <c:v>113909.13887248447</c:v>
                </c:pt>
                <c:pt idx="136">
                  <c:v>118302.38248961678</c:v>
                </c:pt>
                <c:pt idx="137">
                  <c:v>122846.64851703009</c:v>
                </c:pt>
                <c:pt idx="138">
                  <c:v>127547.06492369881</c:v>
                </c:pt>
                <c:pt idx="139">
                  <c:v>131857.91907263806</c:v>
                </c:pt>
                <c:pt idx="140">
                  <c:v>136265.11022324374</c:v>
                </c:pt>
                <c:pt idx="141">
                  <c:v>140770.74132155886</c:v>
                </c:pt>
                <c:pt idx="142">
                  <c:v>145376.95894012859</c:v>
                </c:pt>
                <c:pt idx="143">
                  <c:v>150085.95407852044</c:v>
                </c:pt>
                <c:pt idx="144">
                  <c:v>154899.96297360471</c:v>
                </c:pt>
                <c:pt idx="145">
                  <c:v>159821.26791951319</c:v>
                </c:pt>
                <c:pt idx="146">
                  <c:v>165333.53729594013</c:v>
                </c:pt>
                <c:pt idx="147">
                  <c:v>171017.93059648087</c:v>
                </c:pt>
                <c:pt idx="148">
                  <c:v>176879.72714785</c:v>
                </c:pt>
                <c:pt idx="149">
                  <c:v>182924.3621129345</c:v>
                </c:pt>
                <c:pt idx="150">
                  <c:v>189157.43070041647</c:v>
                </c:pt>
                <c:pt idx="151">
                  <c:v>195584.69246264061</c:v>
                </c:pt>
                <c:pt idx="152">
                  <c:v>202212.0756818082</c:v>
                </c:pt>
                <c:pt idx="153">
                  <c:v>208914.76520389577</c:v>
                </c:pt>
                <c:pt idx="154">
                  <c:v>215812.72273168227</c:v>
                </c:pt>
                <c:pt idx="155">
                  <c:v>222911.5005814012</c:v>
                </c:pt>
                <c:pt idx="156">
                  <c:v>230216.80080693474</c:v>
                </c:pt>
                <c:pt idx="157">
                  <c:v>237734.47874970248</c:v>
                </c:pt>
                <c:pt idx="158">
                  <c:v>245470.54664269349</c:v>
                </c:pt>
                <c:pt idx="159">
                  <c:v>253431.1772673603</c:v>
                </c:pt>
                <c:pt idx="160">
                  <c:v>259911.54861374458</c:v>
                </c:pt>
                <c:pt idx="161">
                  <c:v>266443.82601508754</c:v>
                </c:pt>
                <c:pt idx="162">
                  <c:v>273028.34134099144</c:v>
                </c:pt>
                <c:pt idx="163">
                  <c:v>279665.42711075651</c:v>
                </c:pt>
                <c:pt idx="164">
                  <c:v>286355.41646571713</c:v>
                </c:pt>
                <c:pt idx="165">
                  <c:v>293098.64314095187</c:v>
                </c:pt>
                <c:pt idx="166">
                  <c:v>299895.44143639761</c:v>
                </c:pt>
                <c:pt idx="167">
                  <c:v>305959.5611934762</c:v>
                </c:pt>
                <c:pt idx="168">
                  <c:v>312016.45590221393</c:v>
                </c:pt>
                <c:pt idx="169">
                  <c:v>318066.07665242511</c:v>
                </c:pt>
                <c:pt idx="170">
                  <c:v>324108.37480687606</c:v>
                </c:pt>
                <c:pt idx="171">
                  <c:v>330143.30200250703</c:v>
                </c:pt>
                <c:pt idx="172">
                  <c:v>336170.81015160936</c:v>
                </c:pt>
                <c:pt idx="173">
                  <c:v>342190.85144303995</c:v>
                </c:pt>
                <c:pt idx="174">
                  <c:v>350428.3006977539</c:v>
                </c:pt>
                <c:pt idx="175">
                  <c:v>358869.24872561055</c:v>
                </c:pt>
                <c:pt idx="176">
                  <c:v>367518.53122049826</c:v>
                </c:pt>
                <c:pt idx="177">
                  <c:v>376381.08905669558</c:v>
                </c:pt>
                <c:pt idx="178">
                  <c:v>385461.97007774073</c:v>
                </c:pt>
                <c:pt idx="179">
                  <c:v>394766.33088884759</c:v>
                </c:pt>
                <c:pt idx="180">
                  <c:v>404299.43865125882</c:v>
                </c:pt>
                <c:pt idx="181">
                  <c:v>413800.67880887049</c:v>
                </c:pt>
                <c:pt idx="182">
                  <c:v>423510.1887035321</c:v>
                </c:pt>
                <c:pt idx="183">
                  <c:v>433432.29093747842</c:v>
                </c:pt>
                <c:pt idx="184">
                  <c:v>443571.38683553296</c:v>
                </c:pt>
                <c:pt idx="185">
                  <c:v>453931.95737348753</c:v>
                </c:pt>
                <c:pt idx="186">
                  <c:v>464518.56409228849</c:v>
                </c:pt>
                <c:pt idx="187">
                  <c:v>475335.84999651718</c:v>
                </c:pt>
                <c:pt idx="188">
                  <c:v>486252.63774444419</c:v>
                </c:pt>
                <c:pt idx="189">
                  <c:v>497394.18276236462</c:v>
                </c:pt>
                <c:pt idx="190">
                  <c:v>508764.7991963427</c:v>
                </c:pt>
                <c:pt idx="191">
                  <c:v>520368.87060760963</c:v>
                </c:pt>
                <c:pt idx="192">
                  <c:v>532210.85050462442</c:v>
                </c:pt>
                <c:pt idx="193">
                  <c:v>544295.26285062241</c:v>
                </c:pt>
                <c:pt idx="194">
                  <c:v>556626.70254501957</c:v>
                </c:pt>
                <c:pt idx="195">
                  <c:v>566776.3375856902</c:v>
                </c:pt>
                <c:pt idx="196">
                  <c:v>576952.64698051917</c:v>
                </c:pt>
                <c:pt idx="197">
                  <c:v>587155.51977141458</c:v>
                </c:pt>
                <c:pt idx="198">
                  <c:v>597384.84332554298</c:v>
                </c:pt>
                <c:pt idx="199">
                  <c:v>607640.50333585846</c:v>
                </c:pt>
                <c:pt idx="200">
                  <c:v>617922.38382183271</c:v>
                </c:pt>
                <c:pt idx="201">
                  <c:v>628230.36713037896</c:v>
                </c:pt>
                <c:pt idx="202">
                  <c:v>640477.62313058483</c:v>
                </c:pt>
                <c:pt idx="203">
                  <c:v>652923.124121445</c:v>
                </c:pt>
                <c:pt idx="204">
                  <c:v>665569.71610489744</c:v>
                </c:pt>
                <c:pt idx="205">
                  <c:v>678420.27352652955</c:v>
                </c:pt>
                <c:pt idx="206">
                  <c:v>691477.69911594945</c:v>
                </c:pt>
                <c:pt idx="207">
                  <c:v>704744.92370707053</c:v>
                </c:pt>
                <c:pt idx="208">
                  <c:v>718224.90603758651</c:v>
                </c:pt>
                <c:pt idx="209">
                  <c:v>730360.57004525769</c:v>
                </c:pt>
                <c:pt idx="210">
                  <c:v>742569.28733499604</c:v>
                </c:pt>
                <c:pt idx="211">
                  <c:v>754851.21364784497</c:v>
                </c:pt>
                <c:pt idx="212">
                  <c:v>767206.50060516852</c:v>
                </c:pt>
                <c:pt idx="213">
                  <c:v>779635.29564129817</c:v>
                </c:pt>
                <c:pt idx="214">
                  <c:v>792137.74193606782</c:v>
                </c:pt>
                <c:pt idx="215">
                  <c:v>804713.97834731149</c:v>
                </c:pt>
                <c:pt idx="216">
                  <c:v>816942.57150957244</c:v>
                </c:pt>
                <c:pt idx="217">
                  <c:v>829211.26608866709</c:v>
                </c:pt>
                <c:pt idx="218">
                  <c:v>841519.9242912333</c:v>
                </c:pt>
                <c:pt idx="219">
                  <c:v>853868.40530131268</c:v>
                </c:pt>
                <c:pt idx="220">
                  <c:v>866256.56527556735</c:v>
                </c:pt>
                <c:pt idx="221">
                  <c:v>878684.25733891386</c:v>
                </c:pt>
                <c:pt idx="222">
                  <c:v>891151.33158058184</c:v>
                </c:pt>
                <c:pt idx="223">
                  <c:v>905347.38245079922</c:v>
                </c:pt>
                <c:pt idx="224">
                  <c:v>919730.73539218563</c:v>
                </c:pt>
                <c:pt idx="225">
                  <c:v>934303.40048428881</c:v>
                </c:pt>
                <c:pt idx="226">
                  <c:v>949067.39613944548</c:v>
                </c:pt>
                <c:pt idx="227">
                  <c:v>964024.74871806311</c:v>
                </c:pt>
                <c:pt idx="228">
                  <c:v>979177.49212939548</c:v>
                </c:pt>
                <c:pt idx="229">
                  <c:v>994527.66741746175</c:v>
                </c:pt>
                <c:pt idx="230">
                  <c:v>1008442.0421327229</c:v>
                </c:pt>
                <c:pt idx="231">
                  <c:v>1022413.3085565146</c:v>
                </c:pt>
                <c:pt idx="232">
                  <c:v>1036441.3412364747</c:v>
                </c:pt>
                <c:pt idx="233">
                  <c:v>1050526.0099317159</c:v>
                </c:pt>
                <c:pt idx="234">
                  <c:v>1064667.1795913156</c:v>
                </c:pt>
                <c:pt idx="235">
                  <c:v>1078864.7103334765</c:v>
                </c:pt>
                <c:pt idx="236">
                  <c:v>1093118.4574253957</c:v>
                </c:pt>
                <c:pt idx="237">
                  <c:v>1105096.6755765553</c:v>
                </c:pt>
                <c:pt idx="238">
                  <c:v>1116974.7040939804</c:v>
                </c:pt>
                <c:pt idx="239">
                  <c:v>1128753.2000025462</c:v>
                </c:pt>
                <c:pt idx="240">
                  <c:v>1140432.8194279994</c:v>
                </c:pt>
                <c:pt idx="241">
                  <c:v>1152014.2175238382</c:v>
                </c:pt>
                <c:pt idx="242">
                  <c:v>1163498.0483998235</c:v>
                </c:pt>
                <c:pt idx="243">
                  <c:v>1174884.9650520782</c:v>
                </c:pt>
                <c:pt idx="244">
                  <c:v>1184974.742901678</c:v>
                </c:pt>
                <c:pt idx="245">
                  <c:v>1194911.5280312027</c:v>
                </c:pt>
                <c:pt idx="246">
                  <c:v>1204697.5437619488</c:v>
                </c:pt>
                <c:pt idx="247">
                  <c:v>1214334.984109218</c:v>
                </c:pt>
                <c:pt idx="248">
                  <c:v>1223826.014073218</c:v>
                </c:pt>
                <c:pt idx="249">
                  <c:v>1233172.7699303578</c:v>
                </c:pt>
                <c:pt idx="250">
                  <c:v>1242377.3595247294</c:v>
                </c:pt>
                <c:pt idx="251">
                  <c:v>1256325.4648317869</c:v>
                </c:pt>
                <c:pt idx="252">
                  <c:v>1270483.3611275654</c:v>
                </c:pt>
                <c:pt idx="253">
                  <c:v>1284853.737149569</c:v>
                </c:pt>
                <c:pt idx="254">
                  <c:v>1299439.3010570507</c:v>
                </c:pt>
                <c:pt idx="255">
                  <c:v>1314242.7800529625</c:v>
                </c:pt>
                <c:pt idx="256">
                  <c:v>1329266.9199840303</c:v>
                </c:pt>
                <c:pt idx="257">
                  <c:v>1344514.4849183734</c:v>
                </c:pt>
                <c:pt idx="258">
                  <c:v>1359988.2567001383</c:v>
                </c:pt>
                <c:pt idx="259">
                  <c:v>1375691.0344805892</c:v>
                </c:pt>
                <c:pt idx="260">
                  <c:v>1391625.6342251773</c:v>
                </c:pt>
                <c:pt idx="261">
                  <c:v>1407794.8881959568</c:v>
                </c:pt>
                <c:pt idx="262">
                  <c:v>1424201.6444088991</c:v>
                </c:pt>
                <c:pt idx="263">
                  <c:v>1440848.7660654511</c:v>
                </c:pt>
                <c:pt idx="264">
                  <c:v>1457739.1309579562</c:v>
                </c:pt>
                <c:pt idx="265">
                  <c:v>1474875.6308482389</c:v>
                </c:pt>
                <c:pt idx="266">
                  <c:v>1492261.1708189498</c:v>
                </c:pt>
                <c:pt idx="267">
                  <c:v>1509898.6685970973</c:v>
                </c:pt>
                <c:pt idx="268">
                  <c:v>1527791.0538492154</c:v>
                </c:pt>
                <c:pt idx="269">
                  <c:v>1545941.2674477424</c:v>
                </c:pt>
                <c:pt idx="270">
                  <c:v>1564352.2607079844</c:v>
                </c:pt>
                <c:pt idx="271">
                  <c:v>1583026.9945953067</c:v>
                </c:pt>
                <c:pt idx="272">
                  <c:v>1601968.438901956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876-49CD-A6E8-2AD66E0723F5}"/>
            </c:ext>
          </c:extLst>
        </c:ser>
        <c:ser>
          <c:idx val="4"/>
          <c:order val="2"/>
          <c:tx>
            <c:v>It acumulados (pesimista)</c:v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'Modelo predictivo'!$A$8:$A$280</c:f>
              <c:numCache>
                <c:formatCode>m/d/yyyy</c:formatCode>
                <c:ptCount val="273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  <c:pt idx="30">
                  <c:v>43923</c:v>
                </c:pt>
                <c:pt idx="31">
                  <c:v>43924</c:v>
                </c:pt>
                <c:pt idx="32">
                  <c:v>43925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43930</c:v>
                </c:pt>
                <c:pt idx="38">
                  <c:v>43931</c:v>
                </c:pt>
                <c:pt idx="39">
                  <c:v>43932</c:v>
                </c:pt>
                <c:pt idx="40">
                  <c:v>43933</c:v>
                </c:pt>
                <c:pt idx="41">
                  <c:v>43934</c:v>
                </c:pt>
                <c:pt idx="42">
                  <c:v>43935</c:v>
                </c:pt>
                <c:pt idx="43">
                  <c:v>43936</c:v>
                </c:pt>
                <c:pt idx="44">
                  <c:v>43937</c:v>
                </c:pt>
                <c:pt idx="45">
                  <c:v>43938</c:v>
                </c:pt>
                <c:pt idx="46">
                  <c:v>43939</c:v>
                </c:pt>
                <c:pt idx="47">
                  <c:v>43940</c:v>
                </c:pt>
                <c:pt idx="48">
                  <c:v>43941</c:v>
                </c:pt>
                <c:pt idx="49">
                  <c:v>43942</c:v>
                </c:pt>
                <c:pt idx="50">
                  <c:v>43943</c:v>
                </c:pt>
                <c:pt idx="51">
                  <c:v>43944</c:v>
                </c:pt>
                <c:pt idx="52">
                  <c:v>43945</c:v>
                </c:pt>
                <c:pt idx="53">
                  <c:v>43946</c:v>
                </c:pt>
                <c:pt idx="54">
                  <c:v>43947</c:v>
                </c:pt>
                <c:pt idx="55">
                  <c:v>43948</c:v>
                </c:pt>
                <c:pt idx="56">
                  <c:v>43949</c:v>
                </c:pt>
                <c:pt idx="57">
                  <c:v>43950</c:v>
                </c:pt>
                <c:pt idx="58">
                  <c:v>43951</c:v>
                </c:pt>
                <c:pt idx="59">
                  <c:v>43952</c:v>
                </c:pt>
                <c:pt idx="60">
                  <c:v>43953</c:v>
                </c:pt>
                <c:pt idx="61">
                  <c:v>43954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43960</c:v>
                </c:pt>
                <c:pt idx="68">
                  <c:v>43961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43967</c:v>
                </c:pt>
                <c:pt idx="75">
                  <c:v>43968</c:v>
                </c:pt>
                <c:pt idx="76">
                  <c:v>43969</c:v>
                </c:pt>
                <c:pt idx="77">
                  <c:v>43970</c:v>
                </c:pt>
                <c:pt idx="78">
                  <c:v>43971</c:v>
                </c:pt>
                <c:pt idx="79">
                  <c:v>43972</c:v>
                </c:pt>
                <c:pt idx="80">
                  <c:v>43973</c:v>
                </c:pt>
                <c:pt idx="81">
                  <c:v>43974</c:v>
                </c:pt>
                <c:pt idx="82">
                  <c:v>43975</c:v>
                </c:pt>
                <c:pt idx="83">
                  <c:v>43976</c:v>
                </c:pt>
                <c:pt idx="84">
                  <c:v>43977</c:v>
                </c:pt>
                <c:pt idx="85">
                  <c:v>43978</c:v>
                </c:pt>
                <c:pt idx="86">
                  <c:v>43979</c:v>
                </c:pt>
                <c:pt idx="87">
                  <c:v>43980</c:v>
                </c:pt>
                <c:pt idx="88">
                  <c:v>43981</c:v>
                </c:pt>
                <c:pt idx="89">
                  <c:v>43982</c:v>
                </c:pt>
                <c:pt idx="90">
                  <c:v>43983</c:v>
                </c:pt>
                <c:pt idx="91">
                  <c:v>43984</c:v>
                </c:pt>
                <c:pt idx="92">
                  <c:v>43985</c:v>
                </c:pt>
                <c:pt idx="93">
                  <c:v>43986</c:v>
                </c:pt>
                <c:pt idx="94">
                  <c:v>43987</c:v>
                </c:pt>
                <c:pt idx="95">
                  <c:v>43988</c:v>
                </c:pt>
                <c:pt idx="96">
                  <c:v>43989</c:v>
                </c:pt>
                <c:pt idx="97">
                  <c:v>43990</c:v>
                </c:pt>
                <c:pt idx="98">
                  <c:v>43991</c:v>
                </c:pt>
                <c:pt idx="99">
                  <c:v>43992</c:v>
                </c:pt>
                <c:pt idx="100">
                  <c:v>43993</c:v>
                </c:pt>
                <c:pt idx="101">
                  <c:v>43994</c:v>
                </c:pt>
                <c:pt idx="102">
                  <c:v>43995</c:v>
                </c:pt>
                <c:pt idx="103">
                  <c:v>43996</c:v>
                </c:pt>
                <c:pt idx="104">
                  <c:v>43997</c:v>
                </c:pt>
                <c:pt idx="105">
                  <c:v>43998</c:v>
                </c:pt>
                <c:pt idx="106">
                  <c:v>43999</c:v>
                </c:pt>
                <c:pt idx="107">
                  <c:v>44000</c:v>
                </c:pt>
                <c:pt idx="108">
                  <c:v>44001</c:v>
                </c:pt>
                <c:pt idx="109">
                  <c:v>44002</c:v>
                </c:pt>
                <c:pt idx="110">
                  <c:v>44003</c:v>
                </c:pt>
                <c:pt idx="111">
                  <c:v>44004</c:v>
                </c:pt>
                <c:pt idx="112">
                  <c:v>44005</c:v>
                </c:pt>
                <c:pt idx="113">
                  <c:v>44006</c:v>
                </c:pt>
                <c:pt idx="114">
                  <c:v>44007</c:v>
                </c:pt>
                <c:pt idx="115">
                  <c:v>44008</c:v>
                </c:pt>
                <c:pt idx="116">
                  <c:v>44009</c:v>
                </c:pt>
                <c:pt idx="117">
                  <c:v>44010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44016</c:v>
                </c:pt>
                <c:pt idx="124">
                  <c:v>44017</c:v>
                </c:pt>
                <c:pt idx="125">
                  <c:v>44018</c:v>
                </c:pt>
                <c:pt idx="126">
                  <c:v>44019</c:v>
                </c:pt>
                <c:pt idx="127">
                  <c:v>44020</c:v>
                </c:pt>
                <c:pt idx="128">
                  <c:v>44021</c:v>
                </c:pt>
                <c:pt idx="129">
                  <c:v>44022</c:v>
                </c:pt>
                <c:pt idx="130">
                  <c:v>44023</c:v>
                </c:pt>
                <c:pt idx="131">
                  <c:v>44024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44030</c:v>
                </c:pt>
                <c:pt idx="138">
                  <c:v>44031</c:v>
                </c:pt>
                <c:pt idx="139">
                  <c:v>44032</c:v>
                </c:pt>
                <c:pt idx="140">
                  <c:v>44033</c:v>
                </c:pt>
                <c:pt idx="141">
                  <c:v>44034</c:v>
                </c:pt>
                <c:pt idx="142">
                  <c:v>44035</c:v>
                </c:pt>
                <c:pt idx="143">
                  <c:v>44036</c:v>
                </c:pt>
                <c:pt idx="144">
                  <c:v>44037</c:v>
                </c:pt>
                <c:pt idx="145">
                  <c:v>44038</c:v>
                </c:pt>
                <c:pt idx="146">
                  <c:v>44039</c:v>
                </c:pt>
                <c:pt idx="147">
                  <c:v>44040</c:v>
                </c:pt>
                <c:pt idx="148">
                  <c:v>44041</c:v>
                </c:pt>
                <c:pt idx="149">
                  <c:v>44042</c:v>
                </c:pt>
                <c:pt idx="150">
                  <c:v>44043</c:v>
                </c:pt>
                <c:pt idx="151">
                  <c:v>44044</c:v>
                </c:pt>
                <c:pt idx="152">
                  <c:v>44045</c:v>
                </c:pt>
                <c:pt idx="153">
                  <c:v>44046</c:v>
                </c:pt>
                <c:pt idx="154">
                  <c:v>44047</c:v>
                </c:pt>
                <c:pt idx="155">
                  <c:v>44048</c:v>
                </c:pt>
                <c:pt idx="156">
                  <c:v>44049</c:v>
                </c:pt>
                <c:pt idx="157">
                  <c:v>44050</c:v>
                </c:pt>
                <c:pt idx="158">
                  <c:v>44051</c:v>
                </c:pt>
                <c:pt idx="159">
                  <c:v>44052</c:v>
                </c:pt>
                <c:pt idx="160">
                  <c:v>44053</c:v>
                </c:pt>
                <c:pt idx="161">
                  <c:v>44054</c:v>
                </c:pt>
                <c:pt idx="162">
                  <c:v>44055</c:v>
                </c:pt>
                <c:pt idx="163">
                  <c:v>44056</c:v>
                </c:pt>
                <c:pt idx="164">
                  <c:v>44057</c:v>
                </c:pt>
                <c:pt idx="165">
                  <c:v>44058</c:v>
                </c:pt>
                <c:pt idx="166">
                  <c:v>44059</c:v>
                </c:pt>
                <c:pt idx="167">
                  <c:v>44060</c:v>
                </c:pt>
                <c:pt idx="168">
                  <c:v>44061</c:v>
                </c:pt>
                <c:pt idx="169">
                  <c:v>44062</c:v>
                </c:pt>
                <c:pt idx="170">
                  <c:v>44063</c:v>
                </c:pt>
                <c:pt idx="171">
                  <c:v>44064</c:v>
                </c:pt>
                <c:pt idx="172">
                  <c:v>44065</c:v>
                </c:pt>
                <c:pt idx="173">
                  <c:v>44066</c:v>
                </c:pt>
                <c:pt idx="174">
                  <c:v>44067</c:v>
                </c:pt>
                <c:pt idx="175">
                  <c:v>44068</c:v>
                </c:pt>
                <c:pt idx="176">
                  <c:v>44069</c:v>
                </c:pt>
                <c:pt idx="177">
                  <c:v>44070</c:v>
                </c:pt>
                <c:pt idx="178">
                  <c:v>44071</c:v>
                </c:pt>
                <c:pt idx="179">
                  <c:v>44072</c:v>
                </c:pt>
                <c:pt idx="180">
                  <c:v>44073</c:v>
                </c:pt>
                <c:pt idx="181">
                  <c:v>44074</c:v>
                </c:pt>
                <c:pt idx="182">
                  <c:v>44075</c:v>
                </c:pt>
                <c:pt idx="183">
                  <c:v>44076</c:v>
                </c:pt>
                <c:pt idx="184">
                  <c:v>44077</c:v>
                </c:pt>
                <c:pt idx="185">
                  <c:v>44078</c:v>
                </c:pt>
                <c:pt idx="186">
                  <c:v>44079</c:v>
                </c:pt>
                <c:pt idx="187">
                  <c:v>44080</c:v>
                </c:pt>
                <c:pt idx="188">
                  <c:v>44081</c:v>
                </c:pt>
                <c:pt idx="189">
                  <c:v>44082</c:v>
                </c:pt>
                <c:pt idx="190">
                  <c:v>44083</c:v>
                </c:pt>
                <c:pt idx="191">
                  <c:v>44084</c:v>
                </c:pt>
                <c:pt idx="192">
                  <c:v>44085</c:v>
                </c:pt>
                <c:pt idx="193">
                  <c:v>44086</c:v>
                </c:pt>
                <c:pt idx="194">
                  <c:v>44087</c:v>
                </c:pt>
                <c:pt idx="195">
                  <c:v>44088</c:v>
                </c:pt>
                <c:pt idx="196">
                  <c:v>44089</c:v>
                </c:pt>
                <c:pt idx="197">
                  <c:v>44090</c:v>
                </c:pt>
                <c:pt idx="198">
                  <c:v>44091</c:v>
                </c:pt>
                <c:pt idx="199">
                  <c:v>44092</c:v>
                </c:pt>
                <c:pt idx="200">
                  <c:v>44093</c:v>
                </c:pt>
                <c:pt idx="201">
                  <c:v>44094</c:v>
                </c:pt>
                <c:pt idx="202">
                  <c:v>44095</c:v>
                </c:pt>
                <c:pt idx="203">
                  <c:v>44096</c:v>
                </c:pt>
                <c:pt idx="204">
                  <c:v>44097</c:v>
                </c:pt>
                <c:pt idx="205">
                  <c:v>44098</c:v>
                </c:pt>
                <c:pt idx="206">
                  <c:v>44099</c:v>
                </c:pt>
                <c:pt idx="207">
                  <c:v>44100</c:v>
                </c:pt>
                <c:pt idx="208">
                  <c:v>44101</c:v>
                </c:pt>
                <c:pt idx="209">
                  <c:v>44102</c:v>
                </c:pt>
                <c:pt idx="210">
                  <c:v>44103</c:v>
                </c:pt>
                <c:pt idx="211">
                  <c:v>44104</c:v>
                </c:pt>
                <c:pt idx="212">
                  <c:v>44105</c:v>
                </c:pt>
                <c:pt idx="213">
                  <c:v>44106</c:v>
                </c:pt>
                <c:pt idx="214">
                  <c:v>44107</c:v>
                </c:pt>
                <c:pt idx="215">
                  <c:v>44108</c:v>
                </c:pt>
                <c:pt idx="216">
                  <c:v>44109</c:v>
                </c:pt>
                <c:pt idx="217">
                  <c:v>44110</c:v>
                </c:pt>
                <c:pt idx="218">
                  <c:v>44111</c:v>
                </c:pt>
                <c:pt idx="219">
                  <c:v>44112</c:v>
                </c:pt>
                <c:pt idx="220">
                  <c:v>44113</c:v>
                </c:pt>
                <c:pt idx="221">
                  <c:v>44114</c:v>
                </c:pt>
                <c:pt idx="222">
                  <c:v>44115</c:v>
                </c:pt>
                <c:pt idx="223">
                  <c:v>44116</c:v>
                </c:pt>
                <c:pt idx="224">
                  <c:v>44117</c:v>
                </c:pt>
                <c:pt idx="225">
                  <c:v>44118</c:v>
                </c:pt>
                <c:pt idx="226">
                  <c:v>44119</c:v>
                </c:pt>
                <c:pt idx="227">
                  <c:v>44120</c:v>
                </c:pt>
                <c:pt idx="228">
                  <c:v>44121</c:v>
                </c:pt>
                <c:pt idx="229">
                  <c:v>44122</c:v>
                </c:pt>
                <c:pt idx="230">
                  <c:v>44123</c:v>
                </c:pt>
                <c:pt idx="231">
                  <c:v>44124</c:v>
                </c:pt>
                <c:pt idx="232">
                  <c:v>44125</c:v>
                </c:pt>
                <c:pt idx="233">
                  <c:v>44126</c:v>
                </c:pt>
                <c:pt idx="234">
                  <c:v>44127</c:v>
                </c:pt>
                <c:pt idx="235">
                  <c:v>44128</c:v>
                </c:pt>
                <c:pt idx="236">
                  <c:v>44129</c:v>
                </c:pt>
                <c:pt idx="237">
                  <c:v>44130</c:v>
                </c:pt>
                <c:pt idx="238">
                  <c:v>44131</c:v>
                </c:pt>
                <c:pt idx="239">
                  <c:v>44132</c:v>
                </c:pt>
                <c:pt idx="240">
                  <c:v>44133</c:v>
                </c:pt>
                <c:pt idx="241">
                  <c:v>44134</c:v>
                </c:pt>
                <c:pt idx="242">
                  <c:v>44135</c:v>
                </c:pt>
                <c:pt idx="243">
                  <c:v>44136</c:v>
                </c:pt>
                <c:pt idx="244">
                  <c:v>44137</c:v>
                </c:pt>
                <c:pt idx="245">
                  <c:v>44138</c:v>
                </c:pt>
                <c:pt idx="246">
                  <c:v>44139</c:v>
                </c:pt>
                <c:pt idx="247">
                  <c:v>44140</c:v>
                </c:pt>
                <c:pt idx="248">
                  <c:v>44141</c:v>
                </c:pt>
                <c:pt idx="249">
                  <c:v>44142</c:v>
                </c:pt>
                <c:pt idx="250">
                  <c:v>44143</c:v>
                </c:pt>
                <c:pt idx="251">
                  <c:v>44144</c:v>
                </c:pt>
                <c:pt idx="252">
                  <c:v>44145</c:v>
                </c:pt>
                <c:pt idx="253">
                  <c:v>44146</c:v>
                </c:pt>
                <c:pt idx="254">
                  <c:v>44147</c:v>
                </c:pt>
                <c:pt idx="255">
                  <c:v>44148</c:v>
                </c:pt>
                <c:pt idx="256">
                  <c:v>44149</c:v>
                </c:pt>
                <c:pt idx="257">
                  <c:v>44150</c:v>
                </c:pt>
                <c:pt idx="258">
                  <c:v>44151</c:v>
                </c:pt>
                <c:pt idx="259">
                  <c:v>44152</c:v>
                </c:pt>
                <c:pt idx="260">
                  <c:v>44153</c:v>
                </c:pt>
                <c:pt idx="261">
                  <c:v>44154</c:v>
                </c:pt>
                <c:pt idx="262">
                  <c:v>44155</c:v>
                </c:pt>
                <c:pt idx="263">
                  <c:v>44156</c:v>
                </c:pt>
                <c:pt idx="264">
                  <c:v>44157</c:v>
                </c:pt>
                <c:pt idx="265">
                  <c:v>44158</c:v>
                </c:pt>
                <c:pt idx="266">
                  <c:v>44159</c:v>
                </c:pt>
                <c:pt idx="267">
                  <c:v>44160</c:v>
                </c:pt>
                <c:pt idx="268">
                  <c:v>44161</c:v>
                </c:pt>
                <c:pt idx="269">
                  <c:v>44162</c:v>
                </c:pt>
                <c:pt idx="270">
                  <c:v>44163</c:v>
                </c:pt>
                <c:pt idx="271">
                  <c:v>44164</c:v>
                </c:pt>
                <c:pt idx="272">
                  <c:v>44165</c:v>
                </c:pt>
              </c:numCache>
            </c:numRef>
          </c:cat>
          <c:val>
            <c:numRef>
              <c:f>'Modelo predictivo'!$T$8:$T$280</c:f>
              <c:numCache>
                <c:formatCode>_(* #,##0_);_(* \(#,##0\);_(* "-"_);_(@_)</c:formatCode>
                <c:ptCount val="273"/>
                <c:pt idx="4">
                  <c:v>9</c:v>
                </c:pt>
                <c:pt idx="5">
                  <c:v>13.145376601493407</c:v>
                </c:pt>
                <c:pt idx="6">
                  <c:v>18.904004023945198</c:v>
                </c:pt>
                <c:pt idx="7">
                  <c:v>26.903708454949033</c:v>
                </c:pt>
                <c:pt idx="8">
                  <c:v>33.502787418488253</c:v>
                </c:pt>
                <c:pt idx="9">
                  <c:v>41.435427160798326</c:v>
                </c:pt>
                <c:pt idx="10">
                  <c:v>50.971116857093328</c:v>
                </c:pt>
                <c:pt idx="11">
                  <c:v>62.433804434432794</c:v>
                </c:pt>
                <c:pt idx="12">
                  <c:v>76.212901552805391</c:v>
                </c:pt>
                <c:pt idx="13">
                  <c:v>92.776512410537961</c:v>
                </c:pt>
                <c:pt idx="14">
                  <c:v>112.68733572807835</c:v>
                </c:pt>
                <c:pt idx="15">
                  <c:v>136.62178005172944</c:v>
                </c:pt>
                <c:pt idx="16">
                  <c:v>169.28407942280566</c:v>
                </c:pt>
                <c:pt idx="17">
                  <c:v>209.75502907392155</c:v>
                </c:pt>
                <c:pt idx="18">
                  <c:v>259.90144280844174</c:v>
                </c:pt>
                <c:pt idx="19">
                  <c:v>322.03642391857954</c:v>
                </c:pt>
                <c:pt idx="20">
                  <c:v>399.02605214016</c:v>
                </c:pt>
                <c:pt idx="21">
                  <c:v>494.42157171031619</c:v>
                </c:pt>
                <c:pt idx="22">
                  <c:v>612.62317451195304</c:v>
                </c:pt>
                <c:pt idx="23">
                  <c:v>759.08292777342319</c:v>
                </c:pt>
                <c:pt idx="24">
                  <c:v>854.6505833091328</c:v>
                </c:pt>
                <c:pt idx="25">
                  <c:v>959.01845092312442</c:v>
                </c:pt>
                <c:pt idx="26">
                  <c:v>1072.9968265570415</c:v>
                </c:pt>
                <c:pt idx="27">
                  <c:v>1197.4706042747775</c:v>
                </c:pt>
                <c:pt idx="28">
                  <c:v>1333.4061417813923</c:v>
                </c:pt>
                <c:pt idx="29">
                  <c:v>1481.8587573764</c:v>
                </c:pt>
                <c:pt idx="30">
                  <c:v>1643.9809163341561</c:v>
                </c:pt>
                <c:pt idx="31">
                  <c:v>1821.0311700145862</c:v>
                </c:pt>
                <c:pt idx="32">
                  <c:v>1916.6134738899586</c:v>
                </c:pt>
                <c:pt idx="33">
                  <c:v>2013.0941895308215</c:v>
                </c:pt>
                <c:pt idx="34">
                  <c:v>2110.4817427332664</c:v>
                </c:pt>
                <c:pt idx="35">
                  <c:v>2208.7846379617017</c:v>
                </c:pt>
                <c:pt idx="36">
                  <c:v>2308.0114590766634</c:v>
                </c:pt>
                <c:pt idx="37">
                  <c:v>2408.1708700692311</c:v>
                </c:pt>
                <c:pt idx="38">
                  <c:v>2509.2716158021099</c:v>
                </c:pt>
                <c:pt idx="39">
                  <c:v>2611.3225227574349</c:v>
                </c:pt>
                <c:pt idx="40">
                  <c:v>2710.4434823607216</c:v>
                </c:pt>
                <c:pt idx="41">
                  <c:v>2810.193489054031</c:v>
                </c:pt>
                <c:pt idx="42">
                  <c:v>2910.5765162554744</c:v>
                </c:pt>
                <c:pt idx="43">
                  <c:v>3011.5965622432104</c:v>
                </c:pt>
                <c:pt idx="44">
                  <c:v>3113.2576503079408</c:v>
                </c:pt>
                <c:pt idx="45">
                  <c:v>3215.5638289063004</c:v>
                </c:pt>
                <c:pt idx="46">
                  <c:v>3318.5191718151514</c:v>
                </c:pt>
                <c:pt idx="47">
                  <c:v>3422.1277782867796</c:v>
                </c:pt>
                <c:pt idx="48">
                  <c:v>3531.8367882867869</c:v>
                </c:pt>
                <c:pt idx="49">
                  <c:v>3642.6872906824829</c:v>
                </c:pt>
                <c:pt idx="50">
                  <c:v>3754.6911371852611</c:v>
                </c:pt>
                <c:pt idx="51">
                  <c:v>3867.8603020308856</c:v>
                </c:pt>
                <c:pt idx="52">
                  <c:v>3982.2068832351042</c:v>
                </c:pt>
                <c:pt idx="53">
                  <c:v>4097.7431038619052</c:v>
                </c:pt>
                <c:pt idx="54">
                  <c:v>4214.4813133045209</c:v>
                </c:pt>
                <c:pt idx="55">
                  <c:v>4332.4339885793197</c:v>
                </c:pt>
                <c:pt idx="56">
                  <c:v>4477.4524159781304</c:v>
                </c:pt>
                <c:pt idx="57">
                  <c:v>4626.5522687713001</c:v>
                </c:pt>
                <c:pt idx="58">
                  <c:v>4779.8483529818814</c:v>
                </c:pt>
                <c:pt idx="59">
                  <c:v>4937.4587004398336</c:v>
                </c:pt>
                <c:pt idx="60">
                  <c:v>5099.5046592170784</c:v>
                </c:pt>
                <c:pt idx="61">
                  <c:v>5266.1109865862763</c:v>
                </c:pt>
                <c:pt idx="62">
                  <c:v>5437.40594457308</c:v>
                </c:pt>
                <c:pt idx="63">
                  <c:v>5613.5213981735424</c:v>
                </c:pt>
                <c:pt idx="64">
                  <c:v>5815.4290898745712</c:v>
                </c:pt>
                <c:pt idx="65">
                  <c:v>6025.331922366956</c:v>
                </c:pt>
                <c:pt idx="66">
                  <c:v>6243.5463424590143</c:v>
                </c:pt>
                <c:pt idx="67">
                  <c:v>6470.4013101947048</c:v>
                </c:pt>
                <c:pt idx="68">
                  <c:v>6706.2387927189302</c:v>
                </c:pt>
                <c:pt idx="69">
                  <c:v>6951.4142775580976</c:v>
                </c:pt>
                <c:pt idx="70">
                  <c:v>7206.2973060730055</c:v>
                </c:pt>
                <c:pt idx="71">
                  <c:v>7471.2720278701972</c:v>
                </c:pt>
                <c:pt idx="72">
                  <c:v>7768.515853324363</c:v>
                </c:pt>
                <c:pt idx="73">
                  <c:v>8080.1369926321258</c:v>
                </c:pt>
                <c:pt idx="74">
                  <c:v>8406.8305040484756</c:v>
                </c:pt>
                <c:pt idx="75">
                  <c:v>8749.3250126606399</c:v>
                </c:pt>
                <c:pt idx="76">
                  <c:v>9108.3843279679968</c:v>
                </c:pt>
                <c:pt idx="77">
                  <c:v>9484.8091390677018</c:v>
                </c:pt>
                <c:pt idx="78">
                  <c:v>9879.4387911350204</c:v>
                </c:pt>
                <c:pt idx="79">
                  <c:v>10293.153147059296</c:v>
                </c:pt>
                <c:pt idx="80">
                  <c:v>10748.294083916233</c:v>
                </c:pt>
                <c:pt idx="81">
                  <c:v>11228.137163157609</c:v>
                </c:pt>
                <c:pt idx="82">
                  <c:v>11734.022162421206</c:v>
                </c:pt>
                <c:pt idx="83">
                  <c:v>12267.36142525803</c:v>
                </c:pt>
                <c:pt idx="84">
                  <c:v>12829.643780339935</c:v>
                </c:pt>
                <c:pt idx="85">
                  <c:v>13422.438671094702</c:v>
                </c:pt>
                <c:pt idx="86">
                  <c:v>14047.400506927603</c:v>
                </c:pt>
                <c:pt idx="87">
                  <c:v>14706.273247764671</c:v>
                </c:pt>
                <c:pt idx="88">
                  <c:v>15347.762274539902</c:v>
                </c:pt>
                <c:pt idx="89">
                  <c:v>16017.888535486254</c:v>
                </c:pt>
                <c:pt idx="90">
                  <c:v>16717.928878249819</c:v>
                </c:pt>
                <c:pt idx="91">
                  <c:v>17449.216937839865</c:v>
                </c:pt>
                <c:pt idx="92">
                  <c:v>18213.145649128677</c:v>
                </c:pt>
                <c:pt idx="93">
                  <c:v>19011.169869316876</c:v>
                </c:pt>
                <c:pt idx="94">
                  <c:v>19844.809115067328</c:v>
                </c:pt>
                <c:pt idx="95">
                  <c:v>20715.650419201749</c:v>
                </c:pt>
                <c:pt idx="96">
                  <c:v>21648.598380325926</c:v>
                </c:pt>
                <c:pt idx="97">
                  <c:v>22625.94101907163</c:v>
                </c:pt>
                <c:pt idx="98">
                  <c:v>23649.7874149044</c:v>
                </c:pt>
                <c:pt idx="99">
                  <c:v>24722.346507228438</c:v>
                </c:pt>
                <c:pt idx="100">
                  <c:v>25845.931790642924</c:v>
                </c:pt>
                <c:pt idx="101">
                  <c:v>27022.966227751713</c:v>
                </c:pt>
                <c:pt idx="102">
                  <c:v>28255.987389291979</c:v>
                </c:pt>
                <c:pt idx="103">
                  <c:v>29547.652831754662</c:v>
                </c:pt>
                <c:pt idx="104">
                  <c:v>30874.679150909247</c:v>
                </c:pt>
                <c:pt idx="105">
                  <c:v>32261.766493674899</c:v>
                </c:pt>
                <c:pt idx="106">
                  <c:v>33711.626432013363</c:v>
                </c:pt>
                <c:pt idx="107">
                  <c:v>35227.09232875536</c:v>
                </c:pt>
                <c:pt idx="108">
                  <c:v>36811.124749622926</c:v>
                </c:pt>
                <c:pt idx="109">
                  <c:v>38466.817110336568</c:v>
                </c:pt>
                <c:pt idx="110">
                  <c:v>40197.401568513342</c:v>
                </c:pt>
                <c:pt idx="111">
                  <c:v>42065.409304157118</c:v>
                </c:pt>
                <c:pt idx="112">
                  <c:v>44025.015157278816</c:v>
                </c:pt>
                <c:pt idx="113">
                  <c:v>46080.696517532509</c:v>
                </c:pt>
                <c:pt idx="114">
                  <c:v>48237.148210461251</c:v>
                </c:pt>
                <c:pt idx="115">
                  <c:v>50499.292913688754</c:v>
                </c:pt>
                <c:pt idx="116">
                  <c:v>52872.29205765036</c:v>
                </c:pt>
                <c:pt idx="117">
                  <c:v>55361.557231934414</c:v>
                </c:pt>
                <c:pt idx="118">
                  <c:v>57727.228846141734</c:v>
                </c:pt>
                <c:pt idx="119">
                  <c:v>60181.980862595767</c:v>
                </c:pt>
                <c:pt idx="120">
                  <c:v>62729.148296615538</c:v>
                </c:pt>
                <c:pt idx="121">
                  <c:v>65372.189532999677</c:v>
                </c:pt>
                <c:pt idx="122">
                  <c:v>68114.690775210256</c:v>
                </c:pt>
                <c:pt idx="123">
                  <c:v>70960.370646153111</c:v>
                </c:pt>
                <c:pt idx="124">
                  <c:v>73913.084945024559</c:v>
                </c:pt>
                <c:pt idx="125">
                  <c:v>76959.104858889536</c:v>
                </c:pt>
                <c:pt idx="126">
                  <c:v>80117.714460515374</c:v>
                </c:pt>
                <c:pt idx="127">
                  <c:v>83393.043627681967</c:v>
                </c:pt>
                <c:pt idx="128">
                  <c:v>86789.371326886525</c:v>
                </c:pt>
                <c:pt idx="129">
                  <c:v>90311.130814080621</c:v>
                </c:pt>
                <c:pt idx="130">
                  <c:v>93962.915003022033</c:v>
                </c:pt>
                <c:pt idx="131">
                  <c:v>97749.482005570957</c:v>
                </c:pt>
                <c:pt idx="132">
                  <c:v>101586.70024112244</c:v>
                </c:pt>
                <c:pt idx="133">
                  <c:v>105556.02444947258</c:v>
                </c:pt>
                <c:pt idx="134">
                  <c:v>109661.95419170821</c:v>
                </c:pt>
                <c:pt idx="135">
                  <c:v>113909.13887249315</c:v>
                </c:pt>
                <c:pt idx="136">
                  <c:v>118302.38248962752</c:v>
                </c:pt>
                <c:pt idx="137">
                  <c:v>122846.64851704061</c:v>
                </c:pt>
                <c:pt idx="138">
                  <c:v>127547.06492371125</c:v>
                </c:pt>
                <c:pt idx="139">
                  <c:v>131857.91907265285</c:v>
                </c:pt>
                <c:pt idx="140">
                  <c:v>136265.11022325521</c:v>
                </c:pt>
                <c:pt idx="141">
                  <c:v>140770.74132156777</c:v>
                </c:pt>
                <c:pt idx="142">
                  <c:v>145376.95894013683</c:v>
                </c:pt>
                <c:pt idx="143">
                  <c:v>150085.95407852595</c:v>
                </c:pt>
                <c:pt idx="144">
                  <c:v>154899.96297361187</c:v>
                </c:pt>
                <c:pt idx="145">
                  <c:v>159821.26791952385</c:v>
                </c:pt>
                <c:pt idx="146">
                  <c:v>165333.53729595244</c:v>
                </c:pt>
                <c:pt idx="147">
                  <c:v>171017.93059649348</c:v>
                </c:pt>
                <c:pt idx="148">
                  <c:v>176879.7271478629</c:v>
                </c:pt>
                <c:pt idx="149">
                  <c:v>182924.36211294986</c:v>
                </c:pt>
                <c:pt idx="150">
                  <c:v>189157.43070043455</c:v>
                </c:pt>
                <c:pt idx="151">
                  <c:v>195584.6924626574</c:v>
                </c:pt>
                <c:pt idx="152">
                  <c:v>202212.07568182831</c:v>
                </c:pt>
                <c:pt idx="153">
                  <c:v>208914.76520391856</c:v>
                </c:pt>
                <c:pt idx="154">
                  <c:v>215812.72273170389</c:v>
                </c:pt>
                <c:pt idx="155">
                  <c:v>222911.50058142282</c:v>
                </c:pt>
                <c:pt idx="156">
                  <c:v>230216.80080695634</c:v>
                </c:pt>
                <c:pt idx="157">
                  <c:v>237734.47874972713</c:v>
                </c:pt>
                <c:pt idx="158">
                  <c:v>245470.54664271459</c:v>
                </c:pt>
                <c:pt idx="159">
                  <c:v>253431.17726738466</c:v>
                </c:pt>
                <c:pt idx="160">
                  <c:v>259911.54861376696</c:v>
                </c:pt>
                <c:pt idx="161">
                  <c:v>266443.82601511048</c:v>
                </c:pt>
                <c:pt idx="162">
                  <c:v>273028.34134101192</c:v>
                </c:pt>
                <c:pt idx="163">
                  <c:v>279665.42711077916</c:v>
                </c:pt>
                <c:pt idx="164">
                  <c:v>286355.41646574304</c:v>
                </c:pt>
                <c:pt idx="165">
                  <c:v>293098.64314097812</c:v>
                </c:pt>
                <c:pt idx="166">
                  <c:v>299895.4414364266</c:v>
                </c:pt>
                <c:pt idx="167">
                  <c:v>305959.56119350361</c:v>
                </c:pt>
                <c:pt idx="168">
                  <c:v>312016.45590224152</c:v>
                </c:pt>
                <c:pt idx="169">
                  <c:v>318066.07665245456</c:v>
                </c:pt>
                <c:pt idx="170">
                  <c:v>324108.37480690813</c:v>
                </c:pt>
                <c:pt idx="171">
                  <c:v>330143.30200253677</c:v>
                </c:pt>
                <c:pt idx="172">
                  <c:v>336170.81015164236</c:v>
                </c:pt>
                <c:pt idx="173">
                  <c:v>342190.85144307127</c:v>
                </c:pt>
                <c:pt idx="174">
                  <c:v>350428.30069778184</c:v>
                </c:pt>
                <c:pt idx="175">
                  <c:v>358869.24872564216</c:v>
                </c:pt>
                <c:pt idx="176">
                  <c:v>367518.53122053045</c:v>
                </c:pt>
                <c:pt idx="177">
                  <c:v>376381.08905673033</c:v>
                </c:pt>
                <c:pt idx="178">
                  <c:v>385461.97007777181</c:v>
                </c:pt>
                <c:pt idx="179">
                  <c:v>394766.33088888164</c:v>
                </c:pt>
                <c:pt idx="180">
                  <c:v>404299.43865129614</c:v>
                </c:pt>
                <c:pt idx="181">
                  <c:v>413800.67880890716</c:v>
                </c:pt>
                <c:pt idx="182">
                  <c:v>423510.1887035704</c:v>
                </c:pt>
                <c:pt idx="183">
                  <c:v>433432.29093751311</c:v>
                </c:pt>
                <c:pt idx="184">
                  <c:v>443571.38683557103</c:v>
                </c:pt>
                <c:pt idx="185">
                  <c:v>453931.95737352862</c:v>
                </c:pt>
                <c:pt idx="186">
                  <c:v>464518.56409233174</c:v>
                </c:pt>
                <c:pt idx="187">
                  <c:v>475335.8499965588</c:v>
                </c:pt>
                <c:pt idx="188">
                  <c:v>486252.63774448424</c:v>
                </c:pt>
                <c:pt idx="189">
                  <c:v>497394.18276240519</c:v>
                </c:pt>
                <c:pt idx="190">
                  <c:v>508764.79919638112</c:v>
                </c:pt>
                <c:pt idx="191">
                  <c:v>520368.87060764863</c:v>
                </c:pt>
                <c:pt idx="192">
                  <c:v>532210.85050466435</c:v>
                </c:pt>
                <c:pt idx="193">
                  <c:v>544295.26285066491</c:v>
                </c:pt>
                <c:pt idx="194">
                  <c:v>556626.70254506473</c:v>
                </c:pt>
                <c:pt idx="195">
                  <c:v>566776.33758573502</c:v>
                </c:pt>
                <c:pt idx="196">
                  <c:v>576952.64698056725</c:v>
                </c:pt>
                <c:pt idx="197">
                  <c:v>587155.51977146138</c:v>
                </c:pt>
                <c:pt idx="198">
                  <c:v>597384.84332558652</c:v>
                </c:pt>
                <c:pt idx="199">
                  <c:v>607640.5033359013</c:v>
                </c:pt>
                <c:pt idx="200">
                  <c:v>617922.38382187649</c:v>
                </c:pt>
                <c:pt idx="201">
                  <c:v>628230.36713042296</c:v>
                </c:pt>
                <c:pt idx="202">
                  <c:v>640477.62313062977</c:v>
                </c:pt>
                <c:pt idx="203">
                  <c:v>652923.12412148667</c:v>
                </c:pt>
                <c:pt idx="204">
                  <c:v>665569.71610493772</c:v>
                </c:pt>
                <c:pt idx="205">
                  <c:v>678420.2735265668</c:v>
                </c:pt>
                <c:pt idx="206">
                  <c:v>691477.69911598484</c:v>
                </c:pt>
                <c:pt idx="207">
                  <c:v>704744.92370710231</c:v>
                </c:pt>
                <c:pt idx="208">
                  <c:v>718224.9060376219</c:v>
                </c:pt>
                <c:pt idx="209">
                  <c:v>730360.5700452897</c:v>
                </c:pt>
                <c:pt idx="210">
                  <c:v>742569.28733503097</c:v>
                </c:pt>
                <c:pt idx="211">
                  <c:v>754851.21364788257</c:v>
                </c:pt>
                <c:pt idx="212">
                  <c:v>767206.50060520961</c:v>
                </c:pt>
                <c:pt idx="213">
                  <c:v>779635.29564133799</c:v>
                </c:pt>
                <c:pt idx="214">
                  <c:v>792137.74193610635</c:v>
                </c:pt>
                <c:pt idx="215">
                  <c:v>804713.97834735317</c:v>
                </c:pt>
                <c:pt idx="216">
                  <c:v>816942.5715096175</c:v>
                </c:pt>
                <c:pt idx="217">
                  <c:v>829211.26608871284</c:v>
                </c:pt>
                <c:pt idx="218">
                  <c:v>841519.92429127707</c:v>
                </c:pt>
                <c:pt idx="219">
                  <c:v>853868.40530135494</c:v>
                </c:pt>
                <c:pt idx="220">
                  <c:v>866256.56527560949</c:v>
                </c:pt>
                <c:pt idx="221">
                  <c:v>878684.2573389567</c:v>
                </c:pt>
                <c:pt idx="222">
                  <c:v>891151.33158062748</c:v>
                </c:pt>
                <c:pt idx="223">
                  <c:v>905347.38245084707</c:v>
                </c:pt>
                <c:pt idx="224">
                  <c:v>919730.73539223662</c:v>
                </c:pt>
                <c:pt idx="225">
                  <c:v>934303.40048434061</c:v>
                </c:pt>
                <c:pt idx="226">
                  <c:v>949067.39613949414</c:v>
                </c:pt>
                <c:pt idx="227">
                  <c:v>964024.7487181148</c:v>
                </c:pt>
                <c:pt idx="228">
                  <c:v>979177.49212944589</c:v>
                </c:pt>
                <c:pt idx="229">
                  <c:v>994527.66741751239</c:v>
                </c:pt>
                <c:pt idx="230">
                  <c:v>1008442.0421327753</c:v>
                </c:pt>
                <c:pt idx="231">
                  <c:v>1022413.3085565655</c:v>
                </c:pt>
                <c:pt idx="232">
                  <c:v>1036441.3412365234</c:v>
                </c:pt>
                <c:pt idx="233">
                  <c:v>1050526.0099317646</c:v>
                </c:pt>
                <c:pt idx="234">
                  <c:v>1064667.1795913645</c:v>
                </c:pt>
                <c:pt idx="235">
                  <c:v>1078864.710333525</c:v>
                </c:pt>
                <c:pt idx="236">
                  <c:v>1093118.4574254416</c:v>
                </c:pt>
                <c:pt idx="237">
                  <c:v>1105096.6755766044</c:v>
                </c:pt>
                <c:pt idx="238">
                  <c:v>1116974.7040940328</c:v>
                </c:pt>
                <c:pt idx="239">
                  <c:v>1128753.2000026002</c:v>
                </c:pt>
                <c:pt idx="240">
                  <c:v>1140432.8194280507</c:v>
                </c:pt>
                <c:pt idx="241">
                  <c:v>1152014.217523888</c:v>
                </c:pt>
                <c:pt idx="242">
                  <c:v>1163498.0483998766</c:v>
                </c:pt>
                <c:pt idx="243">
                  <c:v>1174884.9650521332</c:v>
                </c:pt>
                <c:pt idx="244">
                  <c:v>1184974.7429017355</c:v>
                </c:pt>
                <c:pt idx="245">
                  <c:v>1194911.5280312572</c:v>
                </c:pt>
                <c:pt idx="246">
                  <c:v>1204697.5437620059</c:v>
                </c:pt>
                <c:pt idx="247">
                  <c:v>1214334.9841092736</c:v>
                </c:pt>
                <c:pt idx="248">
                  <c:v>1223826.0140732711</c:v>
                </c:pt>
                <c:pt idx="249">
                  <c:v>1233172.7699304079</c:v>
                </c:pt>
                <c:pt idx="250">
                  <c:v>1242377.3595247797</c:v>
                </c:pt>
                <c:pt idx="251">
                  <c:v>1264694.3280160688</c:v>
                </c:pt>
                <c:pt idx="252">
                  <c:v>1288504.2041774462</c:v>
                </c:pt>
                <c:pt idx="253">
                  <c:v>1313904.2712831174</c:v>
                </c:pt>
                <c:pt idx="254">
                  <c:v>1340997.7912091741</c:v>
                </c:pt>
                <c:pt idx="255">
                  <c:v>1369894.3212882858</c:v>
                </c:pt>
                <c:pt idx="256">
                  <c:v>1400710.0406789978</c:v>
                </c:pt>
                <c:pt idx="257">
                  <c:v>1433568.0853717609</c:v>
                </c:pt>
                <c:pt idx="258">
                  <c:v>1468598.8907175772</c:v>
                </c:pt>
                <c:pt idx="259">
                  <c:v>1505940.5400958622</c:v>
                </c:pt>
                <c:pt idx="260">
                  <c:v>1545739.1180327421</c:v>
                </c:pt>
                <c:pt idx="261">
                  <c:v>1588149.0657363273</c:v>
                </c:pt>
                <c:pt idx="262">
                  <c:v>1633333.5366284302</c:v>
                </c:pt>
                <c:pt idx="263">
                  <c:v>1681464.7490196375</c:v>
                </c:pt>
                <c:pt idx="264">
                  <c:v>1732724.3325937609</c:v>
                </c:pt>
                <c:pt idx="265">
                  <c:v>1787303.6648359345</c:v>
                </c:pt>
                <c:pt idx="266">
                  <c:v>1845404.192953909</c:v>
                </c:pt>
                <c:pt idx="267">
                  <c:v>1907237.7362030586</c:v>
                </c:pt>
                <c:pt idx="268">
                  <c:v>1973026.7628317021</c:v>
                </c:pt>
                <c:pt idx="269">
                  <c:v>2043004.6351152859</c:v>
                </c:pt>
                <c:pt idx="270">
                  <c:v>2117415.8151478409</c:v>
                </c:pt>
                <c:pt idx="271">
                  <c:v>2196516.0232109586</c:v>
                </c:pt>
                <c:pt idx="272">
                  <c:v>2280572.3396505248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876-49CD-A6E8-2AD66E072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205248"/>
        <c:axId val="305206784"/>
      </c:lineChart>
      <c:dateAx>
        <c:axId val="3052052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05206784"/>
        <c:crosses val="autoZero"/>
        <c:auto val="1"/>
        <c:lblOffset val="100"/>
        <c:baseTimeUnit val="days"/>
      </c:dateAx>
      <c:valAx>
        <c:axId val="305206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0520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accent6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baseline="0">
                <a:effectLst/>
              </a:rPr>
              <a:t>Requerimiento de camas hospitalarias por COVID-19 en Argentina, según escenario</a:t>
            </a:r>
            <a:endParaRPr lang="es-A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Camas (Optimista)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'Modelo predictivo'!$A$8:$A$280</c:f>
              <c:numCache>
                <c:formatCode>m/d/yyyy</c:formatCode>
                <c:ptCount val="273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  <c:pt idx="30">
                  <c:v>43923</c:v>
                </c:pt>
                <c:pt idx="31">
                  <c:v>43924</c:v>
                </c:pt>
                <c:pt idx="32">
                  <c:v>43925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43930</c:v>
                </c:pt>
                <c:pt idx="38">
                  <c:v>43931</c:v>
                </c:pt>
                <c:pt idx="39">
                  <c:v>43932</c:v>
                </c:pt>
                <c:pt idx="40">
                  <c:v>43933</c:v>
                </c:pt>
                <c:pt idx="41">
                  <c:v>43934</c:v>
                </c:pt>
                <c:pt idx="42">
                  <c:v>43935</c:v>
                </c:pt>
                <c:pt idx="43">
                  <c:v>43936</c:v>
                </c:pt>
                <c:pt idx="44">
                  <c:v>43937</c:v>
                </c:pt>
                <c:pt idx="45">
                  <c:v>43938</c:v>
                </c:pt>
                <c:pt idx="46">
                  <c:v>43939</c:v>
                </c:pt>
                <c:pt idx="47">
                  <c:v>43940</c:v>
                </c:pt>
                <c:pt idx="48">
                  <c:v>43941</c:v>
                </c:pt>
                <c:pt idx="49">
                  <c:v>43942</c:v>
                </c:pt>
                <c:pt idx="50">
                  <c:v>43943</c:v>
                </c:pt>
                <c:pt idx="51">
                  <c:v>43944</c:v>
                </c:pt>
                <c:pt idx="52">
                  <c:v>43945</c:v>
                </c:pt>
                <c:pt idx="53">
                  <c:v>43946</c:v>
                </c:pt>
                <c:pt idx="54">
                  <c:v>43947</c:v>
                </c:pt>
                <c:pt idx="55">
                  <c:v>43948</c:v>
                </c:pt>
                <c:pt idx="56">
                  <c:v>43949</c:v>
                </c:pt>
                <c:pt idx="57">
                  <c:v>43950</c:v>
                </c:pt>
                <c:pt idx="58">
                  <c:v>43951</c:v>
                </c:pt>
                <c:pt idx="59">
                  <c:v>43952</c:v>
                </c:pt>
                <c:pt idx="60">
                  <c:v>43953</c:v>
                </c:pt>
                <c:pt idx="61">
                  <c:v>43954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43960</c:v>
                </c:pt>
                <c:pt idx="68">
                  <c:v>43961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43967</c:v>
                </c:pt>
                <c:pt idx="75">
                  <c:v>43968</c:v>
                </c:pt>
                <c:pt idx="76">
                  <c:v>43969</c:v>
                </c:pt>
                <c:pt idx="77">
                  <c:v>43970</c:v>
                </c:pt>
                <c:pt idx="78">
                  <c:v>43971</c:v>
                </c:pt>
                <c:pt idx="79">
                  <c:v>43972</c:v>
                </c:pt>
                <c:pt idx="80">
                  <c:v>43973</c:v>
                </c:pt>
                <c:pt idx="81">
                  <c:v>43974</c:v>
                </c:pt>
                <c:pt idx="82">
                  <c:v>43975</c:v>
                </c:pt>
                <c:pt idx="83">
                  <c:v>43976</c:v>
                </c:pt>
                <c:pt idx="84">
                  <c:v>43977</c:v>
                </c:pt>
                <c:pt idx="85">
                  <c:v>43978</c:v>
                </c:pt>
                <c:pt idx="86">
                  <c:v>43979</c:v>
                </c:pt>
                <c:pt idx="87">
                  <c:v>43980</c:v>
                </c:pt>
                <c:pt idx="88">
                  <c:v>43981</c:v>
                </c:pt>
                <c:pt idx="89">
                  <c:v>43982</c:v>
                </c:pt>
                <c:pt idx="90">
                  <c:v>43983</c:v>
                </c:pt>
                <c:pt idx="91">
                  <c:v>43984</c:v>
                </c:pt>
                <c:pt idx="92">
                  <c:v>43985</c:v>
                </c:pt>
                <c:pt idx="93">
                  <c:v>43986</c:v>
                </c:pt>
                <c:pt idx="94">
                  <c:v>43987</c:v>
                </c:pt>
                <c:pt idx="95">
                  <c:v>43988</c:v>
                </c:pt>
                <c:pt idx="96">
                  <c:v>43989</c:v>
                </c:pt>
                <c:pt idx="97">
                  <c:v>43990</c:v>
                </c:pt>
                <c:pt idx="98">
                  <c:v>43991</c:v>
                </c:pt>
                <c:pt idx="99">
                  <c:v>43992</c:v>
                </c:pt>
                <c:pt idx="100">
                  <c:v>43993</c:v>
                </c:pt>
                <c:pt idx="101">
                  <c:v>43994</c:v>
                </c:pt>
                <c:pt idx="102">
                  <c:v>43995</c:v>
                </c:pt>
                <c:pt idx="103">
                  <c:v>43996</c:v>
                </c:pt>
                <c:pt idx="104">
                  <c:v>43997</c:v>
                </c:pt>
                <c:pt idx="105">
                  <c:v>43998</c:v>
                </c:pt>
                <c:pt idx="106">
                  <c:v>43999</c:v>
                </c:pt>
                <c:pt idx="107">
                  <c:v>44000</c:v>
                </c:pt>
                <c:pt idx="108">
                  <c:v>44001</c:v>
                </c:pt>
                <c:pt idx="109">
                  <c:v>44002</c:v>
                </c:pt>
                <c:pt idx="110">
                  <c:v>44003</c:v>
                </c:pt>
                <c:pt idx="111">
                  <c:v>44004</c:v>
                </c:pt>
                <c:pt idx="112">
                  <c:v>44005</c:v>
                </c:pt>
                <c:pt idx="113">
                  <c:v>44006</c:v>
                </c:pt>
                <c:pt idx="114">
                  <c:v>44007</c:v>
                </c:pt>
                <c:pt idx="115">
                  <c:v>44008</c:v>
                </c:pt>
                <c:pt idx="116">
                  <c:v>44009</c:v>
                </c:pt>
                <c:pt idx="117">
                  <c:v>44010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44016</c:v>
                </c:pt>
                <c:pt idx="124">
                  <c:v>44017</c:v>
                </c:pt>
                <c:pt idx="125">
                  <c:v>44018</c:v>
                </c:pt>
                <c:pt idx="126">
                  <c:v>44019</c:v>
                </c:pt>
                <c:pt idx="127">
                  <c:v>44020</c:v>
                </c:pt>
                <c:pt idx="128">
                  <c:v>44021</c:v>
                </c:pt>
                <c:pt idx="129">
                  <c:v>44022</c:v>
                </c:pt>
                <c:pt idx="130">
                  <c:v>44023</c:v>
                </c:pt>
                <c:pt idx="131">
                  <c:v>44024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44030</c:v>
                </c:pt>
                <c:pt idx="138">
                  <c:v>44031</c:v>
                </c:pt>
                <c:pt idx="139">
                  <c:v>44032</c:v>
                </c:pt>
                <c:pt idx="140">
                  <c:v>44033</c:v>
                </c:pt>
                <c:pt idx="141">
                  <c:v>44034</c:v>
                </c:pt>
                <c:pt idx="142">
                  <c:v>44035</c:v>
                </c:pt>
                <c:pt idx="143">
                  <c:v>44036</c:v>
                </c:pt>
                <c:pt idx="144">
                  <c:v>44037</c:v>
                </c:pt>
                <c:pt idx="145">
                  <c:v>44038</c:v>
                </c:pt>
                <c:pt idx="146">
                  <c:v>44039</c:v>
                </c:pt>
                <c:pt idx="147">
                  <c:v>44040</c:v>
                </c:pt>
                <c:pt idx="148">
                  <c:v>44041</c:v>
                </c:pt>
                <c:pt idx="149">
                  <c:v>44042</c:v>
                </c:pt>
                <c:pt idx="150">
                  <c:v>44043</c:v>
                </c:pt>
                <c:pt idx="151">
                  <c:v>44044</c:v>
                </c:pt>
                <c:pt idx="152">
                  <c:v>44045</c:v>
                </c:pt>
                <c:pt idx="153">
                  <c:v>44046</c:v>
                </c:pt>
                <c:pt idx="154">
                  <c:v>44047</c:v>
                </c:pt>
                <c:pt idx="155">
                  <c:v>44048</c:v>
                </c:pt>
                <c:pt idx="156">
                  <c:v>44049</c:v>
                </c:pt>
                <c:pt idx="157">
                  <c:v>44050</c:v>
                </c:pt>
                <c:pt idx="158">
                  <c:v>44051</c:v>
                </c:pt>
                <c:pt idx="159">
                  <c:v>44052</c:v>
                </c:pt>
                <c:pt idx="160">
                  <c:v>44053</c:v>
                </c:pt>
                <c:pt idx="161">
                  <c:v>44054</c:v>
                </c:pt>
                <c:pt idx="162">
                  <c:v>44055</c:v>
                </c:pt>
                <c:pt idx="163">
                  <c:v>44056</c:v>
                </c:pt>
                <c:pt idx="164">
                  <c:v>44057</c:v>
                </c:pt>
                <c:pt idx="165">
                  <c:v>44058</c:v>
                </c:pt>
                <c:pt idx="166">
                  <c:v>44059</c:v>
                </c:pt>
                <c:pt idx="167">
                  <c:v>44060</c:v>
                </c:pt>
                <c:pt idx="168">
                  <c:v>44061</c:v>
                </c:pt>
                <c:pt idx="169">
                  <c:v>44062</c:v>
                </c:pt>
                <c:pt idx="170">
                  <c:v>44063</c:v>
                </c:pt>
                <c:pt idx="171">
                  <c:v>44064</c:v>
                </c:pt>
                <c:pt idx="172">
                  <c:v>44065</c:v>
                </c:pt>
                <c:pt idx="173">
                  <c:v>44066</c:v>
                </c:pt>
                <c:pt idx="174">
                  <c:v>44067</c:v>
                </c:pt>
                <c:pt idx="175">
                  <c:v>44068</c:v>
                </c:pt>
                <c:pt idx="176">
                  <c:v>44069</c:v>
                </c:pt>
                <c:pt idx="177">
                  <c:v>44070</c:v>
                </c:pt>
                <c:pt idx="178">
                  <c:v>44071</c:v>
                </c:pt>
                <c:pt idx="179">
                  <c:v>44072</c:v>
                </c:pt>
                <c:pt idx="180">
                  <c:v>44073</c:v>
                </c:pt>
                <c:pt idx="181">
                  <c:v>44074</c:v>
                </c:pt>
                <c:pt idx="182">
                  <c:v>44075</c:v>
                </c:pt>
                <c:pt idx="183">
                  <c:v>44076</c:v>
                </c:pt>
                <c:pt idx="184">
                  <c:v>44077</c:v>
                </c:pt>
                <c:pt idx="185">
                  <c:v>44078</c:v>
                </c:pt>
                <c:pt idx="186">
                  <c:v>44079</c:v>
                </c:pt>
                <c:pt idx="187">
                  <c:v>44080</c:v>
                </c:pt>
                <c:pt idx="188">
                  <c:v>44081</c:v>
                </c:pt>
                <c:pt idx="189">
                  <c:v>44082</c:v>
                </c:pt>
                <c:pt idx="190">
                  <c:v>44083</c:v>
                </c:pt>
                <c:pt idx="191">
                  <c:v>44084</c:v>
                </c:pt>
                <c:pt idx="192">
                  <c:v>44085</c:v>
                </c:pt>
                <c:pt idx="193">
                  <c:v>44086</c:v>
                </c:pt>
                <c:pt idx="194">
                  <c:v>44087</c:v>
                </c:pt>
                <c:pt idx="195">
                  <c:v>44088</c:v>
                </c:pt>
                <c:pt idx="196">
                  <c:v>44089</c:v>
                </c:pt>
                <c:pt idx="197">
                  <c:v>44090</c:v>
                </c:pt>
                <c:pt idx="198">
                  <c:v>44091</c:v>
                </c:pt>
                <c:pt idx="199">
                  <c:v>44092</c:v>
                </c:pt>
                <c:pt idx="200">
                  <c:v>44093</c:v>
                </c:pt>
                <c:pt idx="201">
                  <c:v>44094</c:v>
                </c:pt>
                <c:pt idx="202">
                  <c:v>44095</c:v>
                </c:pt>
                <c:pt idx="203">
                  <c:v>44096</c:v>
                </c:pt>
                <c:pt idx="204">
                  <c:v>44097</c:v>
                </c:pt>
                <c:pt idx="205">
                  <c:v>44098</c:v>
                </c:pt>
                <c:pt idx="206">
                  <c:v>44099</c:v>
                </c:pt>
                <c:pt idx="207">
                  <c:v>44100</c:v>
                </c:pt>
                <c:pt idx="208">
                  <c:v>44101</c:v>
                </c:pt>
                <c:pt idx="209">
                  <c:v>44102</c:v>
                </c:pt>
                <c:pt idx="210">
                  <c:v>44103</c:v>
                </c:pt>
                <c:pt idx="211">
                  <c:v>44104</c:v>
                </c:pt>
                <c:pt idx="212">
                  <c:v>44105</c:v>
                </c:pt>
                <c:pt idx="213">
                  <c:v>44106</c:v>
                </c:pt>
                <c:pt idx="214">
                  <c:v>44107</c:v>
                </c:pt>
                <c:pt idx="215">
                  <c:v>44108</c:v>
                </c:pt>
                <c:pt idx="216">
                  <c:v>44109</c:v>
                </c:pt>
                <c:pt idx="217">
                  <c:v>44110</c:v>
                </c:pt>
                <c:pt idx="218">
                  <c:v>44111</c:v>
                </c:pt>
                <c:pt idx="219">
                  <c:v>44112</c:v>
                </c:pt>
                <c:pt idx="220">
                  <c:v>44113</c:v>
                </c:pt>
                <c:pt idx="221">
                  <c:v>44114</c:v>
                </c:pt>
                <c:pt idx="222">
                  <c:v>44115</c:v>
                </c:pt>
                <c:pt idx="223">
                  <c:v>44116</c:v>
                </c:pt>
                <c:pt idx="224">
                  <c:v>44117</c:v>
                </c:pt>
                <c:pt idx="225">
                  <c:v>44118</c:v>
                </c:pt>
                <c:pt idx="226">
                  <c:v>44119</c:v>
                </c:pt>
                <c:pt idx="227">
                  <c:v>44120</c:v>
                </c:pt>
                <c:pt idx="228">
                  <c:v>44121</c:v>
                </c:pt>
                <c:pt idx="229">
                  <c:v>44122</c:v>
                </c:pt>
                <c:pt idx="230">
                  <c:v>44123</c:v>
                </c:pt>
                <c:pt idx="231">
                  <c:v>44124</c:v>
                </c:pt>
                <c:pt idx="232">
                  <c:v>44125</c:v>
                </c:pt>
                <c:pt idx="233">
                  <c:v>44126</c:v>
                </c:pt>
                <c:pt idx="234">
                  <c:v>44127</c:v>
                </c:pt>
                <c:pt idx="235">
                  <c:v>44128</c:v>
                </c:pt>
                <c:pt idx="236">
                  <c:v>44129</c:v>
                </c:pt>
                <c:pt idx="237">
                  <c:v>44130</c:v>
                </c:pt>
                <c:pt idx="238">
                  <c:v>44131</c:v>
                </c:pt>
                <c:pt idx="239">
                  <c:v>44132</c:v>
                </c:pt>
                <c:pt idx="240">
                  <c:v>44133</c:v>
                </c:pt>
                <c:pt idx="241">
                  <c:v>44134</c:v>
                </c:pt>
                <c:pt idx="242">
                  <c:v>44135</c:v>
                </c:pt>
                <c:pt idx="243">
                  <c:v>44136</c:v>
                </c:pt>
                <c:pt idx="244">
                  <c:v>44137</c:v>
                </c:pt>
                <c:pt idx="245">
                  <c:v>44138</c:v>
                </c:pt>
                <c:pt idx="246">
                  <c:v>44139</c:v>
                </c:pt>
                <c:pt idx="247">
                  <c:v>44140</c:v>
                </c:pt>
                <c:pt idx="248">
                  <c:v>44141</c:v>
                </c:pt>
                <c:pt idx="249">
                  <c:v>44142</c:v>
                </c:pt>
                <c:pt idx="250">
                  <c:v>44143</c:v>
                </c:pt>
                <c:pt idx="251">
                  <c:v>44144</c:v>
                </c:pt>
                <c:pt idx="252">
                  <c:v>44145</c:v>
                </c:pt>
                <c:pt idx="253">
                  <c:v>44146</c:v>
                </c:pt>
                <c:pt idx="254">
                  <c:v>44147</c:v>
                </c:pt>
                <c:pt idx="255">
                  <c:v>44148</c:v>
                </c:pt>
                <c:pt idx="256">
                  <c:v>44149</c:v>
                </c:pt>
                <c:pt idx="257">
                  <c:v>44150</c:v>
                </c:pt>
                <c:pt idx="258">
                  <c:v>44151</c:v>
                </c:pt>
                <c:pt idx="259">
                  <c:v>44152</c:v>
                </c:pt>
                <c:pt idx="260">
                  <c:v>44153</c:v>
                </c:pt>
                <c:pt idx="261">
                  <c:v>44154</c:v>
                </c:pt>
                <c:pt idx="262">
                  <c:v>44155</c:v>
                </c:pt>
                <c:pt idx="263">
                  <c:v>44156</c:v>
                </c:pt>
                <c:pt idx="264">
                  <c:v>44157</c:v>
                </c:pt>
                <c:pt idx="265">
                  <c:v>44158</c:v>
                </c:pt>
                <c:pt idx="266">
                  <c:v>44159</c:v>
                </c:pt>
                <c:pt idx="267">
                  <c:v>44160</c:v>
                </c:pt>
                <c:pt idx="268">
                  <c:v>44161</c:v>
                </c:pt>
                <c:pt idx="269">
                  <c:v>44162</c:v>
                </c:pt>
                <c:pt idx="270">
                  <c:v>44163</c:v>
                </c:pt>
                <c:pt idx="271">
                  <c:v>44164</c:v>
                </c:pt>
                <c:pt idx="272">
                  <c:v>44165</c:v>
                </c:pt>
              </c:numCache>
            </c:numRef>
          </c:cat>
          <c:val>
            <c:numRef>
              <c:f>'Modelo predictivo'!$H$8:$H$280</c:f>
              <c:numCache>
                <c:formatCode>#,##0</c:formatCode>
                <c:ptCount val="273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9</c:v>
                </c:pt>
                <c:pt idx="20">
                  <c:v>15</c:v>
                </c:pt>
                <c:pt idx="21">
                  <c:v>21</c:v>
                </c:pt>
                <c:pt idx="22">
                  <c:v>28</c:v>
                </c:pt>
                <c:pt idx="23">
                  <c:v>37</c:v>
                </c:pt>
                <c:pt idx="24">
                  <c:v>43</c:v>
                </c:pt>
                <c:pt idx="25">
                  <c:v>49</c:v>
                </c:pt>
                <c:pt idx="26">
                  <c:v>55</c:v>
                </c:pt>
                <c:pt idx="27">
                  <c:v>62</c:v>
                </c:pt>
                <c:pt idx="28">
                  <c:v>70</c:v>
                </c:pt>
                <c:pt idx="29">
                  <c:v>78</c:v>
                </c:pt>
                <c:pt idx="30">
                  <c:v>84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89</c:v>
                </c:pt>
                <c:pt idx="35">
                  <c:v>86</c:v>
                </c:pt>
                <c:pt idx="36">
                  <c:v>86</c:v>
                </c:pt>
                <c:pt idx="37">
                  <c:v>86</c:v>
                </c:pt>
                <c:pt idx="38">
                  <c:v>86</c:v>
                </c:pt>
                <c:pt idx="39">
                  <c:v>85</c:v>
                </c:pt>
                <c:pt idx="40">
                  <c:v>83</c:v>
                </c:pt>
                <c:pt idx="41">
                  <c:v>80</c:v>
                </c:pt>
                <c:pt idx="42">
                  <c:v>77</c:v>
                </c:pt>
                <c:pt idx="43">
                  <c:v>72</c:v>
                </c:pt>
                <c:pt idx="44">
                  <c:v>72</c:v>
                </c:pt>
                <c:pt idx="45">
                  <c:v>72</c:v>
                </c:pt>
                <c:pt idx="46">
                  <c:v>72</c:v>
                </c:pt>
                <c:pt idx="47">
                  <c:v>72</c:v>
                </c:pt>
                <c:pt idx="48">
                  <c:v>72</c:v>
                </c:pt>
                <c:pt idx="49">
                  <c:v>72</c:v>
                </c:pt>
                <c:pt idx="50">
                  <c:v>72</c:v>
                </c:pt>
                <c:pt idx="51">
                  <c:v>72</c:v>
                </c:pt>
                <c:pt idx="52">
                  <c:v>72</c:v>
                </c:pt>
                <c:pt idx="53">
                  <c:v>72</c:v>
                </c:pt>
                <c:pt idx="54">
                  <c:v>73</c:v>
                </c:pt>
                <c:pt idx="55">
                  <c:v>74</c:v>
                </c:pt>
                <c:pt idx="56">
                  <c:v>77</c:v>
                </c:pt>
                <c:pt idx="57">
                  <c:v>80</c:v>
                </c:pt>
                <c:pt idx="58">
                  <c:v>83</c:v>
                </c:pt>
                <c:pt idx="59">
                  <c:v>86</c:v>
                </c:pt>
                <c:pt idx="60">
                  <c:v>89</c:v>
                </c:pt>
                <c:pt idx="61">
                  <c:v>94</c:v>
                </c:pt>
                <c:pt idx="62">
                  <c:v>99</c:v>
                </c:pt>
                <c:pt idx="63">
                  <c:v>104</c:v>
                </c:pt>
                <c:pt idx="64">
                  <c:v>111</c:v>
                </c:pt>
                <c:pt idx="65">
                  <c:v>119</c:v>
                </c:pt>
                <c:pt idx="66">
                  <c:v>126</c:v>
                </c:pt>
                <c:pt idx="67">
                  <c:v>134</c:v>
                </c:pt>
                <c:pt idx="68">
                  <c:v>141</c:v>
                </c:pt>
                <c:pt idx="69">
                  <c:v>148</c:v>
                </c:pt>
                <c:pt idx="70">
                  <c:v>155</c:v>
                </c:pt>
                <c:pt idx="71">
                  <c:v>162</c:v>
                </c:pt>
                <c:pt idx="72">
                  <c:v>172</c:v>
                </c:pt>
                <c:pt idx="73">
                  <c:v>180</c:v>
                </c:pt>
                <c:pt idx="74">
                  <c:v>189</c:v>
                </c:pt>
                <c:pt idx="75">
                  <c:v>200</c:v>
                </c:pt>
                <c:pt idx="76">
                  <c:v>210</c:v>
                </c:pt>
                <c:pt idx="77">
                  <c:v>219</c:v>
                </c:pt>
                <c:pt idx="78">
                  <c:v>230</c:v>
                </c:pt>
                <c:pt idx="79">
                  <c:v>241</c:v>
                </c:pt>
                <c:pt idx="80">
                  <c:v>253</c:v>
                </c:pt>
                <c:pt idx="81">
                  <c:v>266</c:v>
                </c:pt>
                <c:pt idx="82">
                  <c:v>283</c:v>
                </c:pt>
                <c:pt idx="83">
                  <c:v>301</c:v>
                </c:pt>
                <c:pt idx="84">
                  <c:v>316</c:v>
                </c:pt>
                <c:pt idx="85">
                  <c:v>333</c:v>
                </c:pt>
                <c:pt idx="86">
                  <c:v>354</c:v>
                </c:pt>
                <c:pt idx="87">
                  <c:v>374</c:v>
                </c:pt>
                <c:pt idx="88">
                  <c:v>392</c:v>
                </c:pt>
                <c:pt idx="89">
                  <c:v>411</c:v>
                </c:pt>
                <c:pt idx="90">
                  <c:v>429</c:v>
                </c:pt>
                <c:pt idx="91">
                  <c:v>449</c:v>
                </c:pt>
                <c:pt idx="92">
                  <c:v>470</c:v>
                </c:pt>
                <c:pt idx="93">
                  <c:v>490</c:v>
                </c:pt>
                <c:pt idx="94">
                  <c:v>510</c:v>
                </c:pt>
                <c:pt idx="95">
                  <c:v>530</c:v>
                </c:pt>
                <c:pt idx="96">
                  <c:v>554</c:v>
                </c:pt>
                <c:pt idx="97">
                  <c:v>579</c:v>
                </c:pt>
                <c:pt idx="98">
                  <c:v>602</c:v>
                </c:pt>
                <c:pt idx="99">
                  <c:v>628</c:v>
                </c:pt>
                <c:pt idx="100">
                  <c:v>658</c:v>
                </c:pt>
                <c:pt idx="101">
                  <c:v>691</c:v>
                </c:pt>
                <c:pt idx="102">
                  <c:v>725</c:v>
                </c:pt>
                <c:pt idx="103">
                  <c:v>761</c:v>
                </c:pt>
                <c:pt idx="104">
                  <c:v>795</c:v>
                </c:pt>
                <c:pt idx="105">
                  <c:v>834</c:v>
                </c:pt>
                <c:pt idx="106">
                  <c:v>872</c:v>
                </c:pt>
                <c:pt idx="107">
                  <c:v>914</c:v>
                </c:pt>
                <c:pt idx="108">
                  <c:v>955</c:v>
                </c:pt>
                <c:pt idx="109">
                  <c:v>998</c:v>
                </c:pt>
                <c:pt idx="110">
                  <c:v>1042</c:v>
                </c:pt>
                <c:pt idx="111">
                  <c:v>1092</c:v>
                </c:pt>
                <c:pt idx="112">
                  <c:v>1145</c:v>
                </c:pt>
                <c:pt idx="113">
                  <c:v>1200</c:v>
                </c:pt>
                <c:pt idx="114">
                  <c:v>1258</c:v>
                </c:pt>
                <c:pt idx="115">
                  <c:v>1318</c:v>
                </c:pt>
                <c:pt idx="116">
                  <c:v>1385</c:v>
                </c:pt>
                <c:pt idx="117">
                  <c:v>1454</c:v>
                </c:pt>
                <c:pt idx="118">
                  <c:v>1512</c:v>
                </c:pt>
                <c:pt idx="119">
                  <c:v>1569</c:v>
                </c:pt>
                <c:pt idx="120">
                  <c:v>1630</c:v>
                </c:pt>
                <c:pt idx="121">
                  <c:v>1693</c:v>
                </c:pt>
                <c:pt idx="122">
                  <c:v>1758</c:v>
                </c:pt>
                <c:pt idx="123">
                  <c:v>1820</c:v>
                </c:pt>
                <c:pt idx="124">
                  <c:v>1882</c:v>
                </c:pt>
                <c:pt idx="125">
                  <c:v>1943</c:v>
                </c:pt>
                <c:pt idx="126">
                  <c:v>2007</c:v>
                </c:pt>
                <c:pt idx="127">
                  <c:v>2072</c:v>
                </c:pt>
                <c:pt idx="128">
                  <c:v>2136</c:v>
                </c:pt>
                <c:pt idx="129">
                  <c:v>2200</c:v>
                </c:pt>
                <c:pt idx="130">
                  <c:v>2281</c:v>
                </c:pt>
                <c:pt idx="131">
                  <c:v>2366</c:v>
                </c:pt>
                <c:pt idx="132">
                  <c:v>2449</c:v>
                </c:pt>
                <c:pt idx="133">
                  <c:v>2532</c:v>
                </c:pt>
                <c:pt idx="134">
                  <c:v>2618</c:v>
                </c:pt>
                <c:pt idx="135">
                  <c:v>2705</c:v>
                </c:pt>
                <c:pt idx="136">
                  <c:v>2797</c:v>
                </c:pt>
                <c:pt idx="137">
                  <c:v>2892</c:v>
                </c:pt>
                <c:pt idx="138">
                  <c:v>2989</c:v>
                </c:pt>
                <c:pt idx="139">
                  <c:v>3054</c:v>
                </c:pt>
                <c:pt idx="140">
                  <c:v>3118</c:v>
                </c:pt>
                <c:pt idx="141">
                  <c:v>3181</c:v>
                </c:pt>
                <c:pt idx="142">
                  <c:v>3241</c:v>
                </c:pt>
                <c:pt idx="143">
                  <c:v>3300</c:v>
                </c:pt>
                <c:pt idx="144">
                  <c:v>3360</c:v>
                </c:pt>
                <c:pt idx="145">
                  <c:v>3420</c:v>
                </c:pt>
                <c:pt idx="146">
                  <c:v>3508</c:v>
                </c:pt>
                <c:pt idx="147">
                  <c:v>3599</c:v>
                </c:pt>
                <c:pt idx="148">
                  <c:v>3690</c:v>
                </c:pt>
                <c:pt idx="149">
                  <c:v>3785</c:v>
                </c:pt>
                <c:pt idx="150">
                  <c:v>3881</c:v>
                </c:pt>
                <c:pt idx="151">
                  <c:v>4014</c:v>
                </c:pt>
                <c:pt idx="152">
                  <c:v>4153</c:v>
                </c:pt>
                <c:pt idx="153">
                  <c:v>4290</c:v>
                </c:pt>
                <c:pt idx="154">
                  <c:v>4433</c:v>
                </c:pt>
                <c:pt idx="155">
                  <c:v>4583</c:v>
                </c:pt>
                <c:pt idx="156">
                  <c:v>4740</c:v>
                </c:pt>
                <c:pt idx="157">
                  <c:v>4904</c:v>
                </c:pt>
                <c:pt idx="158">
                  <c:v>5046</c:v>
                </c:pt>
                <c:pt idx="159">
                  <c:v>5190</c:v>
                </c:pt>
                <c:pt idx="160">
                  <c:v>5228</c:v>
                </c:pt>
                <c:pt idx="161">
                  <c:v>5259</c:v>
                </c:pt>
                <c:pt idx="162">
                  <c:v>5281</c:v>
                </c:pt>
                <c:pt idx="163">
                  <c:v>5294</c:v>
                </c:pt>
                <c:pt idx="164">
                  <c:v>5297</c:v>
                </c:pt>
                <c:pt idx="165">
                  <c:v>5299</c:v>
                </c:pt>
                <c:pt idx="166">
                  <c:v>5294</c:v>
                </c:pt>
                <c:pt idx="167">
                  <c:v>5229</c:v>
                </c:pt>
                <c:pt idx="168">
                  <c:v>5150</c:v>
                </c:pt>
                <c:pt idx="169">
                  <c:v>5057</c:v>
                </c:pt>
                <c:pt idx="170">
                  <c:v>4948</c:v>
                </c:pt>
                <c:pt idx="171">
                  <c:v>4825</c:v>
                </c:pt>
                <c:pt idx="172">
                  <c:v>4797</c:v>
                </c:pt>
                <c:pt idx="173">
                  <c:v>4764</c:v>
                </c:pt>
                <c:pt idx="174">
                  <c:v>4868</c:v>
                </c:pt>
                <c:pt idx="175">
                  <c:v>4982</c:v>
                </c:pt>
                <c:pt idx="176">
                  <c:v>5107</c:v>
                </c:pt>
                <c:pt idx="177">
                  <c:v>5242</c:v>
                </c:pt>
                <c:pt idx="178">
                  <c:v>5387</c:v>
                </c:pt>
                <c:pt idx="179">
                  <c:v>5591</c:v>
                </c:pt>
                <c:pt idx="180">
                  <c:v>5810</c:v>
                </c:pt>
                <c:pt idx="181">
                  <c:v>6028</c:v>
                </c:pt>
                <c:pt idx="182">
                  <c:v>6260</c:v>
                </c:pt>
                <c:pt idx="183">
                  <c:v>6505</c:v>
                </c:pt>
                <c:pt idx="184">
                  <c:v>6763</c:v>
                </c:pt>
                <c:pt idx="185">
                  <c:v>7035</c:v>
                </c:pt>
                <c:pt idx="186">
                  <c:v>7184</c:v>
                </c:pt>
                <c:pt idx="187">
                  <c:v>7333</c:v>
                </c:pt>
                <c:pt idx="188">
                  <c:v>7475</c:v>
                </c:pt>
                <c:pt idx="189">
                  <c:v>7619</c:v>
                </c:pt>
                <c:pt idx="190">
                  <c:v>7763</c:v>
                </c:pt>
                <c:pt idx="191">
                  <c:v>7908</c:v>
                </c:pt>
                <c:pt idx="192">
                  <c:v>8053</c:v>
                </c:pt>
                <c:pt idx="193">
                  <c:v>8215</c:v>
                </c:pt>
                <c:pt idx="194">
                  <c:v>8379</c:v>
                </c:pt>
                <c:pt idx="195">
                  <c:v>8394</c:v>
                </c:pt>
                <c:pt idx="196">
                  <c:v>8398</c:v>
                </c:pt>
                <c:pt idx="197">
                  <c:v>8390</c:v>
                </c:pt>
                <c:pt idx="198">
                  <c:v>8366</c:v>
                </c:pt>
                <c:pt idx="199">
                  <c:v>8330</c:v>
                </c:pt>
                <c:pt idx="200">
                  <c:v>8290</c:v>
                </c:pt>
                <c:pt idx="201">
                  <c:v>8237</c:v>
                </c:pt>
                <c:pt idx="202">
                  <c:v>8290</c:v>
                </c:pt>
                <c:pt idx="203">
                  <c:v>8343</c:v>
                </c:pt>
                <c:pt idx="204">
                  <c:v>8395</c:v>
                </c:pt>
                <c:pt idx="205">
                  <c:v>8445</c:v>
                </c:pt>
                <c:pt idx="206">
                  <c:v>8493</c:v>
                </c:pt>
                <c:pt idx="207">
                  <c:v>8690</c:v>
                </c:pt>
                <c:pt idx="208">
                  <c:v>8899</c:v>
                </c:pt>
                <c:pt idx="209">
                  <c:v>9020</c:v>
                </c:pt>
                <c:pt idx="210">
                  <c:v>9146</c:v>
                </c:pt>
                <c:pt idx="211">
                  <c:v>9275</c:v>
                </c:pt>
                <c:pt idx="212">
                  <c:v>9407</c:v>
                </c:pt>
                <c:pt idx="213">
                  <c:v>9541</c:v>
                </c:pt>
                <c:pt idx="214">
                  <c:v>9560</c:v>
                </c:pt>
                <c:pt idx="215">
                  <c:v>9570</c:v>
                </c:pt>
                <c:pt idx="216">
                  <c:v>9542</c:v>
                </c:pt>
                <c:pt idx="217">
                  <c:v>9504</c:v>
                </c:pt>
                <c:pt idx="218">
                  <c:v>9456</c:v>
                </c:pt>
                <c:pt idx="219">
                  <c:v>9398</c:v>
                </c:pt>
                <c:pt idx="220">
                  <c:v>9329</c:v>
                </c:pt>
                <c:pt idx="221">
                  <c:v>9348</c:v>
                </c:pt>
                <c:pt idx="222">
                  <c:v>9365</c:v>
                </c:pt>
                <c:pt idx="223">
                  <c:v>9486</c:v>
                </c:pt>
                <c:pt idx="224">
                  <c:v>9614</c:v>
                </c:pt>
                <c:pt idx="225">
                  <c:v>9749</c:v>
                </c:pt>
                <c:pt idx="226">
                  <c:v>9891</c:v>
                </c:pt>
                <c:pt idx="227">
                  <c:v>10039</c:v>
                </c:pt>
                <c:pt idx="228">
                  <c:v>10225</c:v>
                </c:pt>
                <c:pt idx="229">
                  <c:v>10419</c:v>
                </c:pt>
                <c:pt idx="230">
                  <c:v>10520</c:v>
                </c:pt>
                <c:pt idx="231">
                  <c:v>10622</c:v>
                </c:pt>
                <c:pt idx="232">
                  <c:v>10724</c:v>
                </c:pt>
                <c:pt idx="233">
                  <c:v>10828</c:v>
                </c:pt>
                <c:pt idx="234">
                  <c:v>10935</c:v>
                </c:pt>
                <c:pt idx="235">
                  <c:v>10935</c:v>
                </c:pt>
                <c:pt idx="236">
                  <c:v>10927</c:v>
                </c:pt>
                <c:pt idx="237">
                  <c:v>10762</c:v>
                </c:pt>
                <c:pt idx="238">
                  <c:v>10577</c:v>
                </c:pt>
                <c:pt idx="239">
                  <c:v>10376</c:v>
                </c:pt>
                <c:pt idx="240">
                  <c:v>10156</c:v>
                </c:pt>
                <c:pt idx="241">
                  <c:v>9917</c:v>
                </c:pt>
                <c:pt idx="242">
                  <c:v>9762</c:v>
                </c:pt>
                <c:pt idx="243">
                  <c:v>9599</c:v>
                </c:pt>
                <c:pt idx="244">
                  <c:v>9351</c:v>
                </c:pt>
                <c:pt idx="245">
                  <c:v>9090</c:v>
                </c:pt>
                <c:pt idx="246">
                  <c:v>8812</c:v>
                </c:pt>
                <c:pt idx="247">
                  <c:v>8525</c:v>
                </c:pt>
                <c:pt idx="248">
                  <c:v>8225</c:v>
                </c:pt>
                <c:pt idx="249">
                  <c:v>8060</c:v>
                </c:pt>
                <c:pt idx="250">
                  <c:v>7893</c:v>
                </c:pt>
                <c:pt idx="251">
                  <c:v>7502</c:v>
                </c:pt>
                <c:pt idx="252">
                  <c:v>7104</c:v>
                </c:pt>
                <c:pt idx="253">
                  <c:v>6702</c:v>
                </c:pt>
                <c:pt idx="254">
                  <c:v>6293</c:v>
                </c:pt>
                <c:pt idx="255">
                  <c:v>5879</c:v>
                </c:pt>
                <c:pt idx="256">
                  <c:v>5535</c:v>
                </c:pt>
                <c:pt idx="257">
                  <c:v>5190</c:v>
                </c:pt>
                <c:pt idx="258">
                  <c:v>4845</c:v>
                </c:pt>
                <c:pt idx="259">
                  <c:v>4497</c:v>
                </c:pt>
                <c:pt idx="260">
                  <c:v>4149</c:v>
                </c:pt>
                <c:pt idx="261">
                  <c:v>3804</c:v>
                </c:pt>
                <c:pt idx="262">
                  <c:v>3457</c:v>
                </c:pt>
                <c:pt idx="263">
                  <c:v>3331</c:v>
                </c:pt>
                <c:pt idx="264">
                  <c:v>3208</c:v>
                </c:pt>
                <c:pt idx="265">
                  <c:v>3091</c:v>
                </c:pt>
                <c:pt idx="266">
                  <c:v>2980</c:v>
                </c:pt>
                <c:pt idx="267">
                  <c:v>2871</c:v>
                </c:pt>
                <c:pt idx="268">
                  <c:v>2766</c:v>
                </c:pt>
                <c:pt idx="269">
                  <c:v>2665</c:v>
                </c:pt>
                <c:pt idx="270">
                  <c:v>2568</c:v>
                </c:pt>
                <c:pt idx="271">
                  <c:v>2474</c:v>
                </c:pt>
                <c:pt idx="272">
                  <c:v>2383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923-4AAB-A39D-55B9D1293E94}"/>
            </c:ext>
          </c:extLst>
        </c:ser>
        <c:ser>
          <c:idx val="7"/>
          <c:order val="1"/>
          <c:tx>
            <c:v>Camas (moderado)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'Modelo predictivo'!$A$8:$A$280</c:f>
              <c:numCache>
                <c:formatCode>m/d/yyyy</c:formatCode>
                <c:ptCount val="273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  <c:pt idx="30">
                  <c:v>43923</c:v>
                </c:pt>
                <c:pt idx="31">
                  <c:v>43924</c:v>
                </c:pt>
                <c:pt idx="32">
                  <c:v>43925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43930</c:v>
                </c:pt>
                <c:pt idx="38">
                  <c:v>43931</c:v>
                </c:pt>
                <c:pt idx="39">
                  <c:v>43932</c:v>
                </c:pt>
                <c:pt idx="40">
                  <c:v>43933</c:v>
                </c:pt>
                <c:pt idx="41">
                  <c:v>43934</c:v>
                </c:pt>
                <c:pt idx="42">
                  <c:v>43935</c:v>
                </c:pt>
                <c:pt idx="43">
                  <c:v>43936</c:v>
                </c:pt>
                <c:pt idx="44">
                  <c:v>43937</c:v>
                </c:pt>
                <c:pt idx="45">
                  <c:v>43938</c:v>
                </c:pt>
                <c:pt idx="46">
                  <c:v>43939</c:v>
                </c:pt>
                <c:pt idx="47">
                  <c:v>43940</c:v>
                </c:pt>
                <c:pt idx="48">
                  <c:v>43941</c:v>
                </c:pt>
                <c:pt idx="49">
                  <c:v>43942</c:v>
                </c:pt>
                <c:pt idx="50">
                  <c:v>43943</c:v>
                </c:pt>
                <c:pt idx="51">
                  <c:v>43944</c:v>
                </c:pt>
                <c:pt idx="52">
                  <c:v>43945</c:v>
                </c:pt>
                <c:pt idx="53">
                  <c:v>43946</c:v>
                </c:pt>
                <c:pt idx="54">
                  <c:v>43947</c:v>
                </c:pt>
                <c:pt idx="55">
                  <c:v>43948</c:v>
                </c:pt>
                <c:pt idx="56">
                  <c:v>43949</c:v>
                </c:pt>
                <c:pt idx="57">
                  <c:v>43950</c:v>
                </c:pt>
                <c:pt idx="58">
                  <c:v>43951</c:v>
                </c:pt>
                <c:pt idx="59">
                  <c:v>43952</c:v>
                </c:pt>
                <c:pt idx="60">
                  <c:v>43953</c:v>
                </c:pt>
                <c:pt idx="61">
                  <c:v>43954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43960</c:v>
                </c:pt>
                <c:pt idx="68">
                  <c:v>43961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43967</c:v>
                </c:pt>
                <c:pt idx="75">
                  <c:v>43968</c:v>
                </c:pt>
                <c:pt idx="76">
                  <c:v>43969</c:v>
                </c:pt>
                <c:pt idx="77">
                  <c:v>43970</c:v>
                </c:pt>
                <c:pt idx="78">
                  <c:v>43971</c:v>
                </c:pt>
                <c:pt idx="79">
                  <c:v>43972</c:v>
                </c:pt>
                <c:pt idx="80">
                  <c:v>43973</c:v>
                </c:pt>
                <c:pt idx="81">
                  <c:v>43974</c:v>
                </c:pt>
                <c:pt idx="82">
                  <c:v>43975</c:v>
                </c:pt>
                <c:pt idx="83">
                  <c:v>43976</c:v>
                </c:pt>
                <c:pt idx="84">
                  <c:v>43977</c:v>
                </c:pt>
                <c:pt idx="85">
                  <c:v>43978</c:v>
                </c:pt>
                <c:pt idx="86">
                  <c:v>43979</c:v>
                </c:pt>
                <c:pt idx="87">
                  <c:v>43980</c:v>
                </c:pt>
                <c:pt idx="88">
                  <c:v>43981</c:v>
                </c:pt>
                <c:pt idx="89">
                  <c:v>43982</c:v>
                </c:pt>
                <c:pt idx="90">
                  <c:v>43983</c:v>
                </c:pt>
                <c:pt idx="91">
                  <c:v>43984</c:v>
                </c:pt>
                <c:pt idx="92">
                  <c:v>43985</c:v>
                </c:pt>
                <c:pt idx="93">
                  <c:v>43986</c:v>
                </c:pt>
                <c:pt idx="94">
                  <c:v>43987</c:v>
                </c:pt>
                <c:pt idx="95">
                  <c:v>43988</c:v>
                </c:pt>
                <c:pt idx="96">
                  <c:v>43989</c:v>
                </c:pt>
                <c:pt idx="97">
                  <c:v>43990</c:v>
                </c:pt>
                <c:pt idx="98">
                  <c:v>43991</c:v>
                </c:pt>
                <c:pt idx="99">
                  <c:v>43992</c:v>
                </c:pt>
                <c:pt idx="100">
                  <c:v>43993</c:v>
                </c:pt>
                <c:pt idx="101">
                  <c:v>43994</c:v>
                </c:pt>
                <c:pt idx="102">
                  <c:v>43995</c:v>
                </c:pt>
                <c:pt idx="103">
                  <c:v>43996</c:v>
                </c:pt>
                <c:pt idx="104">
                  <c:v>43997</c:v>
                </c:pt>
                <c:pt idx="105">
                  <c:v>43998</c:v>
                </c:pt>
                <c:pt idx="106">
                  <c:v>43999</c:v>
                </c:pt>
                <c:pt idx="107">
                  <c:v>44000</c:v>
                </c:pt>
                <c:pt idx="108">
                  <c:v>44001</c:v>
                </c:pt>
                <c:pt idx="109">
                  <c:v>44002</c:v>
                </c:pt>
                <c:pt idx="110">
                  <c:v>44003</c:v>
                </c:pt>
                <c:pt idx="111">
                  <c:v>44004</c:v>
                </c:pt>
                <c:pt idx="112">
                  <c:v>44005</c:v>
                </c:pt>
                <c:pt idx="113">
                  <c:v>44006</c:v>
                </c:pt>
                <c:pt idx="114">
                  <c:v>44007</c:v>
                </c:pt>
                <c:pt idx="115">
                  <c:v>44008</c:v>
                </c:pt>
                <c:pt idx="116">
                  <c:v>44009</c:v>
                </c:pt>
                <c:pt idx="117">
                  <c:v>44010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44016</c:v>
                </c:pt>
                <c:pt idx="124">
                  <c:v>44017</c:v>
                </c:pt>
                <c:pt idx="125">
                  <c:v>44018</c:v>
                </c:pt>
                <c:pt idx="126">
                  <c:v>44019</c:v>
                </c:pt>
                <c:pt idx="127">
                  <c:v>44020</c:v>
                </c:pt>
                <c:pt idx="128">
                  <c:v>44021</c:v>
                </c:pt>
                <c:pt idx="129">
                  <c:v>44022</c:v>
                </c:pt>
                <c:pt idx="130">
                  <c:v>44023</c:v>
                </c:pt>
                <c:pt idx="131">
                  <c:v>44024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44030</c:v>
                </c:pt>
                <c:pt idx="138">
                  <c:v>44031</c:v>
                </c:pt>
                <c:pt idx="139">
                  <c:v>44032</c:v>
                </c:pt>
                <c:pt idx="140">
                  <c:v>44033</c:v>
                </c:pt>
                <c:pt idx="141">
                  <c:v>44034</c:v>
                </c:pt>
                <c:pt idx="142">
                  <c:v>44035</c:v>
                </c:pt>
                <c:pt idx="143">
                  <c:v>44036</c:v>
                </c:pt>
                <c:pt idx="144">
                  <c:v>44037</c:v>
                </c:pt>
                <c:pt idx="145">
                  <c:v>44038</c:v>
                </c:pt>
                <c:pt idx="146">
                  <c:v>44039</c:v>
                </c:pt>
                <c:pt idx="147">
                  <c:v>44040</c:v>
                </c:pt>
                <c:pt idx="148">
                  <c:v>44041</c:v>
                </c:pt>
                <c:pt idx="149">
                  <c:v>44042</c:v>
                </c:pt>
                <c:pt idx="150">
                  <c:v>44043</c:v>
                </c:pt>
                <c:pt idx="151">
                  <c:v>44044</c:v>
                </c:pt>
                <c:pt idx="152">
                  <c:v>44045</c:v>
                </c:pt>
                <c:pt idx="153">
                  <c:v>44046</c:v>
                </c:pt>
                <c:pt idx="154">
                  <c:v>44047</c:v>
                </c:pt>
                <c:pt idx="155">
                  <c:v>44048</c:v>
                </c:pt>
                <c:pt idx="156">
                  <c:v>44049</c:v>
                </c:pt>
                <c:pt idx="157">
                  <c:v>44050</c:v>
                </c:pt>
                <c:pt idx="158">
                  <c:v>44051</c:v>
                </c:pt>
                <c:pt idx="159">
                  <c:v>44052</c:v>
                </c:pt>
                <c:pt idx="160">
                  <c:v>44053</c:v>
                </c:pt>
                <c:pt idx="161">
                  <c:v>44054</c:v>
                </c:pt>
                <c:pt idx="162">
                  <c:v>44055</c:v>
                </c:pt>
                <c:pt idx="163">
                  <c:v>44056</c:v>
                </c:pt>
                <c:pt idx="164">
                  <c:v>44057</c:v>
                </c:pt>
                <c:pt idx="165">
                  <c:v>44058</c:v>
                </c:pt>
                <c:pt idx="166">
                  <c:v>44059</c:v>
                </c:pt>
                <c:pt idx="167">
                  <c:v>44060</c:v>
                </c:pt>
                <c:pt idx="168">
                  <c:v>44061</c:v>
                </c:pt>
                <c:pt idx="169">
                  <c:v>44062</c:v>
                </c:pt>
                <c:pt idx="170">
                  <c:v>44063</c:v>
                </c:pt>
                <c:pt idx="171">
                  <c:v>44064</c:v>
                </c:pt>
                <c:pt idx="172">
                  <c:v>44065</c:v>
                </c:pt>
                <c:pt idx="173">
                  <c:v>44066</c:v>
                </c:pt>
                <c:pt idx="174">
                  <c:v>44067</c:v>
                </c:pt>
                <c:pt idx="175">
                  <c:v>44068</c:v>
                </c:pt>
                <c:pt idx="176">
                  <c:v>44069</c:v>
                </c:pt>
                <c:pt idx="177">
                  <c:v>44070</c:v>
                </c:pt>
                <c:pt idx="178">
                  <c:v>44071</c:v>
                </c:pt>
                <c:pt idx="179">
                  <c:v>44072</c:v>
                </c:pt>
                <c:pt idx="180">
                  <c:v>44073</c:v>
                </c:pt>
                <c:pt idx="181">
                  <c:v>44074</c:v>
                </c:pt>
                <c:pt idx="182">
                  <c:v>44075</c:v>
                </c:pt>
                <c:pt idx="183">
                  <c:v>44076</c:v>
                </c:pt>
                <c:pt idx="184">
                  <c:v>44077</c:v>
                </c:pt>
                <c:pt idx="185">
                  <c:v>44078</c:v>
                </c:pt>
                <c:pt idx="186">
                  <c:v>44079</c:v>
                </c:pt>
                <c:pt idx="187">
                  <c:v>44080</c:v>
                </c:pt>
                <c:pt idx="188">
                  <c:v>44081</c:v>
                </c:pt>
                <c:pt idx="189">
                  <c:v>44082</c:v>
                </c:pt>
                <c:pt idx="190">
                  <c:v>44083</c:v>
                </c:pt>
                <c:pt idx="191">
                  <c:v>44084</c:v>
                </c:pt>
                <c:pt idx="192">
                  <c:v>44085</c:v>
                </c:pt>
                <c:pt idx="193">
                  <c:v>44086</c:v>
                </c:pt>
                <c:pt idx="194">
                  <c:v>44087</c:v>
                </c:pt>
                <c:pt idx="195">
                  <c:v>44088</c:v>
                </c:pt>
                <c:pt idx="196">
                  <c:v>44089</c:v>
                </c:pt>
                <c:pt idx="197">
                  <c:v>44090</c:v>
                </c:pt>
                <c:pt idx="198">
                  <c:v>44091</c:v>
                </c:pt>
                <c:pt idx="199">
                  <c:v>44092</c:v>
                </c:pt>
                <c:pt idx="200">
                  <c:v>44093</c:v>
                </c:pt>
                <c:pt idx="201">
                  <c:v>44094</c:v>
                </c:pt>
                <c:pt idx="202">
                  <c:v>44095</c:v>
                </c:pt>
                <c:pt idx="203">
                  <c:v>44096</c:v>
                </c:pt>
                <c:pt idx="204">
                  <c:v>44097</c:v>
                </c:pt>
                <c:pt idx="205">
                  <c:v>44098</c:v>
                </c:pt>
                <c:pt idx="206">
                  <c:v>44099</c:v>
                </c:pt>
                <c:pt idx="207">
                  <c:v>44100</c:v>
                </c:pt>
                <c:pt idx="208">
                  <c:v>44101</c:v>
                </c:pt>
                <c:pt idx="209">
                  <c:v>44102</c:v>
                </c:pt>
                <c:pt idx="210">
                  <c:v>44103</c:v>
                </c:pt>
                <c:pt idx="211">
                  <c:v>44104</c:v>
                </c:pt>
                <c:pt idx="212">
                  <c:v>44105</c:v>
                </c:pt>
                <c:pt idx="213">
                  <c:v>44106</c:v>
                </c:pt>
                <c:pt idx="214">
                  <c:v>44107</c:v>
                </c:pt>
                <c:pt idx="215">
                  <c:v>44108</c:v>
                </c:pt>
                <c:pt idx="216">
                  <c:v>44109</c:v>
                </c:pt>
                <c:pt idx="217">
                  <c:v>44110</c:v>
                </c:pt>
                <c:pt idx="218">
                  <c:v>44111</c:v>
                </c:pt>
                <c:pt idx="219">
                  <c:v>44112</c:v>
                </c:pt>
                <c:pt idx="220">
                  <c:v>44113</c:v>
                </c:pt>
                <c:pt idx="221">
                  <c:v>44114</c:v>
                </c:pt>
                <c:pt idx="222">
                  <c:v>44115</c:v>
                </c:pt>
                <c:pt idx="223">
                  <c:v>44116</c:v>
                </c:pt>
                <c:pt idx="224">
                  <c:v>44117</c:v>
                </c:pt>
                <c:pt idx="225">
                  <c:v>44118</c:v>
                </c:pt>
                <c:pt idx="226">
                  <c:v>44119</c:v>
                </c:pt>
                <c:pt idx="227">
                  <c:v>44120</c:v>
                </c:pt>
                <c:pt idx="228">
                  <c:v>44121</c:v>
                </c:pt>
                <c:pt idx="229">
                  <c:v>44122</c:v>
                </c:pt>
                <c:pt idx="230">
                  <c:v>44123</c:v>
                </c:pt>
                <c:pt idx="231">
                  <c:v>44124</c:v>
                </c:pt>
                <c:pt idx="232">
                  <c:v>44125</c:v>
                </c:pt>
                <c:pt idx="233">
                  <c:v>44126</c:v>
                </c:pt>
                <c:pt idx="234">
                  <c:v>44127</c:v>
                </c:pt>
                <c:pt idx="235">
                  <c:v>44128</c:v>
                </c:pt>
                <c:pt idx="236">
                  <c:v>44129</c:v>
                </c:pt>
                <c:pt idx="237">
                  <c:v>44130</c:v>
                </c:pt>
                <c:pt idx="238">
                  <c:v>44131</c:v>
                </c:pt>
                <c:pt idx="239">
                  <c:v>44132</c:v>
                </c:pt>
                <c:pt idx="240">
                  <c:v>44133</c:v>
                </c:pt>
                <c:pt idx="241">
                  <c:v>44134</c:v>
                </c:pt>
                <c:pt idx="242">
                  <c:v>44135</c:v>
                </c:pt>
                <c:pt idx="243">
                  <c:v>44136</c:v>
                </c:pt>
                <c:pt idx="244">
                  <c:v>44137</c:v>
                </c:pt>
                <c:pt idx="245">
                  <c:v>44138</c:v>
                </c:pt>
                <c:pt idx="246">
                  <c:v>44139</c:v>
                </c:pt>
                <c:pt idx="247">
                  <c:v>44140</c:v>
                </c:pt>
                <c:pt idx="248">
                  <c:v>44141</c:v>
                </c:pt>
                <c:pt idx="249">
                  <c:v>44142</c:v>
                </c:pt>
                <c:pt idx="250">
                  <c:v>44143</c:v>
                </c:pt>
                <c:pt idx="251">
                  <c:v>44144</c:v>
                </c:pt>
                <c:pt idx="252">
                  <c:v>44145</c:v>
                </c:pt>
                <c:pt idx="253">
                  <c:v>44146</c:v>
                </c:pt>
                <c:pt idx="254">
                  <c:v>44147</c:v>
                </c:pt>
                <c:pt idx="255">
                  <c:v>44148</c:v>
                </c:pt>
                <c:pt idx="256">
                  <c:v>44149</c:v>
                </c:pt>
                <c:pt idx="257">
                  <c:v>44150</c:v>
                </c:pt>
                <c:pt idx="258">
                  <c:v>44151</c:v>
                </c:pt>
                <c:pt idx="259">
                  <c:v>44152</c:v>
                </c:pt>
                <c:pt idx="260">
                  <c:v>44153</c:v>
                </c:pt>
                <c:pt idx="261">
                  <c:v>44154</c:v>
                </c:pt>
                <c:pt idx="262">
                  <c:v>44155</c:v>
                </c:pt>
                <c:pt idx="263">
                  <c:v>44156</c:v>
                </c:pt>
                <c:pt idx="264">
                  <c:v>44157</c:v>
                </c:pt>
                <c:pt idx="265">
                  <c:v>44158</c:v>
                </c:pt>
                <c:pt idx="266">
                  <c:v>44159</c:v>
                </c:pt>
                <c:pt idx="267">
                  <c:v>44160</c:v>
                </c:pt>
                <c:pt idx="268">
                  <c:v>44161</c:v>
                </c:pt>
                <c:pt idx="269">
                  <c:v>44162</c:v>
                </c:pt>
                <c:pt idx="270">
                  <c:v>44163</c:v>
                </c:pt>
                <c:pt idx="271">
                  <c:v>44164</c:v>
                </c:pt>
                <c:pt idx="272">
                  <c:v>44165</c:v>
                </c:pt>
              </c:numCache>
            </c:numRef>
          </c:cat>
          <c:val>
            <c:numRef>
              <c:f>'Modelo predictivo'!$O$8:$O$280</c:f>
              <c:numCache>
                <c:formatCode>_(* #,##0_);_(* \(#,##0\);_(* "-"_);_(@_)</c:formatCode>
                <c:ptCount val="273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9</c:v>
                </c:pt>
                <c:pt idx="20">
                  <c:v>15</c:v>
                </c:pt>
                <c:pt idx="21">
                  <c:v>21</c:v>
                </c:pt>
                <c:pt idx="22">
                  <c:v>28</c:v>
                </c:pt>
                <c:pt idx="23">
                  <c:v>37</c:v>
                </c:pt>
                <c:pt idx="24">
                  <c:v>43</c:v>
                </c:pt>
                <c:pt idx="25">
                  <c:v>49</c:v>
                </c:pt>
                <c:pt idx="26">
                  <c:v>55</c:v>
                </c:pt>
                <c:pt idx="27">
                  <c:v>62</c:v>
                </c:pt>
                <c:pt idx="28">
                  <c:v>70</c:v>
                </c:pt>
                <c:pt idx="29">
                  <c:v>78</c:v>
                </c:pt>
                <c:pt idx="30">
                  <c:v>84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89</c:v>
                </c:pt>
                <c:pt idx="35">
                  <c:v>86</c:v>
                </c:pt>
                <c:pt idx="36">
                  <c:v>86</c:v>
                </c:pt>
                <c:pt idx="37">
                  <c:v>86</c:v>
                </c:pt>
                <c:pt idx="38">
                  <c:v>86</c:v>
                </c:pt>
                <c:pt idx="39">
                  <c:v>85</c:v>
                </c:pt>
                <c:pt idx="40">
                  <c:v>83</c:v>
                </c:pt>
                <c:pt idx="41">
                  <c:v>80</c:v>
                </c:pt>
                <c:pt idx="42">
                  <c:v>77</c:v>
                </c:pt>
                <c:pt idx="43">
                  <c:v>72</c:v>
                </c:pt>
                <c:pt idx="44">
                  <c:v>72</c:v>
                </c:pt>
                <c:pt idx="45">
                  <c:v>72</c:v>
                </c:pt>
                <c:pt idx="46">
                  <c:v>72</c:v>
                </c:pt>
                <c:pt idx="47">
                  <c:v>72</c:v>
                </c:pt>
                <c:pt idx="48">
                  <c:v>72</c:v>
                </c:pt>
                <c:pt idx="49">
                  <c:v>72</c:v>
                </c:pt>
                <c:pt idx="50">
                  <c:v>72</c:v>
                </c:pt>
                <c:pt idx="51">
                  <c:v>72</c:v>
                </c:pt>
                <c:pt idx="52">
                  <c:v>72</c:v>
                </c:pt>
                <c:pt idx="53">
                  <c:v>72</c:v>
                </c:pt>
                <c:pt idx="54">
                  <c:v>73</c:v>
                </c:pt>
                <c:pt idx="55">
                  <c:v>74</c:v>
                </c:pt>
                <c:pt idx="56">
                  <c:v>77</c:v>
                </c:pt>
                <c:pt idx="57">
                  <c:v>80</c:v>
                </c:pt>
                <c:pt idx="58">
                  <c:v>83</c:v>
                </c:pt>
                <c:pt idx="59">
                  <c:v>86</c:v>
                </c:pt>
                <c:pt idx="60">
                  <c:v>89</c:v>
                </c:pt>
                <c:pt idx="61">
                  <c:v>94</c:v>
                </c:pt>
                <c:pt idx="62">
                  <c:v>99</c:v>
                </c:pt>
                <c:pt idx="63">
                  <c:v>104</c:v>
                </c:pt>
                <c:pt idx="64">
                  <c:v>111</c:v>
                </c:pt>
                <c:pt idx="65">
                  <c:v>119</c:v>
                </c:pt>
                <c:pt idx="66">
                  <c:v>126</c:v>
                </c:pt>
                <c:pt idx="67">
                  <c:v>134</c:v>
                </c:pt>
                <c:pt idx="68">
                  <c:v>141</c:v>
                </c:pt>
                <c:pt idx="69">
                  <c:v>148</c:v>
                </c:pt>
                <c:pt idx="70">
                  <c:v>155</c:v>
                </c:pt>
                <c:pt idx="71">
                  <c:v>162</c:v>
                </c:pt>
                <c:pt idx="72">
                  <c:v>172</c:v>
                </c:pt>
                <c:pt idx="73">
                  <c:v>180</c:v>
                </c:pt>
                <c:pt idx="74">
                  <c:v>189</c:v>
                </c:pt>
                <c:pt idx="75">
                  <c:v>200</c:v>
                </c:pt>
                <c:pt idx="76">
                  <c:v>210</c:v>
                </c:pt>
                <c:pt idx="77">
                  <c:v>219</c:v>
                </c:pt>
                <c:pt idx="78">
                  <c:v>230</c:v>
                </c:pt>
                <c:pt idx="79">
                  <c:v>241</c:v>
                </c:pt>
                <c:pt idx="80">
                  <c:v>253</c:v>
                </c:pt>
                <c:pt idx="81">
                  <c:v>266</c:v>
                </c:pt>
                <c:pt idx="82">
                  <c:v>283</c:v>
                </c:pt>
                <c:pt idx="83">
                  <c:v>301</c:v>
                </c:pt>
                <c:pt idx="84">
                  <c:v>316</c:v>
                </c:pt>
                <c:pt idx="85">
                  <c:v>333</c:v>
                </c:pt>
                <c:pt idx="86">
                  <c:v>354</c:v>
                </c:pt>
                <c:pt idx="87">
                  <c:v>374</c:v>
                </c:pt>
                <c:pt idx="88">
                  <c:v>392</c:v>
                </c:pt>
                <c:pt idx="89">
                  <c:v>411</c:v>
                </c:pt>
                <c:pt idx="90">
                  <c:v>429</c:v>
                </c:pt>
                <c:pt idx="91">
                  <c:v>449</c:v>
                </c:pt>
                <c:pt idx="92">
                  <c:v>470</c:v>
                </c:pt>
                <c:pt idx="93">
                  <c:v>490</c:v>
                </c:pt>
                <c:pt idx="94">
                  <c:v>510</c:v>
                </c:pt>
                <c:pt idx="95">
                  <c:v>530</c:v>
                </c:pt>
                <c:pt idx="96">
                  <c:v>554</c:v>
                </c:pt>
                <c:pt idx="97">
                  <c:v>579</c:v>
                </c:pt>
                <c:pt idx="98">
                  <c:v>602</c:v>
                </c:pt>
                <c:pt idx="99">
                  <c:v>628</c:v>
                </c:pt>
                <c:pt idx="100">
                  <c:v>658</c:v>
                </c:pt>
                <c:pt idx="101">
                  <c:v>691</c:v>
                </c:pt>
                <c:pt idx="102">
                  <c:v>725</c:v>
                </c:pt>
                <c:pt idx="103">
                  <c:v>761</c:v>
                </c:pt>
                <c:pt idx="104">
                  <c:v>795</c:v>
                </c:pt>
                <c:pt idx="105">
                  <c:v>834</c:v>
                </c:pt>
                <c:pt idx="106">
                  <c:v>872</c:v>
                </c:pt>
                <c:pt idx="107">
                  <c:v>914</c:v>
                </c:pt>
                <c:pt idx="108">
                  <c:v>955</c:v>
                </c:pt>
                <c:pt idx="109">
                  <c:v>998</c:v>
                </c:pt>
                <c:pt idx="110">
                  <c:v>1042</c:v>
                </c:pt>
                <c:pt idx="111">
                  <c:v>1092</c:v>
                </c:pt>
                <c:pt idx="112">
                  <c:v>1145</c:v>
                </c:pt>
                <c:pt idx="113">
                  <c:v>1200</c:v>
                </c:pt>
                <c:pt idx="114">
                  <c:v>1258</c:v>
                </c:pt>
                <c:pt idx="115">
                  <c:v>1318</c:v>
                </c:pt>
                <c:pt idx="116">
                  <c:v>1385</c:v>
                </c:pt>
                <c:pt idx="117">
                  <c:v>1454</c:v>
                </c:pt>
                <c:pt idx="118">
                  <c:v>1512</c:v>
                </c:pt>
                <c:pt idx="119">
                  <c:v>1569</c:v>
                </c:pt>
                <c:pt idx="120">
                  <c:v>1630</c:v>
                </c:pt>
                <c:pt idx="121">
                  <c:v>1693</c:v>
                </c:pt>
                <c:pt idx="122">
                  <c:v>1758</c:v>
                </c:pt>
                <c:pt idx="123">
                  <c:v>1820</c:v>
                </c:pt>
                <c:pt idx="124">
                  <c:v>1882</c:v>
                </c:pt>
                <c:pt idx="125">
                  <c:v>1943</c:v>
                </c:pt>
                <c:pt idx="126">
                  <c:v>2007</c:v>
                </c:pt>
                <c:pt idx="127">
                  <c:v>2072</c:v>
                </c:pt>
                <c:pt idx="128">
                  <c:v>2136</c:v>
                </c:pt>
                <c:pt idx="129">
                  <c:v>2200</c:v>
                </c:pt>
                <c:pt idx="130">
                  <c:v>2281</c:v>
                </c:pt>
                <c:pt idx="131">
                  <c:v>2366</c:v>
                </c:pt>
                <c:pt idx="132">
                  <c:v>2449</c:v>
                </c:pt>
                <c:pt idx="133">
                  <c:v>2532</c:v>
                </c:pt>
                <c:pt idx="134">
                  <c:v>2618</c:v>
                </c:pt>
                <c:pt idx="135">
                  <c:v>2705</c:v>
                </c:pt>
                <c:pt idx="136">
                  <c:v>2797</c:v>
                </c:pt>
                <c:pt idx="137">
                  <c:v>2892</c:v>
                </c:pt>
                <c:pt idx="138">
                  <c:v>2989</c:v>
                </c:pt>
                <c:pt idx="139">
                  <c:v>3054</c:v>
                </c:pt>
                <c:pt idx="140">
                  <c:v>3118</c:v>
                </c:pt>
                <c:pt idx="141">
                  <c:v>3181</c:v>
                </c:pt>
                <c:pt idx="142">
                  <c:v>3241</c:v>
                </c:pt>
                <c:pt idx="143">
                  <c:v>3300</c:v>
                </c:pt>
                <c:pt idx="144">
                  <c:v>3360</c:v>
                </c:pt>
                <c:pt idx="145">
                  <c:v>3420</c:v>
                </c:pt>
                <c:pt idx="146">
                  <c:v>3508</c:v>
                </c:pt>
                <c:pt idx="147">
                  <c:v>3599</c:v>
                </c:pt>
                <c:pt idx="148">
                  <c:v>3690</c:v>
                </c:pt>
                <c:pt idx="149">
                  <c:v>3785</c:v>
                </c:pt>
                <c:pt idx="150">
                  <c:v>3881</c:v>
                </c:pt>
                <c:pt idx="151">
                  <c:v>4014</c:v>
                </c:pt>
                <c:pt idx="152">
                  <c:v>4153</c:v>
                </c:pt>
                <c:pt idx="153">
                  <c:v>4290</c:v>
                </c:pt>
                <c:pt idx="154">
                  <c:v>4433</c:v>
                </c:pt>
                <c:pt idx="155">
                  <c:v>4583</c:v>
                </c:pt>
                <c:pt idx="156">
                  <c:v>4740</c:v>
                </c:pt>
                <c:pt idx="157">
                  <c:v>4904</c:v>
                </c:pt>
                <c:pt idx="158">
                  <c:v>5046</c:v>
                </c:pt>
                <c:pt idx="159">
                  <c:v>5190</c:v>
                </c:pt>
                <c:pt idx="160">
                  <c:v>5228</c:v>
                </c:pt>
                <c:pt idx="161">
                  <c:v>5259</c:v>
                </c:pt>
                <c:pt idx="162">
                  <c:v>5281</c:v>
                </c:pt>
                <c:pt idx="163">
                  <c:v>5294</c:v>
                </c:pt>
                <c:pt idx="164">
                  <c:v>5297</c:v>
                </c:pt>
                <c:pt idx="165">
                  <c:v>5299</c:v>
                </c:pt>
                <c:pt idx="166">
                  <c:v>5294</c:v>
                </c:pt>
                <c:pt idx="167">
                  <c:v>5229</c:v>
                </c:pt>
                <c:pt idx="168">
                  <c:v>5150</c:v>
                </c:pt>
                <c:pt idx="169">
                  <c:v>5057</c:v>
                </c:pt>
                <c:pt idx="170">
                  <c:v>4948</c:v>
                </c:pt>
                <c:pt idx="171">
                  <c:v>4825</c:v>
                </c:pt>
                <c:pt idx="172">
                  <c:v>4797</c:v>
                </c:pt>
                <c:pt idx="173">
                  <c:v>4764</c:v>
                </c:pt>
                <c:pt idx="174">
                  <c:v>4868</c:v>
                </c:pt>
                <c:pt idx="175">
                  <c:v>4982</c:v>
                </c:pt>
                <c:pt idx="176">
                  <c:v>5107</c:v>
                </c:pt>
                <c:pt idx="177">
                  <c:v>5242</c:v>
                </c:pt>
                <c:pt idx="178">
                  <c:v>5387</c:v>
                </c:pt>
                <c:pt idx="179">
                  <c:v>5591</c:v>
                </c:pt>
                <c:pt idx="180">
                  <c:v>5810</c:v>
                </c:pt>
                <c:pt idx="181">
                  <c:v>6028</c:v>
                </c:pt>
                <c:pt idx="182">
                  <c:v>6260</c:v>
                </c:pt>
                <c:pt idx="183">
                  <c:v>6505</c:v>
                </c:pt>
                <c:pt idx="184">
                  <c:v>6763</c:v>
                </c:pt>
                <c:pt idx="185">
                  <c:v>7035</c:v>
                </c:pt>
                <c:pt idx="186">
                  <c:v>7184</c:v>
                </c:pt>
                <c:pt idx="187">
                  <c:v>7333</c:v>
                </c:pt>
                <c:pt idx="188">
                  <c:v>7475</c:v>
                </c:pt>
                <c:pt idx="189">
                  <c:v>7619</c:v>
                </c:pt>
                <c:pt idx="190">
                  <c:v>7763</c:v>
                </c:pt>
                <c:pt idx="191">
                  <c:v>7908</c:v>
                </c:pt>
                <c:pt idx="192">
                  <c:v>8053</c:v>
                </c:pt>
                <c:pt idx="193">
                  <c:v>8215</c:v>
                </c:pt>
                <c:pt idx="194">
                  <c:v>8379</c:v>
                </c:pt>
                <c:pt idx="195">
                  <c:v>8394</c:v>
                </c:pt>
                <c:pt idx="196">
                  <c:v>8398</c:v>
                </c:pt>
                <c:pt idx="197">
                  <c:v>8390</c:v>
                </c:pt>
                <c:pt idx="198">
                  <c:v>8366</c:v>
                </c:pt>
                <c:pt idx="199">
                  <c:v>8330</c:v>
                </c:pt>
                <c:pt idx="200">
                  <c:v>8290</c:v>
                </c:pt>
                <c:pt idx="201">
                  <c:v>8237</c:v>
                </c:pt>
                <c:pt idx="202">
                  <c:v>8290</c:v>
                </c:pt>
                <c:pt idx="203">
                  <c:v>8343</c:v>
                </c:pt>
                <c:pt idx="204">
                  <c:v>8395</c:v>
                </c:pt>
                <c:pt idx="205">
                  <c:v>8445</c:v>
                </c:pt>
                <c:pt idx="206">
                  <c:v>8493</c:v>
                </c:pt>
                <c:pt idx="207">
                  <c:v>8690</c:v>
                </c:pt>
                <c:pt idx="208">
                  <c:v>8899</c:v>
                </c:pt>
                <c:pt idx="209">
                  <c:v>9020</c:v>
                </c:pt>
                <c:pt idx="210">
                  <c:v>9146</c:v>
                </c:pt>
                <c:pt idx="211">
                  <c:v>9275</c:v>
                </c:pt>
                <c:pt idx="212">
                  <c:v>9407</c:v>
                </c:pt>
                <c:pt idx="213">
                  <c:v>9541</c:v>
                </c:pt>
                <c:pt idx="214">
                  <c:v>9560</c:v>
                </c:pt>
                <c:pt idx="215">
                  <c:v>9570</c:v>
                </c:pt>
                <c:pt idx="216">
                  <c:v>9542</c:v>
                </c:pt>
                <c:pt idx="217">
                  <c:v>9504</c:v>
                </c:pt>
                <c:pt idx="218">
                  <c:v>9456</c:v>
                </c:pt>
                <c:pt idx="219">
                  <c:v>9398</c:v>
                </c:pt>
                <c:pt idx="220">
                  <c:v>9329</c:v>
                </c:pt>
                <c:pt idx="221">
                  <c:v>9348</c:v>
                </c:pt>
                <c:pt idx="222">
                  <c:v>9365</c:v>
                </c:pt>
                <c:pt idx="223">
                  <c:v>9486</c:v>
                </c:pt>
                <c:pt idx="224">
                  <c:v>9614</c:v>
                </c:pt>
                <c:pt idx="225">
                  <c:v>9749</c:v>
                </c:pt>
                <c:pt idx="226">
                  <c:v>9891</c:v>
                </c:pt>
                <c:pt idx="227">
                  <c:v>10039</c:v>
                </c:pt>
                <c:pt idx="228">
                  <c:v>10225</c:v>
                </c:pt>
                <c:pt idx="229">
                  <c:v>10419</c:v>
                </c:pt>
                <c:pt idx="230">
                  <c:v>10520</c:v>
                </c:pt>
                <c:pt idx="231">
                  <c:v>10622</c:v>
                </c:pt>
                <c:pt idx="232">
                  <c:v>10724</c:v>
                </c:pt>
                <c:pt idx="233">
                  <c:v>10828</c:v>
                </c:pt>
                <c:pt idx="234">
                  <c:v>10935</c:v>
                </c:pt>
                <c:pt idx="235">
                  <c:v>10935</c:v>
                </c:pt>
                <c:pt idx="236">
                  <c:v>10927</c:v>
                </c:pt>
                <c:pt idx="237">
                  <c:v>10762</c:v>
                </c:pt>
                <c:pt idx="238">
                  <c:v>10577</c:v>
                </c:pt>
                <c:pt idx="239">
                  <c:v>10376</c:v>
                </c:pt>
                <c:pt idx="240">
                  <c:v>10156</c:v>
                </c:pt>
                <c:pt idx="241">
                  <c:v>9917</c:v>
                </c:pt>
                <c:pt idx="242">
                  <c:v>9762</c:v>
                </c:pt>
                <c:pt idx="243">
                  <c:v>9599</c:v>
                </c:pt>
                <c:pt idx="244">
                  <c:v>9351</c:v>
                </c:pt>
                <c:pt idx="245">
                  <c:v>9090</c:v>
                </c:pt>
                <c:pt idx="246">
                  <c:v>8812</c:v>
                </c:pt>
                <c:pt idx="247">
                  <c:v>8525</c:v>
                </c:pt>
                <c:pt idx="248">
                  <c:v>8225</c:v>
                </c:pt>
                <c:pt idx="249">
                  <c:v>8060</c:v>
                </c:pt>
                <c:pt idx="250">
                  <c:v>7893</c:v>
                </c:pt>
                <c:pt idx="251">
                  <c:v>8031</c:v>
                </c:pt>
                <c:pt idx="252">
                  <c:v>8189</c:v>
                </c:pt>
                <c:pt idx="253">
                  <c:v>8368</c:v>
                </c:pt>
                <c:pt idx="254">
                  <c:v>8565</c:v>
                </c:pt>
                <c:pt idx="255">
                  <c:v>8781</c:v>
                </c:pt>
                <c:pt idx="256">
                  <c:v>9093</c:v>
                </c:pt>
                <c:pt idx="257">
                  <c:v>9426</c:v>
                </c:pt>
                <c:pt idx="258">
                  <c:v>9787</c:v>
                </c:pt>
                <c:pt idx="259">
                  <c:v>10169</c:v>
                </c:pt>
                <c:pt idx="260">
                  <c:v>10574</c:v>
                </c:pt>
                <c:pt idx="261">
                  <c:v>11005</c:v>
                </c:pt>
                <c:pt idx="262">
                  <c:v>11460</c:v>
                </c:pt>
                <c:pt idx="263">
                  <c:v>11630</c:v>
                </c:pt>
                <c:pt idx="264">
                  <c:v>11801</c:v>
                </c:pt>
                <c:pt idx="265">
                  <c:v>11973</c:v>
                </c:pt>
                <c:pt idx="266">
                  <c:v>12149</c:v>
                </c:pt>
                <c:pt idx="267">
                  <c:v>12328</c:v>
                </c:pt>
                <c:pt idx="268">
                  <c:v>12508</c:v>
                </c:pt>
                <c:pt idx="269">
                  <c:v>12692</c:v>
                </c:pt>
                <c:pt idx="270">
                  <c:v>12877</c:v>
                </c:pt>
                <c:pt idx="271">
                  <c:v>13064</c:v>
                </c:pt>
                <c:pt idx="272">
                  <c:v>13255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23-4AAB-A39D-55B9D1293E94}"/>
            </c:ext>
          </c:extLst>
        </c:ser>
        <c:ser>
          <c:idx val="0"/>
          <c:order val="2"/>
          <c:tx>
            <c:v>Camas (pesimista)</c:v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'Modelo predictivo'!$A$8:$A$280</c:f>
              <c:numCache>
                <c:formatCode>m/d/yyyy</c:formatCode>
                <c:ptCount val="273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  <c:pt idx="30">
                  <c:v>43923</c:v>
                </c:pt>
                <c:pt idx="31">
                  <c:v>43924</c:v>
                </c:pt>
                <c:pt idx="32">
                  <c:v>43925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43930</c:v>
                </c:pt>
                <c:pt idx="38">
                  <c:v>43931</c:v>
                </c:pt>
                <c:pt idx="39">
                  <c:v>43932</c:v>
                </c:pt>
                <c:pt idx="40">
                  <c:v>43933</c:v>
                </c:pt>
                <c:pt idx="41">
                  <c:v>43934</c:v>
                </c:pt>
                <c:pt idx="42">
                  <c:v>43935</c:v>
                </c:pt>
                <c:pt idx="43">
                  <c:v>43936</c:v>
                </c:pt>
                <c:pt idx="44">
                  <c:v>43937</c:v>
                </c:pt>
                <c:pt idx="45">
                  <c:v>43938</c:v>
                </c:pt>
                <c:pt idx="46">
                  <c:v>43939</c:v>
                </c:pt>
                <c:pt idx="47">
                  <c:v>43940</c:v>
                </c:pt>
                <c:pt idx="48">
                  <c:v>43941</c:v>
                </c:pt>
                <c:pt idx="49">
                  <c:v>43942</c:v>
                </c:pt>
                <c:pt idx="50">
                  <c:v>43943</c:v>
                </c:pt>
                <c:pt idx="51">
                  <c:v>43944</c:v>
                </c:pt>
                <c:pt idx="52">
                  <c:v>43945</c:v>
                </c:pt>
                <c:pt idx="53">
                  <c:v>43946</c:v>
                </c:pt>
                <c:pt idx="54">
                  <c:v>43947</c:v>
                </c:pt>
                <c:pt idx="55">
                  <c:v>43948</c:v>
                </c:pt>
                <c:pt idx="56">
                  <c:v>43949</c:v>
                </c:pt>
                <c:pt idx="57">
                  <c:v>43950</c:v>
                </c:pt>
                <c:pt idx="58">
                  <c:v>43951</c:v>
                </c:pt>
                <c:pt idx="59">
                  <c:v>43952</c:v>
                </c:pt>
                <c:pt idx="60">
                  <c:v>43953</c:v>
                </c:pt>
                <c:pt idx="61">
                  <c:v>43954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43960</c:v>
                </c:pt>
                <c:pt idx="68">
                  <c:v>43961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43967</c:v>
                </c:pt>
                <c:pt idx="75">
                  <c:v>43968</c:v>
                </c:pt>
                <c:pt idx="76">
                  <c:v>43969</c:v>
                </c:pt>
                <c:pt idx="77">
                  <c:v>43970</c:v>
                </c:pt>
                <c:pt idx="78">
                  <c:v>43971</c:v>
                </c:pt>
                <c:pt idx="79">
                  <c:v>43972</c:v>
                </c:pt>
                <c:pt idx="80">
                  <c:v>43973</c:v>
                </c:pt>
                <c:pt idx="81">
                  <c:v>43974</c:v>
                </c:pt>
                <c:pt idx="82">
                  <c:v>43975</c:v>
                </c:pt>
                <c:pt idx="83">
                  <c:v>43976</c:v>
                </c:pt>
                <c:pt idx="84">
                  <c:v>43977</c:v>
                </c:pt>
                <c:pt idx="85">
                  <c:v>43978</c:v>
                </c:pt>
                <c:pt idx="86">
                  <c:v>43979</c:v>
                </c:pt>
                <c:pt idx="87">
                  <c:v>43980</c:v>
                </c:pt>
                <c:pt idx="88">
                  <c:v>43981</c:v>
                </c:pt>
                <c:pt idx="89">
                  <c:v>43982</c:v>
                </c:pt>
                <c:pt idx="90">
                  <c:v>43983</c:v>
                </c:pt>
                <c:pt idx="91">
                  <c:v>43984</c:v>
                </c:pt>
                <c:pt idx="92">
                  <c:v>43985</c:v>
                </c:pt>
                <c:pt idx="93">
                  <c:v>43986</c:v>
                </c:pt>
                <c:pt idx="94">
                  <c:v>43987</c:v>
                </c:pt>
                <c:pt idx="95">
                  <c:v>43988</c:v>
                </c:pt>
                <c:pt idx="96">
                  <c:v>43989</c:v>
                </c:pt>
                <c:pt idx="97">
                  <c:v>43990</c:v>
                </c:pt>
                <c:pt idx="98">
                  <c:v>43991</c:v>
                </c:pt>
                <c:pt idx="99">
                  <c:v>43992</c:v>
                </c:pt>
                <c:pt idx="100">
                  <c:v>43993</c:v>
                </c:pt>
                <c:pt idx="101">
                  <c:v>43994</c:v>
                </c:pt>
                <c:pt idx="102">
                  <c:v>43995</c:v>
                </c:pt>
                <c:pt idx="103">
                  <c:v>43996</c:v>
                </c:pt>
                <c:pt idx="104">
                  <c:v>43997</c:v>
                </c:pt>
                <c:pt idx="105">
                  <c:v>43998</c:v>
                </c:pt>
                <c:pt idx="106">
                  <c:v>43999</c:v>
                </c:pt>
                <c:pt idx="107">
                  <c:v>44000</c:v>
                </c:pt>
                <c:pt idx="108">
                  <c:v>44001</c:v>
                </c:pt>
                <c:pt idx="109">
                  <c:v>44002</c:v>
                </c:pt>
                <c:pt idx="110">
                  <c:v>44003</c:v>
                </c:pt>
                <c:pt idx="111">
                  <c:v>44004</c:v>
                </c:pt>
                <c:pt idx="112">
                  <c:v>44005</c:v>
                </c:pt>
                <c:pt idx="113">
                  <c:v>44006</c:v>
                </c:pt>
                <c:pt idx="114">
                  <c:v>44007</c:v>
                </c:pt>
                <c:pt idx="115">
                  <c:v>44008</c:v>
                </c:pt>
                <c:pt idx="116">
                  <c:v>44009</c:v>
                </c:pt>
                <c:pt idx="117">
                  <c:v>44010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44016</c:v>
                </c:pt>
                <c:pt idx="124">
                  <c:v>44017</c:v>
                </c:pt>
                <c:pt idx="125">
                  <c:v>44018</c:v>
                </c:pt>
                <c:pt idx="126">
                  <c:v>44019</c:v>
                </c:pt>
                <c:pt idx="127">
                  <c:v>44020</c:v>
                </c:pt>
                <c:pt idx="128">
                  <c:v>44021</c:v>
                </c:pt>
                <c:pt idx="129">
                  <c:v>44022</c:v>
                </c:pt>
                <c:pt idx="130">
                  <c:v>44023</c:v>
                </c:pt>
                <c:pt idx="131">
                  <c:v>44024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44030</c:v>
                </c:pt>
                <c:pt idx="138">
                  <c:v>44031</c:v>
                </c:pt>
                <c:pt idx="139">
                  <c:v>44032</c:v>
                </c:pt>
                <c:pt idx="140">
                  <c:v>44033</c:v>
                </c:pt>
                <c:pt idx="141">
                  <c:v>44034</c:v>
                </c:pt>
                <c:pt idx="142">
                  <c:v>44035</c:v>
                </c:pt>
                <c:pt idx="143">
                  <c:v>44036</c:v>
                </c:pt>
                <c:pt idx="144">
                  <c:v>44037</c:v>
                </c:pt>
                <c:pt idx="145">
                  <c:v>44038</c:v>
                </c:pt>
                <c:pt idx="146">
                  <c:v>44039</c:v>
                </c:pt>
                <c:pt idx="147">
                  <c:v>44040</c:v>
                </c:pt>
                <c:pt idx="148">
                  <c:v>44041</c:v>
                </c:pt>
                <c:pt idx="149">
                  <c:v>44042</c:v>
                </c:pt>
                <c:pt idx="150">
                  <c:v>44043</c:v>
                </c:pt>
                <c:pt idx="151">
                  <c:v>44044</c:v>
                </c:pt>
                <c:pt idx="152">
                  <c:v>44045</c:v>
                </c:pt>
                <c:pt idx="153">
                  <c:v>44046</c:v>
                </c:pt>
                <c:pt idx="154">
                  <c:v>44047</c:v>
                </c:pt>
                <c:pt idx="155">
                  <c:v>44048</c:v>
                </c:pt>
                <c:pt idx="156">
                  <c:v>44049</c:v>
                </c:pt>
                <c:pt idx="157">
                  <c:v>44050</c:v>
                </c:pt>
                <c:pt idx="158">
                  <c:v>44051</c:v>
                </c:pt>
                <c:pt idx="159">
                  <c:v>44052</c:v>
                </c:pt>
                <c:pt idx="160">
                  <c:v>44053</c:v>
                </c:pt>
                <c:pt idx="161">
                  <c:v>44054</c:v>
                </c:pt>
                <c:pt idx="162">
                  <c:v>44055</c:v>
                </c:pt>
                <c:pt idx="163">
                  <c:v>44056</c:v>
                </c:pt>
                <c:pt idx="164">
                  <c:v>44057</c:v>
                </c:pt>
                <c:pt idx="165">
                  <c:v>44058</c:v>
                </c:pt>
                <c:pt idx="166">
                  <c:v>44059</c:v>
                </c:pt>
                <c:pt idx="167">
                  <c:v>44060</c:v>
                </c:pt>
                <c:pt idx="168">
                  <c:v>44061</c:v>
                </c:pt>
                <c:pt idx="169">
                  <c:v>44062</c:v>
                </c:pt>
                <c:pt idx="170">
                  <c:v>44063</c:v>
                </c:pt>
                <c:pt idx="171">
                  <c:v>44064</c:v>
                </c:pt>
                <c:pt idx="172">
                  <c:v>44065</c:v>
                </c:pt>
                <c:pt idx="173">
                  <c:v>44066</c:v>
                </c:pt>
                <c:pt idx="174">
                  <c:v>44067</c:v>
                </c:pt>
                <c:pt idx="175">
                  <c:v>44068</c:v>
                </c:pt>
                <c:pt idx="176">
                  <c:v>44069</c:v>
                </c:pt>
                <c:pt idx="177">
                  <c:v>44070</c:v>
                </c:pt>
                <c:pt idx="178">
                  <c:v>44071</c:v>
                </c:pt>
                <c:pt idx="179">
                  <c:v>44072</c:v>
                </c:pt>
                <c:pt idx="180">
                  <c:v>44073</c:v>
                </c:pt>
                <c:pt idx="181">
                  <c:v>44074</c:v>
                </c:pt>
                <c:pt idx="182">
                  <c:v>44075</c:v>
                </c:pt>
                <c:pt idx="183">
                  <c:v>44076</c:v>
                </c:pt>
                <c:pt idx="184">
                  <c:v>44077</c:v>
                </c:pt>
                <c:pt idx="185">
                  <c:v>44078</c:v>
                </c:pt>
                <c:pt idx="186">
                  <c:v>44079</c:v>
                </c:pt>
                <c:pt idx="187">
                  <c:v>44080</c:v>
                </c:pt>
                <c:pt idx="188">
                  <c:v>44081</c:v>
                </c:pt>
                <c:pt idx="189">
                  <c:v>44082</c:v>
                </c:pt>
                <c:pt idx="190">
                  <c:v>44083</c:v>
                </c:pt>
                <c:pt idx="191">
                  <c:v>44084</c:v>
                </c:pt>
                <c:pt idx="192">
                  <c:v>44085</c:v>
                </c:pt>
                <c:pt idx="193">
                  <c:v>44086</c:v>
                </c:pt>
                <c:pt idx="194">
                  <c:v>44087</c:v>
                </c:pt>
                <c:pt idx="195">
                  <c:v>44088</c:v>
                </c:pt>
                <c:pt idx="196">
                  <c:v>44089</c:v>
                </c:pt>
                <c:pt idx="197">
                  <c:v>44090</c:v>
                </c:pt>
                <c:pt idx="198">
                  <c:v>44091</c:v>
                </c:pt>
                <c:pt idx="199">
                  <c:v>44092</c:v>
                </c:pt>
                <c:pt idx="200">
                  <c:v>44093</c:v>
                </c:pt>
                <c:pt idx="201">
                  <c:v>44094</c:v>
                </c:pt>
                <c:pt idx="202">
                  <c:v>44095</c:v>
                </c:pt>
                <c:pt idx="203">
                  <c:v>44096</c:v>
                </c:pt>
                <c:pt idx="204">
                  <c:v>44097</c:v>
                </c:pt>
                <c:pt idx="205">
                  <c:v>44098</c:v>
                </c:pt>
                <c:pt idx="206">
                  <c:v>44099</c:v>
                </c:pt>
                <c:pt idx="207">
                  <c:v>44100</c:v>
                </c:pt>
                <c:pt idx="208">
                  <c:v>44101</c:v>
                </c:pt>
                <c:pt idx="209">
                  <c:v>44102</c:v>
                </c:pt>
                <c:pt idx="210">
                  <c:v>44103</c:v>
                </c:pt>
                <c:pt idx="211">
                  <c:v>44104</c:v>
                </c:pt>
                <c:pt idx="212">
                  <c:v>44105</c:v>
                </c:pt>
                <c:pt idx="213">
                  <c:v>44106</c:v>
                </c:pt>
                <c:pt idx="214">
                  <c:v>44107</c:v>
                </c:pt>
                <c:pt idx="215">
                  <c:v>44108</c:v>
                </c:pt>
                <c:pt idx="216">
                  <c:v>44109</c:v>
                </c:pt>
                <c:pt idx="217">
                  <c:v>44110</c:v>
                </c:pt>
                <c:pt idx="218">
                  <c:v>44111</c:v>
                </c:pt>
                <c:pt idx="219">
                  <c:v>44112</c:v>
                </c:pt>
                <c:pt idx="220">
                  <c:v>44113</c:v>
                </c:pt>
                <c:pt idx="221">
                  <c:v>44114</c:v>
                </c:pt>
                <c:pt idx="222">
                  <c:v>44115</c:v>
                </c:pt>
                <c:pt idx="223">
                  <c:v>44116</c:v>
                </c:pt>
                <c:pt idx="224">
                  <c:v>44117</c:v>
                </c:pt>
                <c:pt idx="225">
                  <c:v>44118</c:v>
                </c:pt>
                <c:pt idx="226">
                  <c:v>44119</c:v>
                </c:pt>
                <c:pt idx="227">
                  <c:v>44120</c:v>
                </c:pt>
                <c:pt idx="228">
                  <c:v>44121</c:v>
                </c:pt>
                <c:pt idx="229">
                  <c:v>44122</c:v>
                </c:pt>
                <c:pt idx="230">
                  <c:v>44123</c:v>
                </c:pt>
                <c:pt idx="231">
                  <c:v>44124</c:v>
                </c:pt>
                <c:pt idx="232">
                  <c:v>44125</c:v>
                </c:pt>
                <c:pt idx="233">
                  <c:v>44126</c:v>
                </c:pt>
                <c:pt idx="234">
                  <c:v>44127</c:v>
                </c:pt>
                <c:pt idx="235">
                  <c:v>44128</c:v>
                </c:pt>
                <c:pt idx="236">
                  <c:v>44129</c:v>
                </c:pt>
                <c:pt idx="237">
                  <c:v>44130</c:v>
                </c:pt>
                <c:pt idx="238">
                  <c:v>44131</c:v>
                </c:pt>
                <c:pt idx="239">
                  <c:v>44132</c:v>
                </c:pt>
                <c:pt idx="240">
                  <c:v>44133</c:v>
                </c:pt>
                <c:pt idx="241">
                  <c:v>44134</c:v>
                </c:pt>
                <c:pt idx="242">
                  <c:v>44135</c:v>
                </c:pt>
                <c:pt idx="243">
                  <c:v>44136</c:v>
                </c:pt>
                <c:pt idx="244">
                  <c:v>44137</c:v>
                </c:pt>
                <c:pt idx="245">
                  <c:v>44138</c:v>
                </c:pt>
                <c:pt idx="246">
                  <c:v>44139</c:v>
                </c:pt>
                <c:pt idx="247">
                  <c:v>44140</c:v>
                </c:pt>
                <c:pt idx="248">
                  <c:v>44141</c:v>
                </c:pt>
                <c:pt idx="249">
                  <c:v>44142</c:v>
                </c:pt>
                <c:pt idx="250">
                  <c:v>44143</c:v>
                </c:pt>
                <c:pt idx="251">
                  <c:v>44144</c:v>
                </c:pt>
                <c:pt idx="252">
                  <c:v>44145</c:v>
                </c:pt>
                <c:pt idx="253">
                  <c:v>44146</c:v>
                </c:pt>
                <c:pt idx="254">
                  <c:v>44147</c:v>
                </c:pt>
                <c:pt idx="255">
                  <c:v>44148</c:v>
                </c:pt>
                <c:pt idx="256">
                  <c:v>44149</c:v>
                </c:pt>
                <c:pt idx="257">
                  <c:v>44150</c:v>
                </c:pt>
                <c:pt idx="258">
                  <c:v>44151</c:v>
                </c:pt>
                <c:pt idx="259">
                  <c:v>44152</c:v>
                </c:pt>
                <c:pt idx="260">
                  <c:v>44153</c:v>
                </c:pt>
                <c:pt idx="261">
                  <c:v>44154</c:v>
                </c:pt>
                <c:pt idx="262">
                  <c:v>44155</c:v>
                </c:pt>
                <c:pt idx="263">
                  <c:v>44156</c:v>
                </c:pt>
                <c:pt idx="264">
                  <c:v>44157</c:v>
                </c:pt>
                <c:pt idx="265">
                  <c:v>44158</c:v>
                </c:pt>
                <c:pt idx="266">
                  <c:v>44159</c:v>
                </c:pt>
                <c:pt idx="267">
                  <c:v>44160</c:v>
                </c:pt>
                <c:pt idx="268">
                  <c:v>44161</c:v>
                </c:pt>
                <c:pt idx="269">
                  <c:v>44162</c:v>
                </c:pt>
                <c:pt idx="270">
                  <c:v>44163</c:v>
                </c:pt>
                <c:pt idx="271">
                  <c:v>44164</c:v>
                </c:pt>
                <c:pt idx="272">
                  <c:v>44165</c:v>
                </c:pt>
              </c:numCache>
            </c:numRef>
          </c:cat>
          <c:val>
            <c:numRef>
              <c:f>'Modelo predictivo'!$V$8:$V$280</c:f>
              <c:numCache>
                <c:formatCode>_(* #,##0_);_(* \(#,##0\);_(* "-"_);_(@_)</c:formatCode>
                <c:ptCount val="273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9</c:v>
                </c:pt>
                <c:pt idx="20">
                  <c:v>15</c:v>
                </c:pt>
                <c:pt idx="21">
                  <c:v>21</c:v>
                </c:pt>
                <c:pt idx="22">
                  <c:v>28</c:v>
                </c:pt>
                <c:pt idx="23">
                  <c:v>37</c:v>
                </c:pt>
                <c:pt idx="24">
                  <c:v>43</c:v>
                </c:pt>
                <c:pt idx="25">
                  <c:v>49</c:v>
                </c:pt>
                <c:pt idx="26">
                  <c:v>55</c:v>
                </c:pt>
                <c:pt idx="27">
                  <c:v>62</c:v>
                </c:pt>
                <c:pt idx="28">
                  <c:v>70</c:v>
                </c:pt>
                <c:pt idx="29">
                  <c:v>78</c:v>
                </c:pt>
                <c:pt idx="30">
                  <c:v>84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89</c:v>
                </c:pt>
                <c:pt idx="35">
                  <c:v>86</c:v>
                </c:pt>
                <c:pt idx="36">
                  <c:v>86</c:v>
                </c:pt>
                <c:pt idx="37">
                  <c:v>86</c:v>
                </c:pt>
                <c:pt idx="38">
                  <c:v>86</c:v>
                </c:pt>
                <c:pt idx="39">
                  <c:v>85</c:v>
                </c:pt>
                <c:pt idx="40">
                  <c:v>83</c:v>
                </c:pt>
                <c:pt idx="41">
                  <c:v>80</c:v>
                </c:pt>
                <c:pt idx="42">
                  <c:v>77</c:v>
                </c:pt>
                <c:pt idx="43">
                  <c:v>72</c:v>
                </c:pt>
                <c:pt idx="44">
                  <c:v>72</c:v>
                </c:pt>
                <c:pt idx="45">
                  <c:v>72</c:v>
                </c:pt>
                <c:pt idx="46">
                  <c:v>72</c:v>
                </c:pt>
                <c:pt idx="47">
                  <c:v>72</c:v>
                </c:pt>
                <c:pt idx="48">
                  <c:v>72</c:v>
                </c:pt>
                <c:pt idx="49">
                  <c:v>72</c:v>
                </c:pt>
                <c:pt idx="50">
                  <c:v>72</c:v>
                </c:pt>
                <c:pt idx="51">
                  <c:v>72</c:v>
                </c:pt>
                <c:pt idx="52">
                  <c:v>72</c:v>
                </c:pt>
                <c:pt idx="53">
                  <c:v>72</c:v>
                </c:pt>
                <c:pt idx="54">
                  <c:v>73</c:v>
                </c:pt>
                <c:pt idx="55">
                  <c:v>74</c:v>
                </c:pt>
                <c:pt idx="56">
                  <c:v>77</c:v>
                </c:pt>
                <c:pt idx="57">
                  <c:v>80</c:v>
                </c:pt>
                <c:pt idx="58">
                  <c:v>83</c:v>
                </c:pt>
                <c:pt idx="59">
                  <c:v>86</c:v>
                </c:pt>
                <c:pt idx="60">
                  <c:v>89</c:v>
                </c:pt>
                <c:pt idx="61">
                  <c:v>94</c:v>
                </c:pt>
                <c:pt idx="62">
                  <c:v>99</c:v>
                </c:pt>
                <c:pt idx="63">
                  <c:v>104</c:v>
                </c:pt>
                <c:pt idx="64">
                  <c:v>111</c:v>
                </c:pt>
                <c:pt idx="65">
                  <c:v>119</c:v>
                </c:pt>
                <c:pt idx="66">
                  <c:v>126</c:v>
                </c:pt>
                <c:pt idx="67">
                  <c:v>134</c:v>
                </c:pt>
                <c:pt idx="68">
                  <c:v>141</c:v>
                </c:pt>
                <c:pt idx="69">
                  <c:v>148</c:v>
                </c:pt>
                <c:pt idx="70">
                  <c:v>155</c:v>
                </c:pt>
                <c:pt idx="71">
                  <c:v>162</c:v>
                </c:pt>
                <c:pt idx="72">
                  <c:v>172</c:v>
                </c:pt>
                <c:pt idx="73">
                  <c:v>180</c:v>
                </c:pt>
                <c:pt idx="74">
                  <c:v>189</c:v>
                </c:pt>
                <c:pt idx="75">
                  <c:v>200</c:v>
                </c:pt>
                <c:pt idx="76">
                  <c:v>210</c:v>
                </c:pt>
                <c:pt idx="77">
                  <c:v>219</c:v>
                </c:pt>
                <c:pt idx="78">
                  <c:v>230</c:v>
                </c:pt>
                <c:pt idx="79">
                  <c:v>241</c:v>
                </c:pt>
                <c:pt idx="80">
                  <c:v>253</c:v>
                </c:pt>
                <c:pt idx="81">
                  <c:v>266</c:v>
                </c:pt>
                <c:pt idx="82">
                  <c:v>283</c:v>
                </c:pt>
                <c:pt idx="83">
                  <c:v>301</c:v>
                </c:pt>
                <c:pt idx="84">
                  <c:v>316</c:v>
                </c:pt>
                <c:pt idx="85">
                  <c:v>333</c:v>
                </c:pt>
                <c:pt idx="86">
                  <c:v>354</c:v>
                </c:pt>
                <c:pt idx="87">
                  <c:v>374</c:v>
                </c:pt>
                <c:pt idx="88">
                  <c:v>392</c:v>
                </c:pt>
                <c:pt idx="89">
                  <c:v>411</c:v>
                </c:pt>
                <c:pt idx="90">
                  <c:v>429</c:v>
                </c:pt>
                <c:pt idx="91">
                  <c:v>449</c:v>
                </c:pt>
                <c:pt idx="92">
                  <c:v>470</c:v>
                </c:pt>
                <c:pt idx="93">
                  <c:v>490</c:v>
                </c:pt>
                <c:pt idx="94">
                  <c:v>510</c:v>
                </c:pt>
                <c:pt idx="95">
                  <c:v>530</c:v>
                </c:pt>
                <c:pt idx="96">
                  <c:v>554</c:v>
                </c:pt>
                <c:pt idx="97">
                  <c:v>579</c:v>
                </c:pt>
                <c:pt idx="98">
                  <c:v>602</c:v>
                </c:pt>
                <c:pt idx="99">
                  <c:v>628</c:v>
                </c:pt>
                <c:pt idx="100">
                  <c:v>658</c:v>
                </c:pt>
                <c:pt idx="101">
                  <c:v>691</c:v>
                </c:pt>
                <c:pt idx="102">
                  <c:v>725</c:v>
                </c:pt>
                <c:pt idx="103">
                  <c:v>761</c:v>
                </c:pt>
                <c:pt idx="104">
                  <c:v>795</c:v>
                </c:pt>
                <c:pt idx="105">
                  <c:v>834</c:v>
                </c:pt>
                <c:pt idx="106">
                  <c:v>872</c:v>
                </c:pt>
                <c:pt idx="107">
                  <c:v>914</c:v>
                </c:pt>
                <c:pt idx="108">
                  <c:v>955</c:v>
                </c:pt>
                <c:pt idx="109">
                  <c:v>998</c:v>
                </c:pt>
                <c:pt idx="110">
                  <c:v>1042</c:v>
                </c:pt>
                <c:pt idx="111">
                  <c:v>1092</c:v>
                </c:pt>
                <c:pt idx="112">
                  <c:v>1145</c:v>
                </c:pt>
                <c:pt idx="113">
                  <c:v>1200</c:v>
                </c:pt>
                <c:pt idx="114">
                  <c:v>1258</c:v>
                </c:pt>
                <c:pt idx="115">
                  <c:v>1318</c:v>
                </c:pt>
                <c:pt idx="116">
                  <c:v>1385</c:v>
                </c:pt>
                <c:pt idx="117">
                  <c:v>1454</c:v>
                </c:pt>
                <c:pt idx="118">
                  <c:v>1512</c:v>
                </c:pt>
                <c:pt idx="119">
                  <c:v>1569</c:v>
                </c:pt>
                <c:pt idx="120">
                  <c:v>1630</c:v>
                </c:pt>
                <c:pt idx="121">
                  <c:v>1693</c:v>
                </c:pt>
                <c:pt idx="122">
                  <c:v>1758</c:v>
                </c:pt>
                <c:pt idx="123">
                  <c:v>1820</c:v>
                </c:pt>
                <c:pt idx="124">
                  <c:v>1882</c:v>
                </c:pt>
                <c:pt idx="125">
                  <c:v>1943</c:v>
                </c:pt>
                <c:pt idx="126">
                  <c:v>2007</c:v>
                </c:pt>
                <c:pt idx="127">
                  <c:v>2072</c:v>
                </c:pt>
                <c:pt idx="128">
                  <c:v>2136</c:v>
                </c:pt>
                <c:pt idx="129">
                  <c:v>2200</c:v>
                </c:pt>
                <c:pt idx="130">
                  <c:v>2281</c:v>
                </c:pt>
                <c:pt idx="131">
                  <c:v>2366</c:v>
                </c:pt>
                <c:pt idx="132">
                  <c:v>2449</c:v>
                </c:pt>
                <c:pt idx="133">
                  <c:v>2532</c:v>
                </c:pt>
                <c:pt idx="134">
                  <c:v>2618</c:v>
                </c:pt>
                <c:pt idx="135">
                  <c:v>2705</c:v>
                </c:pt>
                <c:pt idx="136">
                  <c:v>2797</c:v>
                </c:pt>
                <c:pt idx="137">
                  <c:v>2892</c:v>
                </c:pt>
                <c:pt idx="138">
                  <c:v>2989</c:v>
                </c:pt>
                <c:pt idx="139">
                  <c:v>3054</c:v>
                </c:pt>
                <c:pt idx="140">
                  <c:v>3118</c:v>
                </c:pt>
                <c:pt idx="141">
                  <c:v>3181</c:v>
                </c:pt>
                <c:pt idx="142">
                  <c:v>3241</c:v>
                </c:pt>
                <c:pt idx="143">
                  <c:v>3300</c:v>
                </c:pt>
                <c:pt idx="144">
                  <c:v>3360</c:v>
                </c:pt>
                <c:pt idx="145">
                  <c:v>3420</c:v>
                </c:pt>
                <c:pt idx="146">
                  <c:v>3508</c:v>
                </c:pt>
                <c:pt idx="147">
                  <c:v>3599</c:v>
                </c:pt>
                <c:pt idx="148">
                  <c:v>3690</c:v>
                </c:pt>
                <c:pt idx="149">
                  <c:v>3785</c:v>
                </c:pt>
                <c:pt idx="150">
                  <c:v>3881</c:v>
                </c:pt>
                <c:pt idx="151">
                  <c:v>4014</c:v>
                </c:pt>
                <c:pt idx="152">
                  <c:v>4153</c:v>
                </c:pt>
                <c:pt idx="153">
                  <c:v>4290</c:v>
                </c:pt>
                <c:pt idx="154">
                  <c:v>4433</c:v>
                </c:pt>
                <c:pt idx="155">
                  <c:v>4583</c:v>
                </c:pt>
                <c:pt idx="156">
                  <c:v>4740</c:v>
                </c:pt>
                <c:pt idx="157">
                  <c:v>4904</c:v>
                </c:pt>
                <c:pt idx="158">
                  <c:v>5046</c:v>
                </c:pt>
                <c:pt idx="159">
                  <c:v>5190</c:v>
                </c:pt>
                <c:pt idx="160">
                  <c:v>5228</c:v>
                </c:pt>
                <c:pt idx="161">
                  <c:v>5259</c:v>
                </c:pt>
                <c:pt idx="162">
                  <c:v>5281</c:v>
                </c:pt>
                <c:pt idx="163">
                  <c:v>5294</c:v>
                </c:pt>
                <c:pt idx="164">
                  <c:v>5297</c:v>
                </c:pt>
                <c:pt idx="165">
                  <c:v>5299</c:v>
                </c:pt>
                <c:pt idx="166">
                  <c:v>5294</c:v>
                </c:pt>
                <c:pt idx="167">
                  <c:v>5229</c:v>
                </c:pt>
                <c:pt idx="168">
                  <c:v>5150</c:v>
                </c:pt>
                <c:pt idx="169">
                  <c:v>5057</c:v>
                </c:pt>
                <c:pt idx="170">
                  <c:v>4948</c:v>
                </c:pt>
                <c:pt idx="171">
                  <c:v>4825</c:v>
                </c:pt>
                <c:pt idx="172">
                  <c:v>4797</c:v>
                </c:pt>
                <c:pt idx="173">
                  <c:v>4764</c:v>
                </c:pt>
                <c:pt idx="174">
                  <c:v>4868</c:v>
                </c:pt>
                <c:pt idx="175">
                  <c:v>4982</c:v>
                </c:pt>
                <c:pt idx="176">
                  <c:v>5107</c:v>
                </c:pt>
                <c:pt idx="177">
                  <c:v>5242</c:v>
                </c:pt>
                <c:pt idx="178">
                  <c:v>5387</c:v>
                </c:pt>
                <c:pt idx="179">
                  <c:v>5591</c:v>
                </c:pt>
                <c:pt idx="180">
                  <c:v>5810</c:v>
                </c:pt>
                <c:pt idx="181">
                  <c:v>6028</c:v>
                </c:pt>
                <c:pt idx="182">
                  <c:v>6260</c:v>
                </c:pt>
                <c:pt idx="183">
                  <c:v>6505</c:v>
                </c:pt>
                <c:pt idx="184">
                  <c:v>6763</c:v>
                </c:pt>
                <c:pt idx="185">
                  <c:v>7035</c:v>
                </c:pt>
                <c:pt idx="186">
                  <c:v>7184</c:v>
                </c:pt>
                <c:pt idx="187">
                  <c:v>7333</c:v>
                </c:pt>
                <c:pt idx="188">
                  <c:v>7475</c:v>
                </c:pt>
                <c:pt idx="189">
                  <c:v>7619</c:v>
                </c:pt>
                <c:pt idx="190">
                  <c:v>7763</c:v>
                </c:pt>
                <c:pt idx="191">
                  <c:v>7908</c:v>
                </c:pt>
                <c:pt idx="192">
                  <c:v>8053</c:v>
                </c:pt>
                <c:pt idx="193">
                  <c:v>8215</c:v>
                </c:pt>
                <c:pt idx="194">
                  <c:v>8379</c:v>
                </c:pt>
                <c:pt idx="195">
                  <c:v>8394</c:v>
                </c:pt>
                <c:pt idx="196">
                  <c:v>8398</c:v>
                </c:pt>
                <c:pt idx="197">
                  <c:v>8390</c:v>
                </c:pt>
                <c:pt idx="198">
                  <c:v>8366</c:v>
                </c:pt>
                <c:pt idx="199">
                  <c:v>8330</c:v>
                </c:pt>
                <c:pt idx="200">
                  <c:v>8290</c:v>
                </c:pt>
                <c:pt idx="201">
                  <c:v>8237</c:v>
                </c:pt>
                <c:pt idx="202">
                  <c:v>8290</c:v>
                </c:pt>
                <c:pt idx="203">
                  <c:v>8343</c:v>
                </c:pt>
                <c:pt idx="204">
                  <c:v>8395</c:v>
                </c:pt>
                <c:pt idx="205">
                  <c:v>8445</c:v>
                </c:pt>
                <c:pt idx="206">
                  <c:v>8493</c:v>
                </c:pt>
                <c:pt idx="207">
                  <c:v>8690</c:v>
                </c:pt>
                <c:pt idx="208">
                  <c:v>8899</c:v>
                </c:pt>
                <c:pt idx="209">
                  <c:v>9020</c:v>
                </c:pt>
                <c:pt idx="210">
                  <c:v>9146</c:v>
                </c:pt>
                <c:pt idx="211">
                  <c:v>9275</c:v>
                </c:pt>
                <c:pt idx="212">
                  <c:v>9407</c:v>
                </c:pt>
                <c:pt idx="213">
                  <c:v>9541</c:v>
                </c:pt>
                <c:pt idx="214">
                  <c:v>9560</c:v>
                </c:pt>
                <c:pt idx="215">
                  <c:v>9570</c:v>
                </c:pt>
                <c:pt idx="216">
                  <c:v>9542</c:v>
                </c:pt>
                <c:pt idx="217">
                  <c:v>9504</c:v>
                </c:pt>
                <c:pt idx="218">
                  <c:v>9456</c:v>
                </c:pt>
                <c:pt idx="219">
                  <c:v>9398</c:v>
                </c:pt>
                <c:pt idx="220">
                  <c:v>9329</c:v>
                </c:pt>
                <c:pt idx="221">
                  <c:v>9348</c:v>
                </c:pt>
                <c:pt idx="222">
                  <c:v>9365</c:v>
                </c:pt>
                <c:pt idx="223">
                  <c:v>9486</c:v>
                </c:pt>
                <c:pt idx="224">
                  <c:v>9614</c:v>
                </c:pt>
                <c:pt idx="225">
                  <c:v>9749</c:v>
                </c:pt>
                <c:pt idx="226">
                  <c:v>9891</c:v>
                </c:pt>
                <c:pt idx="227">
                  <c:v>10039</c:v>
                </c:pt>
                <c:pt idx="228">
                  <c:v>10225</c:v>
                </c:pt>
                <c:pt idx="229">
                  <c:v>10419</c:v>
                </c:pt>
                <c:pt idx="230">
                  <c:v>10520</c:v>
                </c:pt>
                <c:pt idx="231">
                  <c:v>10622</c:v>
                </c:pt>
                <c:pt idx="232">
                  <c:v>10724</c:v>
                </c:pt>
                <c:pt idx="233">
                  <c:v>10828</c:v>
                </c:pt>
                <c:pt idx="234">
                  <c:v>10935</c:v>
                </c:pt>
                <c:pt idx="235">
                  <c:v>10935</c:v>
                </c:pt>
                <c:pt idx="236">
                  <c:v>10927</c:v>
                </c:pt>
                <c:pt idx="237">
                  <c:v>10762</c:v>
                </c:pt>
                <c:pt idx="238">
                  <c:v>10577</c:v>
                </c:pt>
                <c:pt idx="239">
                  <c:v>10376</c:v>
                </c:pt>
                <c:pt idx="240">
                  <c:v>10156</c:v>
                </c:pt>
                <c:pt idx="241">
                  <c:v>9917</c:v>
                </c:pt>
                <c:pt idx="242">
                  <c:v>9762</c:v>
                </c:pt>
                <c:pt idx="243">
                  <c:v>9599</c:v>
                </c:pt>
                <c:pt idx="244">
                  <c:v>9351</c:v>
                </c:pt>
                <c:pt idx="245">
                  <c:v>9090</c:v>
                </c:pt>
                <c:pt idx="246">
                  <c:v>8812</c:v>
                </c:pt>
                <c:pt idx="247">
                  <c:v>8525</c:v>
                </c:pt>
                <c:pt idx="248">
                  <c:v>8225</c:v>
                </c:pt>
                <c:pt idx="249">
                  <c:v>8060</c:v>
                </c:pt>
                <c:pt idx="250">
                  <c:v>7893</c:v>
                </c:pt>
                <c:pt idx="251">
                  <c:v>8558</c:v>
                </c:pt>
                <c:pt idx="252">
                  <c:v>9323</c:v>
                </c:pt>
                <c:pt idx="253">
                  <c:v>10195</c:v>
                </c:pt>
                <c:pt idx="254">
                  <c:v>11178</c:v>
                </c:pt>
                <c:pt idx="255">
                  <c:v>12282</c:v>
                </c:pt>
                <c:pt idx="256">
                  <c:v>13588</c:v>
                </c:pt>
                <c:pt idx="257">
                  <c:v>15031</c:v>
                </c:pt>
                <c:pt idx="258">
                  <c:v>16623</c:v>
                </c:pt>
                <c:pt idx="259">
                  <c:v>18368</c:v>
                </c:pt>
                <c:pt idx="260">
                  <c:v>20277</c:v>
                </c:pt>
                <c:pt idx="261">
                  <c:v>22361</c:v>
                </c:pt>
                <c:pt idx="262">
                  <c:v>24628</c:v>
                </c:pt>
                <c:pt idx="263">
                  <c:v>26255</c:v>
                </c:pt>
                <c:pt idx="264">
                  <c:v>27983</c:v>
                </c:pt>
                <c:pt idx="265">
                  <c:v>29821</c:v>
                </c:pt>
                <c:pt idx="266">
                  <c:v>31777</c:v>
                </c:pt>
                <c:pt idx="267">
                  <c:v>33852</c:v>
                </c:pt>
                <c:pt idx="268">
                  <c:v>36056</c:v>
                </c:pt>
                <c:pt idx="269">
                  <c:v>38395</c:v>
                </c:pt>
                <c:pt idx="270">
                  <c:v>40875</c:v>
                </c:pt>
                <c:pt idx="271">
                  <c:v>43504</c:v>
                </c:pt>
                <c:pt idx="272">
                  <c:v>46291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7-495D-8028-215B9FFCD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263360"/>
        <c:axId val="305264896"/>
      </c:lineChart>
      <c:dateAx>
        <c:axId val="3052633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05264896"/>
        <c:crosses val="autoZero"/>
        <c:auto val="1"/>
        <c:lblOffset val="100"/>
        <c:baseTimeUnit val="days"/>
      </c:dateAx>
      <c:valAx>
        <c:axId val="305264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0526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accent6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baseline="0">
                <a:effectLst/>
              </a:rPr>
              <a:t>Población infectada por COVID-19 en Argentina casos reportados y estimados - Escenario moderado</a:t>
            </a:r>
            <a:endParaRPr lang="es-A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'Modelo predictivo'!$K$7</c:f>
              <c:strCache>
                <c:ptCount val="1"/>
                <c:pt idx="0">
                  <c:v>Infectados (It)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'Modelo predictivo'!$A$8:$A$280</c:f>
              <c:numCache>
                <c:formatCode>m/d/yyyy</c:formatCode>
                <c:ptCount val="273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  <c:pt idx="30">
                  <c:v>43923</c:v>
                </c:pt>
                <c:pt idx="31">
                  <c:v>43924</c:v>
                </c:pt>
                <c:pt idx="32">
                  <c:v>43925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43930</c:v>
                </c:pt>
                <c:pt idx="38">
                  <c:v>43931</c:v>
                </c:pt>
                <c:pt idx="39">
                  <c:v>43932</c:v>
                </c:pt>
                <c:pt idx="40">
                  <c:v>43933</c:v>
                </c:pt>
                <c:pt idx="41">
                  <c:v>43934</c:v>
                </c:pt>
                <c:pt idx="42">
                  <c:v>43935</c:v>
                </c:pt>
                <c:pt idx="43">
                  <c:v>43936</c:v>
                </c:pt>
                <c:pt idx="44">
                  <c:v>43937</c:v>
                </c:pt>
                <c:pt idx="45">
                  <c:v>43938</c:v>
                </c:pt>
                <c:pt idx="46">
                  <c:v>43939</c:v>
                </c:pt>
                <c:pt idx="47">
                  <c:v>43940</c:v>
                </c:pt>
                <c:pt idx="48">
                  <c:v>43941</c:v>
                </c:pt>
                <c:pt idx="49">
                  <c:v>43942</c:v>
                </c:pt>
                <c:pt idx="50">
                  <c:v>43943</c:v>
                </c:pt>
                <c:pt idx="51">
                  <c:v>43944</c:v>
                </c:pt>
                <c:pt idx="52">
                  <c:v>43945</c:v>
                </c:pt>
                <c:pt idx="53">
                  <c:v>43946</c:v>
                </c:pt>
                <c:pt idx="54">
                  <c:v>43947</c:v>
                </c:pt>
                <c:pt idx="55">
                  <c:v>43948</c:v>
                </c:pt>
                <c:pt idx="56">
                  <c:v>43949</c:v>
                </c:pt>
                <c:pt idx="57">
                  <c:v>43950</c:v>
                </c:pt>
                <c:pt idx="58">
                  <c:v>43951</c:v>
                </c:pt>
                <c:pt idx="59">
                  <c:v>43952</c:v>
                </c:pt>
                <c:pt idx="60">
                  <c:v>43953</c:v>
                </c:pt>
                <c:pt idx="61">
                  <c:v>43954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43960</c:v>
                </c:pt>
                <c:pt idx="68">
                  <c:v>43961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43967</c:v>
                </c:pt>
                <c:pt idx="75">
                  <c:v>43968</c:v>
                </c:pt>
                <c:pt idx="76">
                  <c:v>43969</c:v>
                </c:pt>
                <c:pt idx="77">
                  <c:v>43970</c:v>
                </c:pt>
                <c:pt idx="78">
                  <c:v>43971</c:v>
                </c:pt>
                <c:pt idx="79">
                  <c:v>43972</c:v>
                </c:pt>
                <c:pt idx="80">
                  <c:v>43973</c:v>
                </c:pt>
                <c:pt idx="81">
                  <c:v>43974</c:v>
                </c:pt>
                <c:pt idx="82">
                  <c:v>43975</c:v>
                </c:pt>
                <c:pt idx="83">
                  <c:v>43976</c:v>
                </c:pt>
                <c:pt idx="84">
                  <c:v>43977</c:v>
                </c:pt>
                <c:pt idx="85">
                  <c:v>43978</c:v>
                </c:pt>
                <c:pt idx="86">
                  <c:v>43979</c:v>
                </c:pt>
                <c:pt idx="87">
                  <c:v>43980</c:v>
                </c:pt>
                <c:pt idx="88">
                  <c:v>43981</c:v>
                </c:pt>
                <c:pt idx="89">
                  <c:v>43982</c:v>
                </c:pt>
                <c:pt idx="90">
                  <c:v>43983</c:v>
                </c:pt>
                <c:pt idx="91">
                  <c:v>43984</c:v>
                </c:pt>
                <c:pt idx="92">
                  <c:v>43985</c:v>
                </c:pt>
                <c:pt idx="93">
                  <c:v>43986</c:v>
                </c:pt>
                <c:pt idx="94">
                  <c:v>43987</c:v>
                </c:pt>
                <c:pt idx="95">
                  <c:v>43988</c:v>
                </c:pt>
                <c:pt idx="96">
                  <c:v>43989</c:v>
                </c:pt>
                <c:pt idx="97">
                  <c:v>43990</c:v>
                </c:pt>
                <c:pt idx="98">
                  <c:v>43991</c:v>
                </c:pt>
                <c:pt idx="99">
                  <c:v>43992</c:v>
                </c:pt>
                <c:pt idx="100">
                  <c:v>43993</c:v>
                </c:pt>
                <c:pt idx="101">
                  <c:v>43994</c:v>
                </c:pt>
                <c:pt idx="102">
                  <c:v>43995</c:v>
                </c:pt>
                <c:pt idx="103">
                  <c:v>43996</c:v>
                </c:pt>
                <c:pt idx="104">
                  <c:v>43997</c:v>
                </c:pt>
                <c:pt idx="105">
                  <c:v>43998</c:v>
                </c:pt>
                <c:pt idx="106">
                  <c:v>43999</c:v>
                </c:pt>
                <c:pt idx="107">
                  <c:v>44000</c:v>
                </c:pt>
                <c:pt idx="108">
                  <c:v>44001</c:v>
                </c:pt>
                <c:pt idx="109">
                  <c:v>44002</c:v>
                </c:pt>
                <c:pt idx="110">
                  <c:v>44003</c:v>
                </c:pt>
                <c:pt idx="111">
                  <c:v>44004</c:v>
                </c:pt>
                <c:pt idx="112">
                  <c:v>44005</c:v>
                </c:pt>
                <c:pt idx="113">
                  <c:v>44006</c:v>
                </c:pt>
                <c:pt idx="114">
                  <c:v>44007</c:v>
                </c:pt>
                <c:pt idx="115">
                  <c:v>44008</c:v>
                </c:pt>
                <c:pt idx="116">
                  <c:v>44009</c:v>
                </c:pt>
                <c:pt idx="117">
                  <c:v>44010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44016</c:v>
                </c:pt>
                <c:pt idx="124">
                  <c:v>44017</c:v>
                </c:pt>
                <c:pt idx="125">
                  <c:v>44018</c:v>
                </c:pt>
                <c:pt idx="126">
                  <c:v>44019</c:v>
                </c:pt>
                <c:pt idx="127">
                  <c:v>44020</c:v>
                </c:pt>
                <c:pt idx="128">
                  <c:v>44021</c:v>
                </c:pt>
                <c:pt idx="129">
                  <c:v>44022</c:v>
                </c:pt>
                <c:pt idx="130">
                  <c:v>44023</c:v>
                </c:pt>
                <c:pt idx="131">
                  <c:v>44024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44030</c:v>
                </c:pt>
                <c:pt idx="138">
                  <c:v>44031</c:v>
                </c:pt>
                <c:pt idx="139">
                  <c:v>44032</c:v>
                </c:pt>
                <c:pt idx="140">
                  <c:v>44033</c:v>
                </c:pt>
                <c:pt idx="141">
                  <c:v>44034</c:v>
                </c:pt>
                <c:pt idx="142">
                  <c:v>44035</c:v>
                </c:pt>
                <c:pt idx="143">
                  <c:v>44036</c:v>
                </c:pt>
                <c:pt idx="144">
                  <c:v>44037</c:v>
                </c:pt>
                <c:pt idx="145">
                  <c:v>44038</c:v>
                </c:pt>
                <c:pt idx="146">
                  <c:v>44039</c:v>
                </c:pt>
                <c:pt idx="147">
                  <c:v>44040</c:v>
                </c:pt>
                <c:pt idx="148">
                  <c:v>44041</c:v>
                </c:pt>
                <c:pt idx="149">
                  <c:v>44042</c:v>
                </c:pt>
                <c:pt idx="150">
                  <c:v>44043</c:v>
                </c:pt>
                <c:pt idx="151">
                  <c:v>44044</c:v>
                </c:pt>
                <c:pt idx="152">
                  <c:v>44045</c:v>
                </c:pt>
                <c:pt idx="153">
                  <c:v>44046</c:v>
                </c:pt>
                <c:pt idx="154">
                  <c:v>44047</c:v>
                </c:pt>
                <c:pt idx="155">
                  <c:v>44048</c:v>
                </c:pt>
                <c:pt idx="156">
                  <c:v>44049</c:v>
                </c:pt>
                <c:pt idx="157">
                  <c:v>44050</c:v>
                </c:pt>
                <c:pt idx="158">
                  <c:v>44051</c:v>
                </c:pt>
                <c:pt idx="159">
                  <c:v>44052</c:v>
                </c:pt>
                <c:pt idx="160">
                  <c:v>44053</c:v>
                </c:pt>
                <c:pt idx="161">
                  <c:v>44054</c:v>
                </c:pt>
                <c:pt idx="162">
                  <c:v>44055</c:v>
                </c:pt>
                <c:pt idx="163">
                  <c:v>44056</c:v>
                </c:pt>
                <c:pt idx="164">
                  <c:v>44057</c:v>
                </c:pt>
                <c:pt idx="165">
                  <c:v>44058</c:v>
                </c:pt>
                <c:pt idx="166">
                  <c:v>44059</c:v>
                </c:pt>
                <c:pt idx="167">
                  <c:v>44060</c:v>
                </c:pt>
                <c:pt idx="168">
                  <c:v>44061</c:v>
                </c:pt>
                <c:pt idx="169">
                  <c:v>44062</c:v>
                </c:pt>
                <c:pt idx="170">
                  <c:v>44063</c:v>
                </c:pt>
                <c:pt idx="171">
                  <c:v>44064</c:v>
                </c:pt>
                <c:pt idx="172">
                  <c:v>44065</c:v>
                </c:pt>
                <c:pt idx="173">
                  <c:v>44066</c:v>
                </c:pt>
                <c:pt idx="174">
                  <c:v>44067</c:v>
                </c:pt>
                <c:pt idx="175">
                  <c:v>44068</c:v>
                </c:pt>
                <c:pt idx="176">
                  <c:v>44069</c:v>
                </c:pt>
                <c:pt idx="177">
                  <c:v>44070</c:v>
                </c:pt>
                <c:pt idx="178">
                  <c:v>44071</c:v>
                </c:pt>
                <c:pt idx="179">
                  <c:v>44072</c:v>
                </c:pt>
                <c:pt idx="180">
                  <c:v>44073</c:v>
                </c:pt>
                <c:pt idx="181">
                  <c:v>44074</c:v>
                </c:pt>
                <c:pt idx="182">
                  <c:v>44075</c:v>
                </c:pt>
                <c:pt idx="183">
                  <c:v>44076</c:v>
                </c:pt>
                <c:pt idx="184">
                  <c:v>44077</c:v>
                </c:pt>
                <c:pt idx="185">
                  <c:v>44078</c:v>
                </c:pt>
                <c:pt idx="186">
                  <c:v>44079</c:v>
                </c:pt>
                <c:pt idx="187">
                  <c:v>44080</c:v>
                </c:pt>
                <c:pt idx="188">
                  <c:v>44081</c:v>
                </c:pt>
                <c:pt idx="189">
                  <c:v>44082</c:v>
                </c:pt>
                <c:pt idx="190">
                  <c:v>44083</c:v>
                </c:pt>
                <c:pt idx="191">
                  <c:v>44084</c:v>
                </c:pt>
                <c:pt idx="192">
                  <c:v>44085</c:v>
                </c:pt>
                <c:pt idx="193">
                  <c:v>44086</c:v>
                </c:pt>
                <c:pt idx="194">
                  <c:v>44087</c:v>
                </c:pt>
                <c:pt idx="195">
                  <c:v>44088</c:v>
                </c:pt>
                <c:pt idx="196">
                  <c:v>44089</c:v>
                </c:pt>
                <c:pt idx="197">
                  <c:v>44090</c:v>
                </c:pt>
                <c:pt idx="198">
                  <c:v>44091</c:v>
                </c:pt>
                <c:pt idx="199">
                  <c:v>44092</c:v>
                </c:pt>
                <c:pt idx="200">
                  <c:v>44093</c:v>
                </c:pt>
                <c:pt idx="201">
                  <c:v>44094</c:v>
                </c:pt>
                <c:pt idx="202">
                  <c:v>44095</c:v>
                </c:pt>
                <c:pt idx="203">
                  <c:v>44096</c:v>
                </c:pt>
                <c:pt idx="204">
                  <c:v>44097</c:v>
                </c:pt>
                <c:pt idx="205">
                  <c:v>44098</c:v>
                </c:pt>
                <c:pt idx="206">
                  <c:v>44099</c:v>
                </c:pt>
                <c:pt idx="207">
                  <c:v>44100</c:v>
                </c:pt>
                <c:pt idx="208">
                  <c:v>44101</c:v>
                </c:pt>
                <c:pt idx="209">
                  <c:v>44102</c:v>
                </c:pt>
                <c:pt idx="210">
                  <c:v>44103</c:v>
                </c:pt>
                <c:pt idx="211">
                  <c:v>44104</c:v>
                </c:pt>
                <c:pt idx="212">
                  <c:v>44105</c:v>
                </c:pt>
                <c:pt idx="213">
                  <c:v>44106</c:v>
                </c:pt>
                <c:pt idx="214">
                  <c:v>44107</c:v>
                </c:pt>
                <c:pt idx="215">
                  <c:v>44108</c:v>
                </c:pt>
                <c:pt idx="216">
                  <c:v>44109</c:v>
                </c:pt>
                <c:pt idx="217">
                  <c:v>44110</c:v>
                </c:pt>
                <c:pt idx="218">
                  <c:v>44111</c:v>
                </c:pt>
                <c:pt idx="219">
                  <c:v>44112</c:v>
                </c:pt>
                <c:pt idx="220">
                  <c:v>44113</c:v>
                </c:pt>
                <c:pt idx="221">
                  <c:v>44114</c:v>
                </c:pt>
                <c:pt idx="222">
                  <c:v>44115</c:v>
                </c:pt>
                <c:pt idx="223">
                  <c:v>44116</c:v>
                </c:pt>
                <c:pt idx="224">
                  <c:v>44117</c:v>
                </c:pt>
                <c:pt idx="225">
                  <c:v>44118</c:v>
                </c:pt>
                <c:pt idx="226">
                  <c:v>44119</c:v>
                </c:pt>
                <c:pt idx="227">
                  <c:v>44120</c:v>
                </c:pt>
                <c:pt idx="228">
                  <c:v>44121</c:v>
                </c:pt>
                <c:pt idx="229">
                  <c:v>44122</c:v>
                </c:pt>
                <c:pt idx="230">
                  <c:v>44123</c:v>
                </c:pt>
                <c:pt idx="231">
                  <c:v>44124</c:v>
                </c:pt>
                <c:pt idx="232">
                  <c:v>44125</c:v>
                </c:pt>
                <c:pt idx="233">
                  <c:v>44126</c:v>
                </c:pt>
                <c:pt idx="234">
                  <c:v>44127</c:v>
                </c:pt>
                <c:pt idx="235">
                  <c:v>44128</c:v>
                </c:pt>
                <c:pt idx="236">
                  <c:v>44129</c:v>
                </c:pt>
                <c:pt idx="237">
                  <c:v>44130</c:v>
                </c:pt>
                <c:pt idx="238">
                  <c:v>44131</c:v>
                </c:pt>
                <c:pt idx="239">
                  <c:v>44132</c:v>
                </c:pt>
                <c:pt idx="240">
                  <c:v>44133</c:v>
                </c:pt>
                <c:pt idx="241">
                  <c:v>44134</c:v>
                </c:pt>
                <c:pt idx="242">
                  <c:v>44135</c:v>
                </c:pt>
                <c:pt idx="243">
                  <c:v>44136</c:v>
                </c:pt>
                <c:pt idx="244">
                  <c:v>44137</c:v>
                </c:pt>
                <c:pt idx="245">
                  <c:v>44138</c:v>
                </c:pt>
                <c:pt idx="246">
                  <c:v>44139</c:v>
                </c:pt>
                <c:pt idx="247">
                  <c:v>44140</c:v>
                </c:pt>
                <c:pt idx="248">
                  <c:v>44141</c:v>
                </c:pt>
                <c:pt idx="249">
                  <c:v>44142</c:v>
                </c:pt>
                <c:pt idx="250">
                  <c:v>44143</c:v>
                </c:pt>
                <c:pt idx="251">
                  <c:v>44144</c:v>
                </c:pt>
                <c:pt idx="252">
                  <c:v>44145</c:v>
                </c:pt>
                <c:pt idx="253">
                  <c:v>44146</c:v>
                </c:pt>
                <c:pt idx="254">
                  <c:v>44147</c:v>
                </c:pt>
                <c:pt idx="255">
                  <c:v>44148</c:v>
                </c:pt>
                <c:pt idx="256">
                  <c:v>44149</c:v>
                </c:pt>
                <c:pt idx="257">
                  <c:v>44150</c:v>
                </c:pt>
                <c:pt idx="258">
                  <c:v>44151</c:v>
                </c:pt>
                <c:pt idx="259">
                  <c:v>44152</c:v>
                </c:pt>
                <c:pt idx="260">
                  <c:v>44153</c:v>
                </c:pt>
                <c:pt idx="261">
                  <c:v>44154</c:v>
                </c:pt>
                <c:pt idx="262">
                  <c:v>44155</c:v>
                </c:pt>
                <c:pt idx="263">
                  <c:v>44156</c:v>
                </c:pt>
                <c:pt idx="264">
                  <c:v>44157</c:v>
                </c:pt>
                <c:pt idx="265">
                  <c:v>44158</c:v>
                </c:pt>
                <c:pt idx="266">
                  <c:v>44159</c:v>
                </c:pt>
                <c:pt idx="267">
                  <c:v>44160</c:v>
                </c:pt>
                <c:pt idx="268">
                  <c:v>44161</c:v>
                </c:pt>
                <c:pt idx="269">
                  <c:v>44162</c:v>
                </c:pt>
                <c:pt idx="270">
                  <c:v>44163</c:v>
                </c:pt>
                <c:pt idx="271">
                  <c:v>44164</c:v>
                </c:pt>
                <c:pt idx="272">
                  <c:v>44165</c:v>
                </c:pt>
              </c:numCache>
            </c:numRef>
          </c:cat>
          <c:val>
            <c:numRef>
              <c:f>'Modelo predictivo'!$K$8:$K$280</c:f>
              <c:numCache>
                <c:formatCode>_(* #,##0_);_(* \(#,##0\);_(* "-"_);_(@_)</c:formatCode>
                <c:ptCount val="273"/>
                <c:pt idx="4">
                  <c:v>9</c:v>
                </c:pt>
                <c:pt idx="5">
                  <c:v>12.502519458636264</c:v>
                </c:pt>
                <c:pt idx="6">
                  <c:v>17.36810977689975</c:v>
                </c:pt>
                <c:pt idx="7">
                  <c:v>24.127234938125032</c:v>
                </c:pt>
                <c:pt idx="8">
                  <c:v>29.002939977512469</c:v>
                </c:pt>
                <c:pt idx="9">
                  <c:v>34.863941150000215</c:v>
                </c:pt>
                <c:pt idx="10">
                  <c:v>41.90934933558092</c:v>
                </c:pt>
                <c:pt idx="11">
                  <c:v>50.378511960378894</c:v>
                </c:pt>
                <c:pt idx="12">
                  <c:v>60.559143938724425</c:v>
                </c:pt>
                <c:pt idx="13">
                  <c:v>72.797101657976683</c:v>
                </c:pt>
                <c:pt idx="14">
                  <c:v>87.50813199994731</c:v>
                </c:pt>
                <c:pt idx="15">
                  <c:v>105.19199546645929</c:v>
                </c:pt>
                <c:pt idx="16">
                  <c:v>130.34058087564557</c:v>
                </c:pt>
                <c:pt idx="17">
                  <c:v>161.50148903564391</c:v>
                </c:pt>
                <c:pt idx="18">
                  <c:v>200.112082124761</c:v>
                </c:pt>
                <c:pt idx="19">
                  <c:v>247.95334308313011</c:v>
                </c:pt>
                <c:pt idx="20">
                  <c:v>307.23201822734416</c:v>
                </c:pt>
                <c:pt idx="21">
                  <c:v>380.68239363840433</c:v>
                </c:pt>
                <c:pt idx="22">
                  <c:v>471.69239689444083</c:v>
                </c:pt>
                <c:pt idx="23">
                  <c:v>584.45983609202244</c:v>
                </c:pt>
                <c:pt idx="24">
                  <c:v>638.28036047830187</c:v>
                </c:pt>
                <c:pt idx="25">
                  <c:v>697.05677377241477</c:v>
                </c:pt>
                <c:pt idx="26">
                  <c:v>761.24537985115944</c:v>
                </c:pt>
                <c:pt idx="27">
                  <c:v>831.34448757952691</c:v>
                </c:pt>
                <c:pt idx="28">
                  <c:v>907.89827597331828</c:v>
                </c:pt>
                <c:pt idx="29">
                  <c:v>991.50101471308903</c:v>
                </c:pt>
                <c:pt idx="30">
                  <c:v>1082.8016726199101</c:v>
                </c:pt>
                <c:pt idx="31">
                  <c:v>1182.5089496846324</c:v>
                </c:pt>
                <c:pt idx="32">
                  <c:v>1193.6263285825312</c:v>
                </c:pt>
                <c:pt idx="33">
                  <c:v>1204.8480207532132</c:v>
                </c:pt>
                <c:pt idx="34">
                  <c:v>1216.1750010447142</c:v>
                </c:pt>
                <c:pt idx="35">
                  <c:v>1227.6082533413844</c:v>
                </c:pt>
                <c:pt idx="36">
                  <c:v>1239.1487706462474</c:v>
                </c:pt>
                <c:pt idx="37">
                  <c:v>1250.7975551640832</c:v>
                </c:pt>
                <c:pt idx="38">
                  <c:v>1262.5556183852418</c:v>
                </c:pt>
                <c:pt idx="39">
                  <c:v>1274.4239811701923</c:v>
                </c:pt>
                <c:pt idx="40">
                  <c:v>1282.5146564041797</c:v>
                </c:pt>
                <c:pt idx="41">
                  <c:v>1290.6564733543335</c:v>
                </c:pt>
                <c:pt idx="42">
                  <c:v>1298.8497524590387</c:v>
                </c:pt>
                <c:pt idx="43">
                  <c:v>1307.094816128272</c:v>
                </c:pt>
                <c:pt idx="44">
                  <c:v>1315.3919887552684</c:v>
                </c:pt>
                <c:pt idx="45">
                  <c:v>1323.7415967282518</c:v>
                </c:pt>
                <c:pt idx="46">
                  <c:v>1332.1439684422276</c:v>
                </c:pt>
                <c:pt idx="47">
                  <c:v>1340.5994343108396</c:v>
                </c:pt>
                <c:pt idx="48">
                  <c:v>1354.5513418600726</c:v>
                </c:pt>
                <c:pt idx="49">
                  <c:v>1368.6481769800489</c:v>
                </c:pt>
                <c:pt idx="50">
                  <c:v>1382.8914394128235</c:v>
                </c:pt>
                <c:pt idx="51">
                  <c:v>1397.2826443003889</c:v>
                </c:pt>
                <c:pt idx="52">
                  <c:v>1411.8233223402947</c:v>
                </c:pt>
                <c:pt idx="53">
                  <c:v>1426.5150199427887</c:v>
                </c:pt>
                <c:pt idx="54">
                  <c:v>1441.3592993894904</c:v>
                </c:pt>
                <c:pt idx="55">
                  <c:v>1456.3577389936117</c:v>
                </c:pt>
                <c:pt idx="56">
                  <c:v>1497.3506136071649</c:v>
                </c:pt>
                <c:pt idx="57">
                  <c:v>1539.49685114268</c:v>
                </c:pt>
                <c:pt idx="58">
                  <c:v>1582.8288745573552</c:v>
                </c:pt>
                <c:pt idx="59">
                  <c:v>1627.3800166897815</c:v>
                </c:pt>
                <c:pt idx="60">
                  <c:v>1673.1845457034708</c:v>
                </c:pt>
                <c:pt idx="61">
                  <c:v>1720.2776912367058</c:v>
                </c:pt>
                <c:pt idx="62">
                  <c:v>1768.6956712780313</c:v>
                </c:pt>
                <c:pt idx="63">
                  <c:v>1818.4757197872054</c:v>
                </c:pt>
                <c:pt idx="64">
                  <c:v>1890.4922886462914</c:v>
                </c:pt>
                <c:pt idx="65">
                  <c:v>1965.359957663941</c:v>
                </c:pt>
                <c:pt idx="66">
                  <c:v>2043.1915236371462</c:v>
                </c:pt>
                <c:pt idx="67">
                  <c:v>2124.1042396844687</c:v>
                </c:pt>
                <c:pt idx="68">
                  <c:v>2208.219990802661</c:v>
                </c:pt>
                <c:pt idx="69">
                  <c:v>2295.665476298781</c:v>
                </c:pt>
                <c:pt idx="70">
                  <c:v>2386.5723993637762</c:v>
                </c:pt>
                <c:pt idx="71">
                  <c:v>2481.0776640635549</c:v>
                </c:pt>
                <c:pt idx="72">
                  <c:v>2601.1016563703238</c:v>
                </c:pt>
                <c:pt idx="73">
                  <c:v>2726.9298202230643</c:v>
                </c:pt>
                <c:pt idx="74">
                  <c:v>2858.8426301949098</c:v>
                </c:pt>
                <c:pt idx="75">
                  <c:v>2997.1340937931523</c:v>
                </c:pt>
                <c:pt idx="76">
                  <c:v>3142.1124024009982</c:v>
                </c:pt>
                <c:pt idx="77">
                  <c:v>3294.1006133292035</c:v>
                </c:pt>
                <c:pt idx="78">
                  <c:v>3453.4373644444368</c:v>
                </c:pt>
                <c:pt idx="79">
                  <c:v>3620.4776229083941</c:v>
                </c:pt>
                <c:pt idx="80">
                  <c:v>3817.0130152718748</c:v>
                </c:pt>
                <c:pt idx="81">
                  <c:v>4024.2123077081183</c:v>
                </c:pt>
                <c:pt idx="82">
                  <c:v>4242.6535707068479</c:v>
                </c:pt>
                <c:pt idx="83">
                  <c:v>4472.9461499217541</c:v>
                </c:pt>
                <c:pt idx="84">
                  <c:v>4715.7323514378213</c:v>
                </c:pt>
                <c:pt idx="85">
                  <c:v>4971.6892170898864</c:v>
                </c:pt>
                <c:pt idx="86">
                  <c:v>5241.530394559225</c:v>
                </c:pt>
                <c:pt idx="87">
                  <c:v>5526.0081072134908</c:v>
                </c:pt>
                <c:pt idx="88">
                  <c:v>5772.7822691877582</c:v>
                </c:pt>
                <c:pt idx="89">
                  <c:v>6030.5669394778424</c:v>
                </c:pt>
                <c:pt idx="90">
                  <c:v>6299.8525008501319</c:v>
                </c:pt>
                <c:pt idx="91">
                  <c:v>6581.1510960937394</c:v>
                </c:pt>
                <c:pt idx="92">
                  <c:v>6874.9975862329993</c:v>
                </c:pt>
                <c:pt idx="93">
                  <c:v>7181.9505502616994</c:v>
                </c:pt>
                <c:pt idx="94">
                  <c:v>7502.5933281363159</c:v>
                </c:pt>
                <c:pt idx="95">
                  <c:v>7837.5351088324269</c:v>
                </c:pt>
                <c:pt idx="96">
                  <c:v>8210.6591336114307</c:v>
                </c:pt>
                <c:pt idx="97">
                  <c:v>8601.5261199563156</c:v>
                </c:pt>
                <c:pt idx="98">
                  <c:v>9010.9777929350676</c:v>
                </c:pt>
                <c:pt idx="99">
                  <c:v>9439.8956143351716</c:v>
                </c:pt>
                <c:pt idx="100">
                  <c:v>9889.202639582858</c:v>
                </c:pt>
                <c:pt idx="101">
                  <c:v>10359.865459578585</c:v>
                </c:pt>
                <c:pt idx="102">
                  <c:v>10852.896231148952</c:v>
                </c:pt>
                <c:pt idx="103">
                  <c:v>11369.354799958141</c:v>
                </c:pt>
                <c:pt idx="104">
                  <c:v>11884.284347687142</c:v>
                </c:pt>
                <c:pt idx="105">
                  <c:v>12422.494237046571</c:v>
                </c:pt>
                <c:pt idx="106">
                  <c:v>12985.033158453138</c:v>
                </c:pt>
                <c:pt idx="107">
                  <c:v>13572.996686734194</c:v>
                </c:pt>
                <c:pt idx="108">
                  <c:v>14187.529344263601</c:v>
                </c:pt>
                <c:pt idx="109">
                  <c:v>14829.826751815559</c:v>
                </c:pt>
                <c:pt idx="110">
                  <c:v>15501.137870576933</c:v>
                </c:pt>
                <c:pt idx="111">
                  <c:v>16261.921472608072</c:v>
                </c:pt>
                <c:pt idx="112">
                  <c:v>17059.961506257765</c:v>
                </c:pt>
                <c:pt idx="113">
                  <c:v>17897.074187493046</c:v>
                </c:pt>
                <c:pt idx="114">
                  <c:v>18775.163438457996</c:v>
                </c:pt>
                <c:pt idx="115">
                  <c:v>19696.225038938501</c:v>
                </c:pt>
                <c:pt idx="116">
                  <c:v>20662.350965833069</c:v>
                </c:pt>
                <c:pt idx="117">
                  <c:v>21675.733928271904</c:v>
                </c:pt>
                <c:pt idx="118">
                  <c:v>22493.138833316945</c:v>
                </c:pt>
                <c:pt idx="119">
                  <c:v>23341.238075962621</c:v>
                </c:pt>
                <c:pt idx="120">
                  <c:v>24221.174218842207</c:v>
                </c:pt>
                <c:pt idx="121">
                  <c:v>25134.131582451908</c:v>
                </c:pt>
                <c:pt idx="122">
                  <c:v>26081.337711630211</c:v>
                </c:pt>
                <c:pt idx="123">
                  <c:v>27064.064888885179</c:v>
                </c:pt>
                <c:pt idx="124">
                  <c:v>28083.63169569341</c:v>
                </c:pt>
                <c:pt idx="125">
                  <c:v>29123.677917008856</c:v>
                </c:pt>
                <c:pt idx="126">
                  <c:v>30202.024810276918</c:v>
                </c:pt>
                <c:pt idx="127">
                  <c:v>31320.066490995159</c:v>
                </c:pt>
                <c:pt idx="128">
                  <c:v>32479.246583700064</c:v>
                </c:pt>
                <c:pt idx="129">
                  <c:v>33681.059886344163</c:v>
                </c:pt>
                <c:pt idx="130">
                  <c:v>34927.05408340384</c:v>
                </c:pt>
                <c:pt idx="131">
                  <c:v>36218.831508566778</c:v>
                </c:pt>
                <c:pt idx="132">
                  <c:v>37468.990350649205</c:v>
                </c:pt>
                <c:pt idx="133">
                  <c:v>38761.958105381549</c:v>
                </c:pt>
                <c:pt idx="134">
                  <c:v>40099.176554375641</c:v>
                </c:pt>
                <c:pt idx="135">
                  <c:v>41482.13433841947</c:v>
                </c:pt>
                <c:pt idx="136">
                  <c:v>42912.36835995243</c:v>
                </c:pt>
                <c:pt idx="137">
                  <c:v>44391.465218797501</c:v>
                </c:pt>
                <c:pt idx="138">
                  <c:v>45921.062681268319</c:v>
                </c:pt>
                <c:pt idx="139">
                  <c:v>46951.840924405034</c:v>
                </c:pt>
                <c:pt idx="140">
                  <c:v>48005.329151835598</c:v>
                </c:pt>
                <c:pt idx="141">
                  <c:v>49082.008167874184</c:v>
                </c:pt>
                <c:pt idx="142">
                  <c:v>50182.36806016654</c:v>
                </c:pt>
                <c:pt idx="143">
                  <c:v>51306.908337115186</c:v>
                </c:pt>
                <c:pt idx="144">
                  <c:v>52456.138065264298</c:v>
                </c:pt>
                <c:pt idx="145">
                  <c:v>53630.576006514544</c:v>
                </c:pt>
                <c:pt idx="146">
                  <c:v>55312.089953906376</c:v>
                </c:pt>
                <c:pt idx="147">
                  <c:v>57045.619686311242</c:v>
                </c:pt>
                <c:pt idx="148">
                  <c:v>58832.729117229865</c:v>
                </c:pt>
                <c:pt idx="149">
                  <c:v>60675.026288229004</c:v>
                </c:pt>
                <c:pt idx="150">
                  <c:v>62574.164426554467</c:v>
                </c:pt>
                <c:pt idx="151">
                  <c:v>64531.843015451996</c:v>
                </c:pt>
                <c:pt idx="152">
                  <c:v>66549.808876376323</c:v>
                </c:pt>
                <c:pt idx="153">
                  <c:v>68498.940621582558</c:v>
                </c:pt>
                <c:pt idx="154">
                  <c:v>70504.116676397694</c:v>
                </c:pt>
                <c:pt idx="155">
                  <c:v>72566.886192088234</c:v>
                </c:pt>
                <c:pt idx="156">
                  <c:v>74688.837403901154</c:v>
                </c:pt>
                <c:pt idx="157">
                  <c:v>76871.59838925043</c:v>
                </c:pt>
                <c:pt idx="158">
                  <c:v>79116.837825862851</c:v>
                </c:pt>
                <c:pt idx="159">
                  <c:v>81426.265748685561</c:v>
                </c:pt>
                <c:pt idx="160">
                  <c:v>82090.475255876067</c:v>
                </c:pt>
                <c:pt idx="161">
                  <c:v>82759.147281799829</c:v>
                </c:pt>
                <c:pt idx="162">
                  <c:v>83432.294944715584</c:v>
                </c:pt>
                <c:pt idx="163">
                  <c:v>84109.931075574568</c:v>
                </c:pt>
                <c:pt idx="164">
                  <c:v>84792.068210854544</c:v>
                </c:pt>
                <c:pt idx="165">
                  <c:v>85478.718585314331</c:v>
                </c:pt>
                <c:pt idx="166">
                  <c:v>86169.894124668906</c:v>
                </c:pt>
                <c:pt idx="167">
                  <c:v>86079.021444269572</c:v>
                </c:pt>
                <c:pt idx="168">
                  <c:v>85987.414621273914</c:v>
                </c:pt>
                <c:pt idx="169">
                  <c:v>85895.077184253125</c:v>
                </c:pt>
                <c:pt idx="170">
                  <c:v>85802.012682688583</c:v>
                </c:pt>
                <c:pt idx="171">
                  <c:v>85708.224686696631</c:v>
                </c:pt>
                <c:pt idx="172">
                  <c:v>85613.716786752469</c:v>
                </c:pt>
                <c:pt idx="173">
                  <c:v>85518.492593413306</c:v>
                </c:pt>
                <c:pt idx="174">
                  <c:v>87647.478091451514</c:v>
                </c:pt>
                <c:pt idx="175">
                  <c:v>89827.891969922421</c:v>
                </c:pt>
                <c:pt idx="176">
                  <c:v>92060.896466959079</c:v>
                </c:pt>
                <c:pt idx="177">
                  <c:v>94347.675984090471</c:v>
                </c:pt>
                <c:pt idx="178">
                  <c:v>96689.437291982613</c:v>
                </c:pt>
                <c:pt idx="179">
                  <c:v>99087.409725093705</c:v>
                </c:pt>
                <c:pt idx="180">
                  <c:v>101542.84536428719</c:v>
                </c:pt>
                <c:pt idx="181">
                  <c:v>103791.02513873481</c:v>
                </c:pt>
                <c:pt idx="182">
                  <c:v>106086.8903806313</c:v>
                </c:pt>
                <c:pt idx="183">
                  <c:v>108431.35758738613</c:v>
                </c:pt>
                <c:pt idx="184">
                  <c:v>110825.35651491639</c:v>
                </c:pt>
                <c:pt idx="185">
                  <c:v>113269.83015895143</c:v>
                </c:pt>
                <c:pt idx="186">
                  <c:v>115765.73472354369</c:v>
                </c:pt>
                <c:pt idx="187">
                  <c:v>118314.03957608908</c:v>
                </c:pt>
                <c:pt idx="188">
                  <c:v>120779.82449715104</c:v>
                </c:pt>
                <c:pt idx="189">
                  <c:v>123294.23919384686</c:v>
                </c:pt>
                <c:pt idx="190">
                  <c:v>125858.12425683372</c:v>
                </c:pt>
                <c:pt idx="191">
                  <c:v>128472.32964975596</c:v>
                </c:pt>
                <c:pt idx="192">
                  <c:v>131137.71457178917</c:v>
                </c:pt>
                <c:pt idx="193">
                  <c:v>133855.14730551903</c:v>
                </c:pt>
                <c:pt idx="194">
                  <c:v>136625.5050495246</c:v>
                </c:pt>
                <c:pt idx="195">
                  <c:v>137016.17544380031</c:v>
                </c:pt>
                <c:pt idx="196">
                  <c:v>137405.6151640754</c:v>
                </c:pt>
                <c:pt idx="197">
                  <c:v>137793.80115753555</c:v>
                </c:pt>
                <c:pt idx="198">
                  <c:v>138180.71034326535</c:v>
                </c:pt>
                <c:pt idx="199">
                  <c:v>138566.31961477542</c:v>
                </c:pt>
                <c:pt idx="200">
                  <c:v>138950.60584255232</c:v>
                </c:pt>
                <c:pt idx="201">
                  <c:v>139333.54587663079</c:v>
                </c:pt>
                <c:pt idx="202">
                  <c:v>141628.40574279262</c:v>
                </c:pt>
                <c:pt idx="203">
                  <c:v>143957.59203773574</c:v>
                </c:pt>
                <c:pt idx="204">
                  <c:v>146321.49887563416</c:v>
                </c:pt>
                <c:pt idx="205">
                  <c:v>148720.52066328953</c:v>
                </c:pt>
                <c:pt idx="206">
                  <c:v>151155.0519196153</c:v>
                </c:pt>
                <c:pt idx="207">
                  <c:v>153625.48708790317</c:v>
                </c:pt>
                <c:pt idx="208">
                  <c:v>156132.22034071531</c:v>
                </c:pt>
                <c:pt idx="209">
                  <c:v>157115.58289547494</c:v>
                </c:pt>
                <c:pt idx="210">
                  <c:v>158101.75854982517</c:v>
                </c:pt>
                <c:pt idx="211">
                  <c:v>159090.70210911788</c:v>
                </c:pt>
                <c:pt idx="212">
                  <c:v>160082.36748722219</c:v>
                </c:pt>
                <c:pt idx="213">
                  <c:v>161076.70770283474</c:v>
                </c:pt>
                <c:pt idx="214">
                  <c:v>162073.67487597206</c:v>
                </c:pt>
                <c:pt idx="215">
                  <c:v>163073.2202246495</c:v>
                </c:pt>
                <c:pt idx="216">
                  <c:v>163653.72622801038</c:v>
                </c:pt>
                <c:pt idx="217">
                  <c:v>164232.86893367636</c:v>
                </c:pt>
                <c:pt idx="218">
                  <c:v>164810.60792669232</c:v>
                </c:pt>
                <c:pt idx="219">
                  <c:v>165386.90265629219</c:v>
                </c:pt>
                <c:pt idx="220">
                  <c:v>165961.71244081159</c:v>
                </c:pt>
                <c:pt idx="221">
                  <c:v>166534.99647267227</c:v>
                </c:pt>
                <c:pt idx="222">
                  <c:v>167106.71382343784</c:v>
                </c:pt>
                <c:pt idx="223">
                  <c:v>169366.57084912606</c:v>
                </c:pt>
                <c:pt idx="224">
                  <c:v>171652.3115870067</c:v>
                </c:pt>
                <c:pt idx="225">
                  <c:v>173964.09728003878</c:v>
                </c:pt>
                <c:pt idx="226">
                  <c:v>176302.08598661807</c:v>
                </c:pt>
                <c:pt idx="227">
                  <c:v>178666.43242333745</c:v>
                </c:pt>
                <c:pt idx="228">
                  <c:v>181057.28780443023</c:v>
                </c:pt>
                <c:pt idx="229">
                  <c:v>183474.79967789457</c:v>
                </c:pt>
                <c:pt idx="230">
                  <c:v>184283.83155902216</c:v>
                </c:pt>
                <c:pt idx="231">
                  <c:v>185091.96715716796</c:v>
                </c:pt>
                <c:pt idx="232">
                  <c:v>185899.14504018513</c:v>
                </c:pt>
                <c:pt idx="233">
                  <c:v>186705.3033754132</c:v>
                </c:pt>
                <c:pt idx="234">
                  <c:v>187510.3799367692</c:v>
                </c:pt>
                <c:pt idx="235">
                  <c:v>188314.31211201762</c:v>
                </c:pt>
                <c:pt idx="236">
                  <c:v>189117.03691021883</c:v>
                </c:pt>
                <c:pt idx="237">
                  <c:v>187586.89528208019</c:v>
                </c:pt>
                <c:pt idx="238">
                  <c:v>186065.85985078858</c:v>
                </c:pt>
                <c:pt idx="239">
                  <c:v>184553.93719858557</c:v>
                </c:pt>
                <c:pt idx="240">
                  <c:v>183051.13253842274</c:v>
                </c:pt>
                <c:pt idx="241">
                  <c:v>181557.44973865844</c:v>
                </c:pt>
                <c:pt idx="242">
                  <c:v>180072.89134759991</c:v>
                </c:pt>
                <c:pt idx="243">
                  <c:v>178597.45861788513</c:v>
                </c:pt>
                <c:pt idx="244">
                  <c:v>175930.27513763847</c:v>
                </c:pt>
                <c:pt idx="245">
                  <c:v>173300.61204304319</c:v>
                </c:pt>
                <c:pt idx="246">
                  <c:v>170708.01262786009</c:v>
                </c:pt>
                <c:pt idx="247">
                  <c:v>168152.02350170922</c:v>
                </c:pt>
                <c:pt idx="248">
                  <c:v>165632.19464415609</c:v>
                </c:pt>
                <c:pt idx="249">
                  <c:v>163148.07945528178</c:v>
                </c:pt>
                <c:pt idx="250">
                  <c:v>160699.23480284787</c:v>
                </c:pt>
                <c:pt idx="251">
                  <c:v>163168.82333827158</c:v>
                </c:pt>
                <c:pt idx="252">
                  <c:v>165671.80368131661</c:v>
                </c:pt>
                <c:pt idx="253">
                  <c:v>168208.47944037098</c:v>
                </c:pt>
                <c:pt idx="254">
                  <c:v>170779.15195925278</c:v>
                </c:pt>
                <c:pt idx="255">
                  <c:v>173384.12010093138</c:v>
                </c:pt>
                <c:pt idx="256">
                  <c:v>176023.68002479209</c:v>
                </c:pt>
                <c:pt idx="257">
                  <c:v>178698.12495736722</c:v>
                </c:pt>
                <c:pt idx="258">
                  <c:v>181407.74495645979</c:v>
                </c:pt>
                <c:pt idx="259">
                  <c:v>184152.82666859098</c:v>
                </c:pt>
                <c:pt idx="260">
                  <c:v>186933.65307970651</c:v>
                </c:pt>
                <c:pt idx="261">
                  <c:v>189750.50325908195</c:v>
                </c:pt>
                <c:pt idx="262">
                  <c:v>192603.65209637233</c:v>
                </c:pt>
                <c:pt idx="263">
                  <c:v>195493.37003175652</c:v>
                </c:pt>
                <c:pt idx="264">
                  <c:v>198419.92277913322</c:v>
                </c:pt>
                <c:pt idx="265">
                  <c:v>201383.5710423314</c:v>
                </c:pt>
                <c:pt idx="266">
                  <c:v>204384.5702243046</c:v>
                </c:pt>
                <c:pt idx="267">
                  <c:v>207423.17012928575</c:v>
                </c:pt>
                <c:pt idx="268">
                  <c:v>210499.61465788641</c:v>
                </c:pt>
                <c:pt idx="269">
                  <c:v>213614.14149513244</c:v>
                </c:pt>
                <c:pt idx="270">
                  <c:v>216766.98179143615</c:v>
                </c:pt>
                <c:pt idx="271">
                  <c:v>219958.35983651379</c:v>
                </c:pt>
                <c:pt idx="272">
                  <c:v>223188.49272626697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3-4439-8B5E-8CB905504DA5}"/>
            </c:ext>
          </c:extLst>
        </c:ser>
        <c:ser>
          <c:idx val="1"/>
          <c:order val="1"/>
          <c:tx>
            <c:strRef>
              <c:f>'Modelo predictivo'!$M$7</c:f>
              <c:strCache>
                <c:ptCount val="1"/>
                <c:pt idx="0">
                  <c:v>Infectados acumulados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'Modelo predictivo'!$A$8:$A$280</c:f>
              <c:numCache>
                <c:formatCode>m/d/yyyy</c:formatCode>
                <c:ptCount val="273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  <c:pt idx="30">
                  <c:v>43923</c:v>
                </c:pt>
                <c:pt idx="31">
                  <c:v>43924</c:v>
                </c:pt>
                <c:pt idx="32">
                  <c:v>43925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43930</c:v>
                </c:pt>
                <c:pt idx="38">
                  <c:v>43931</c:v>
                </c:pt>
                <c:pt idx="39">
                  <c:v>43932</c:v>
                </c:pt>
                <c:pt idx="40">
                  <c:v>43933</c:v>
                </c:pt>
                <c:pt idx="41">
                  <c:v>43934</c:v>
                </c:pt>
                <c:pt idx="42">
                  <c:v>43935</c:v>
                </c:pt>
                <c:pt idx="43">
                  <c:v>43936</c:v>
                </c:pt>
                <c:pt idx="44">
                  <c:v>43937</c:v>
                </c:pt>
                <c:pt idx="45">
                  <c:v>43938</c:v>
                </c:pt>
                <c:pt idx="46">
                  <c:v>43939</c:v>
                </c:pt>
                <c:pt idx="47">
                  <c:v>43940</c:v>
                </c:pt>
                <c:pt idx="48">
                  <c:v>43941</c:v>
                </c:pt>
                <c:pt idx="49">
                  <c:v>43942</c:v>
                </c:pt>
                <c:pt idx="50">
                  <c:v>43943</c:v>
                </c:pt>
                <c:pt idx="51">
                  <c:v>43944</c:v>
                </c:pt>
                <c:pt idx="52">
                  <c:v>43945</c:v>
                </c:pt>
                <c:pt idx="53">
                  <c:v>43946</c:v>
                </c:pt>
                <c:pt idx="54">
                  <c:v>43947</c:v>
                </c:pt>
                <c:pt idx="55">
                  <c:v>43948</c:v>
                </c:pt>
                <c:pt idx="56">
                  <c:v>43949</c:v>
                </c:pt>
                <c:pt idx="57">
                  <c:v>43950</c:v>
                </c:pt>
                <c:pt idx="58">
                  <c:v>43951</c:v>
                </c:pt>
                <c:pt idx="59">
                  <c:v>43952</c:v>
                </c:pt>
                <c:pt idx="60">
                  <c:v>43953</c:v>
                </c:pt>
                <c:pt idx="61">
                  <c:v>43954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43960</c:v>
                </c:pt>
                <c:pt idx="68">
                  <c:v>43961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43967</c:v>
                </c:pt>
                <c:pt idx="75">
                  <c:v>43968</c:v>
                </c:pt>
                <c:pt idx="76">
                  <c:v>43969</c:v>
                </c:pt>
                <c:pt idx="77">
                  <c:v>43970</c:v>
                </c:pt>
                <c:pt idx="78">
                  <c:v>43971</c:v>
                </c:pt>
                <c:pt idx="79">
                  <c:v>43972</c:v>
                </c:pt>
                <c:pt idx="80">
                  <c:v>43973</c:v>
                </c:pt>
                <c:pt idx="81">
                  <c:v>43974</c:v>
                </c:pt>
                <c:pt idx="82">
                  <c:v>43975</c:v>
                </c:pt>
                <c:pt idx="83">
                  <c:v>43976</c:v>
                </c:pt>
                <c:pt idx="84">
                  <c:v>43977</c:v>
                </c:pt>
                <c:pt idx="85">
                  <c:v>43978</c:v>
                </c:pt>
                <c:pt idx="86">
                  <c:v>43979</c:v>
                </c:pt>
                <c:pt idx="87">
                  <c:v>43980</c:v>
                </c:pt>
                <c:pt idx="88">
                  <c:v>43981</c:v>
                </c:pt>
                <c:pt idx="89">
                  <c:v>43982</c:v>
                </c:pt>
                <c:pt idx="90">
                  <c:v>43983</c:v>
                </c:pt>
                <c:pt idx="91">
                  <c:v>43984</c:v>
                </c:pt>
                <c:pt idx="92">
                  <c:v>43985</c:v>
                </c:pt>
                <c:pt idx="93">
                  <c:v>43986</c:v>
                </c:pt>
                <c:pt idx="94">
                  <c:v>43987</c:v>
                </c:pt>
                <c:pt idx="95">
                  <c:v>43988</c:v>
                </c:pt>
                <c:pt idx="96">
                  <c:v>43989</c:v>
                </c:pt>
                <c:pt idx="97">
                  <c:v>43990</c:v>
                </c:pt>
                <c:pt idx="98">
                  <c:v>43991</c:v>
                </c:pt>
                <c:pt idx="99">
                  <c:v>43992</c:v>
                </c:pt>
                <c:pt idx="100">
                  <c:v>43993</c:v>
                </c:pt>
                <c:pt idx="101">
                  <c:v>43994</c:v>
                </c:pt>
                <c:pt idx="102">
                  <c:v>43995</c:v>
                </c:pt>
                <c:pt idx="103">
                  <c:v>43996</c:v>
                </c:pt>
                <c:pt idx="104">
                  <c:v>43997</c:v>
                </c:pt>
                <c:pt idx="105">
                  <c:v>43998</c:v>
                </c:pt>
                <c:pt idx="106">
                  <c:v>43999</c:v>
                </c:pt>
                <c:pt idx="107">
                  <c:v>44000</c:v>
                </c:pt>
                <c:pt idx="108">
                  <c:v>44001</c:v>
                </c:pt>
                <c:pt idx="109">
                  <c:v>44002</c:v>
                </c:pt>
                <c:pt idx="110">
                  <c:v>44003</c:v>
                </c:pt>
                <c:pt idx="111">
                  <c:v>44004</c:v>
                </c:pt>
                <c:pt idx="112">
                  <c:v>44005</c:v>
                </c:pt>
                <c:pt idx="113">
                  <c:v>44006</c:v>
                </c:pt>
                <c:pt idx="114">
                  <c:v>44007</c:v>
                </c:pt>
                <c:pt idx="115">
                  <c:v>44008</c:v>
                </c:pt>
                <c:pt idx="116">
                  <c:v>44009</c:v>
                </c:pt>
                <c:pt idx="117">
                  <c:v>44010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44016</c:v>
                </c:pt>
                <c:pt idx="124">
                  <c:v>44017</c:v>
                </c:pt>
                <c:pt idx="125">
                  <c:v>44018</c:v>
                </c:pt>
                <c:pt idx="126">
                  <c:v>44019</c:v>
                </c:pt>
                <c:pt idx="127">
                  <c:v>44020</c:v>
                </c:pt>
                <c:pt idx="128">
                  <c:v>44021</c:v>
                </c:pt>
                <c:pt idx="129">
                  <c:v>44022</c:v>
                </c:pt>
                <c:pt idx="130">
                  <c:v>44023</c:v>
                </c:pt>
                <c:pt idx="131">
                  <c:v>44024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44030</c:v>
                </c:pt>
                <c:pt idx="138">
                  <c:v>44031</c:v>
                </c:pt>
                <c:pt idx="139">
                  <c:v>44032</c:v>
                </c:pt>
                <c:pt idx="140">
                  <c:v>44033</c:v>
                </c:pt>
                <c:pt idx="141">
                  <c:v>44034</c:v>
                </c:pt>
                <c:pt idx="142">
                  <c:v>44035</c:v>
                </c:pt>
                <c:pt idx="143">
                  <c:v>44036</c:v>
                </c:pt>
                <c:pt idx="144">
                  <c:v>44037</c:v>
                </c:pt>
                <c:pt idx="145">
                  <c:v>44038</c:v>
                </c:pt>
                <c:pt idx="146">
                  <c:v>44039</c:v>
                </c:pt>
                <c:pt idx="147">
                  <c:v>44040</c:v>
                </c:pt>
                <c:pt idx="148">
                  <c:v>44041</c:v>
                </c:pt>
                <c:pt idx="149">
                  <c:v>44042</c:v>
                </c:pt>
                <c:pt idx="150">
                  <c:v>44043</c:v>
                </c:pt>
                <c:pt idx="151">
                  <c:v>44044</c:v>
                </c:pt>
                <c:pt idx="152">
                  <c:v>44045</c:v>
                </c:pt>
                <c:pt idx="153">
                  <c:v>44046</c:v>
                </c:pt>
                <c:pt idx="154">
                  <c:v>44047</c:v>
                </c:pt>
                <c:pt idx="155">
                  <c:v>44048</c:v>
                </c:pt>
                <c:pt idx="156">
                  <c:v>44049</c:v>
                </c:pt>
                <c:pt idx="157">
                  <c:v>44050</c:v>
                </c:pt>
                <c:pt idx="158">
                  <c:v>44051</c:v>
                </c:pt>
                <c:pt idx="159">
                  <c:v>44052</c:v>
                </c:pt>
                <c:pt idx="160">
                  <c:v>44053</c:v>
                </c:pt>
                <c:pt idx="161">
                  <c:v>44054</c:v>
                </c:pt>
                <c:pt idx="162">
                  <c:v>44055</c:v>
                </c:pt>
                <c:pt idx="163">
                  <c:v>44056</c:v>
                </c:pt>
                <c:pt idx="164">
                  <c:v>44057</c:v>
                </c:pt>
                <c:pt idx="165">
                  <c:v>44058</c:v>
                </c:pt>
                <c:pt idx="166">
                  <c:v>44059</c:v>
                </c:pt>
                <c:pt idx="167">
                  <c:v>44060</c:v>
                </c:pt>
                <c:pt idx="168">
                  <c:v>44061</c:v>
                </c:pt>
                <c:pt idx="169">
                  <c:v>44062</c:v>
                </c:pt>
                <c:pt idx="170">
                  <c:v>44063</c:v>
                </c:pt>
                <c:pt idx="171">
                  <c:v>44064</c:v>
                </c:pt>
                <c:pt idx="172">
                  <c:v>44065</c:v>
                </c:pt>
                <c:pt idx="173">
                  <c:v>44066</c:v>
                </c:pt>
                <c:pt idx="174">
                  <c:v>44067</c:v>
                </c:pt>
                <c:pt idx="175">
                  <c:v>44068</c:v>
                </c:pt>
                <c:pt idx="176">
                  <c:v>44069</c:v>
                </c:pt>
                <c:pt idx="177">
                  <c:v>44070</c:v>
                </c:pt>
                <c:pt idx="178">
                  <c:v>44071</c:v>
                </c:pt>
                <c:pt idx="179">
                  <c:v>44072</c:v>
                </c:pt>
                <c:pt idx="180">
                  <c:v>44073</c:v>
                </c:pt>
                <c:pt idx="181">
                  <c:v>44074</c:v>
                </c:pt>
                <c:pt idx="182">
                  <c:v>44075</c:v>
                </c:pt>
                <c:pt idx="183">
                  <c:v>44076</c:v>
                </c:pt>
                <c:pt idx="184">
                  <c:v>44077</c:v>
                </c:pt>
                <c:pt idx="185">
                  <c:v>44078</c:v>
                </c:pt>
                <c:pt idx="186">
                  <c:v>44079</c:v>
                </c:pt>
                <c:pt idx="187">
                  <c:v>44080</c:v>
                </c:pt>
                <c:pt idx="188">
                  <c:v>44081</c:v>
                </c:pt>
                <c:pt idx="189">
                  <c:v>44082</c:v>
                </c:pt>
                <c:pt idx="190">
                  <c:v>44083</c:v>
                </c:pt>
                <c:pt idx="191">
                  <c:v>44084</c:v>
                </c:pt>
                <c:pt idx="192">
                  <c:v>44085</c:v>
                </c:pt>
                <c:pt idx="193">
                  <c:v>44086</c:v>
                </c:pt>
                <c:pt idx="194">
                  <c:v>44087</c:v>
                </c:pt>
                <c:pt idx="195">
                  <c:v>44088</c:v>
                </c:pt>
                <c:pt idx="196">
                  <c:v>44089</c:v>
                </c:pt>
                <c:pt idx="197">
                  <c:v>44090</c:v>
                </c:pt>
                <c:pt idx="198">
                  <c:v>44091</c:v>
                </c:pt>
                <c:pt idx="199">
                  <c:v>44092</c:v>
                </c:pt>
                <c:pt idx="200">
                  <c:v>44093</c:v>
                </c:pt>
                <c:pt idx="201">
                  <c:v>44094</c:v>
                </c:pt>
                <c:pt idx="202">
                  <c:v>44095</c:v>
                </c:pt>
                <c:pt idx="203">
                  <c:v>44096</c:v>
                </c:pt>
                <c:pt idx="204">
                  <c:v>44097</c:v>
                </c:pt>
                <c:pt idx="205">
                  <c:v>44098</c:v>
                </c:pt>
                <c:pt idx="206">
                  <c:v>44099</c:v>
                </c:pt>
                <c:pt idx="207">
                  <c:v>44100</c:v>
                </c:pt>
                <c:pt idx="208">
                  <c:v>44101</c:v>
                </c:pt>
                <c:pt idx="209">
                  <c:v>44102</c:v>
                </c:pt>
                <c:pt idx="210">
                  <c:v>44103</c:v>
                </c:pt>
                <c:pt idx="211">
                  <c:v>44104</c:v>
                </c:pt>
                <c:pt idx="212">
                  <c:v>44105</c:v>
                </c:pt>
                <c:pt idx="213">
                  <c:v>44106</c:v>
                </c:pt>
                <c:pt idx="214">
                  <c:v>44107</c:v>
                </c:pt>
                <c:pt idx="215">
                  <c:v>44108</c:v>
                </c:pt>
                <c:pt idx="216">
                  <c:v>44109</c:v>
                </c:pt>
                <c:pt idx="217">
                  <c:v>44110</c:v>
                </c:pt>
                <c:pt idx="218">
                  <c:v>44111</c:v>
                </c:pt>
                <c:pt idx="219">
                  <c:v>44112</c:v>
                </c:pt>
                <c:pt idx="220">
                  <c:v>44113</c:v>
                </c:pt>
                <c:pt idx="221">
                  <c:v>44114</c:v>
                </c:pt>
                <c:pt idx="222">
                  <c:v>44115</c:v>
                </c:pt>
                <c:pt idx="223">
                  <c:v>44116</c:v>
                </c:pt>
                <c:pt idx="224">
                  <c:v>44117</c:v>
                </c:pt>
                <c:pt idx="225">
                  <c:v>44118</c:v>
                </c:pt>
                <c:pt idx="226">
                  <c:v>44119</c:v>
                </c:pt>
                <c:pt idx="227">
                  <c:v>44120</c:v>
                </c:pt>
                <c:pt idx="228">
                  <c:v>44121</c:v>
                </c:pt>
                <c:pt idx="229">
                  <c:v>44122</c:v>
                </c:pt>
                <c:pt idx="230">
                  <c:v>44123</c:v>
                </c:pt>
                <c:pt idx="231">
                  <c:v>44124</c:v>
                </c:pt>
                <c:pt idx="232">
                  <c:v>44125</c:v>
                </c:pt>
                <c:pt idx="233">
                  <c:v>44126</c:v>
                </c:pt>
                <c:pt idx="234">
                  <c:v>44127</c:v>
                </c:pt>
                <c:pt idx="235">
                  <c:v>44128</c:v>
                </c:pt>
                <c:pt idx="236">
                  <c:v>44129</c:v>
                </c:pt>
                <c:pt idx="237">
                  <c:v>44130</c:v>
                </c:pt>
                <c:pt idx="238">
                  <c:v>44131</c:v>
                </c:pt>
                <c:pt idx="239">
                  <c:v>44132</c:v>
                </c:pt>
                <c:pt idx="240">
                  <c:v>44133</c:v>
                </c:pt>
                <c:pt idx="241">
                  <c:v>44134</c:v>
                </c:pt>
                <c:pt idx="242">
                  <c:v>44135</c:v>
                </c:pt>
                <c:pt idx="243">
                  <c:v>44136</c:v>
                </c:pt>
                <c:pt idx="244">
                  <c:v>44137</c:v>
                </c:pt>
                <c:pt idx="245">
                  <c:v>44138</c:v>
                </c:pt>
                <c:pt idx="246">
                  <c:v>44139</c:v>
                </c:pt>
                <c:pt idx="247">
                  <c:v>44140</c:v>
                </c:pt>
                <c:pt idx="248">
                  <c:v>44141</c:v>
                </c:pt>
                <c:pt idx="249">
                  <c:v>44142</c:v>
                </c:pt>
                <c:pt idx="250">
                  <c:v>44143</c:v>
                </c:pt>
                <c:pt idx="251">
                  <c:v>44144</c:v>
                </c:pt>
                <c:pt idx="252">
                  <c:v>44145</c:v>
                </c:pt>
                <c:pt idx="253">
                  <c:v>44146</c:v>
                </c:pt>
                <c:pt idx="254">
                  <c:v>44147</c:v>
                </c:pt>
                <c:pt idx="255">
                  <c:v>44148</c:v>
                </c:pt>
                <c:pt idx="256">
                  <c:v>44149</c:v>
                </c:pt>
                <c:pt idx="257">
                  <c:v>44150</c:v>
                </c:pt>
                <c:pt idx="258">
                  <c:v>44151</c:v>
                </c:pt>
                <c:pt idx="259">
                  <c:v>44152</c:v>
                </c:pt>
                <c:pt idx="260">
                  <c:v>44153</c:v>
                </c:pt>
                <c:pt idx="261">
                  <c:v>44154</c:v>
                </c:pt>
                <c:pt idx="262">
                  <c:v>44155</c:v>
                </c:pt>
                <c:pt idx="263">
                  <c:v>44156</c:v>
                </c:pt>
                <c:pt idx="264">
                  <c:v>44157</c:v>
                </c:pt>
                <c:pt idx="265">
                  <c:v>44158</c:v>
                </c:pt>
                <c:pt idx="266">
                  <c:v>44159</c:v>
                </c:pt>
                <c:pt idx="267">
                  <c:v>44160</c:v>
                </c:pt>
                <c:pt idx="268">
                  <c:v>44161</c:v>
                </c:pt>
                <c:pt idx="269">
                  <c:v>44162</c:v>
                </c:pt>
                <c:pt idx="270">
                  <c:v>44163</c:v>
                </c:pt>
                <c:pt idx="271">
                  <c:v>44164</c:v>
                </c:pt>
                <c:pt idx="272">
                  <c:v>44165</c:v>
                </c:pt>
              </c:numCache>
            </c:numRef>
          </c:cat>
          <c:val>
            <c:numRef>
              <c:f>'Modelo predictivo'!$M$8:$M$280</c:f>
              <c:numCache>
                <c:formatCode>_(* #,##0_);_(* \(#,##0\);_(* "-"_);_(@_)</c:formatCode>
                <c:ptCount val="273"/>
                <c:pt idx="4">
                  <c:v>9</c:v>
                </c:pt>
                <c:pt idx="5">
                  <c:v>13.145376601493407</c:v>
                </c:pt>
                <c:pt idx="6">
                  <c:v>18.904004023945198</c:v>
                </c:pt>
                <c:pt idx="7">
                  <c:v>26.903708454949033</c:v>
                </c:pt>
                <c:pt idx="8">
                  <c:v>33.502787418488253</c:v>
                </c:pt>
                <c:pt idx="9">
                  <c:v>41.435427160798326</c:v>
                </c:pt>
                <c:pt idx="10">
                  <c:v>50.971116857093328</c:v>
                </c:pt>
                <c:pt idx="11">
                  <c:v>62.433804434432794</c:v>
                </c:pt>
                <c:pt idx="12">
                  <c:v>76.212901552805391</c:v>
                </c:pt>
                <c:pt idx="13">
                  <c:v>92.776512410537961</c:v>
                </c:pt>
                <c:pt idx="14">
                  <c:v>112.68733572807835</c:v>
                </c:pt>
                <c:pt idx="15">
                  <c:v>136.62178005172944</c:v>
                </c:pt>
                <c:pt idx="16">
                  <c:v>169.28407942280566</c:v>
                </c:pt>
                <c:pt idx="17">
                  <c:v>209.75502907392155</c:v>
                </c:pt>
                <c:pt idx="18">
                  <c:v>259.90144280844174</c:v>
                </c:pt>
                <c:pt idx="19">
                  <c:v>322.03642391857954</c:v>
                </c:pt>
                <c:pt idx="20">
                  <c:v>399.02605214016</c:v>
                </c:pt>
                <c:pt idx="21">
                  <c:v>494.42157171031619</c:v>
                </c:pt>
                <c:pt idx="22">
                  <c:v>612.62317451195304</c:v>
                </c:pt>
                <c:pt idx="23">
                  <c:v>759.08292777342319</c:v>
                </c:pt>
                <c:pt idx="24">
                  <c:v>854.6505833091328</c:v>
                </c:pt>
                <c:pt idx="25">
                  <c:v>959.01845092312442</c:v>
                </c:pt>
                <c:pt idx="26">
                  <c:v>1072.9968265570415</c:v>
                </c:pt>
                <c:pt idx="27">
                  <c:v>1197.4706042747775</c:v>
                </c:pt>
                <c:pt idx="28">
                  <c:v>1333.4061417813923</c:v>
                </c:pt>
                <c:pt idx="29">
                  <c:v>1481.8587573764</c:v>
                </c:pt>
                <c:pt idx="30">
                  <c:v>1643.9809163341561</c:v>
                </c:pt>
                <c:pt idx="31">
                  <c:v>1821.0311700145862</c:v>
                </c:pt>
                <c:pt idx="32">
                  <c:v>1916.6134738899586</c:v>
                </c:pt>
                <c:pt idx="33">
                  <c:v>2013.0941895308215</c:v>
                </c:pt>
                <c:pt idx="34">
                  <c:v>2110.4817427332664</c:v>
                </c:pt>
                <c:pt idx="35">
                  <c:v>2208.7846379617017</c:v>
                </c:pt>
                <c:pt idx="36">
                  <c:v>2308.0114590766634</c:v>
                </c:pt>
                <c:pt idx="37">
                  <c:v>2408.1708700692311</c:v>
                </c:pt>
                <c:pt idx="38">
                  <c:v>2509.2716158021099</c:v>
                </c:pt>
                <c:pt idx="39">
                  <c:v>2611.3225227574349</c:v>
                </c:pt>
                <c:pt idx="40">
                  <c:v>2710.4434823607216</c:v>
                </c:pt>
                <c:pt idx="41">
                  <c:v>2810.193489054031</c:v>
                </c:pt>
                <c:pt idx="42">
                  <c:v>2910.5765162554744</c:v>
                </c:pt>
                <c:pt idx="43">
                  <c:v>3011.5965622432104</c:v>
                </c:pt>
                <c:pt idx="44">
                  <c:v>3113.2576503079408</c:v>
                </c:pt>
                <c:pt idx="45">
                  <c:v>3215.5638289063004</c:v>
                </c:pt>
                <c:pt idx="46">
                  <c:v>3318.5191718151514</c:v>
                </c:pt>
                <c:pt idx="47">
                  <c:v>3422.1277782867796</c:v>
                </c:pt>
                <c:pt idx="48">
                  <c:v>3531.8367882867869</c:v>
                </c:pt>
                <c:pt idx="49">
                  <c:v>3642.6872906824829</c:v>
                </c:pt>
                <c:pt idx="50">
                  <c:v>3754.6911371852611</c:v>
                </c:pt>
                <c:pt idx="51">
                  <c:v>3867.8603020308856</c:v>
                </c:pt>
                <c:pt idx="52">
                  <c:v>3982.2068832351042</c:v>
                </c:pt>
                <c:pt idx="53">
                  <c:v>4097.7431038619052</c:v>
                </c:pt>
                <c:pt idx="54">
                  <c:v>4214.4813133045209</c:v>
                </c:pt>
                <c:pt idx="55">
                  <c:v>4332.4339885793197</c:v>
                </c:pt>
                <c:pt idx="56">
                  <c:v>4477.4524159781304</c:v>
                </c:pt>
                <c:pt idx="57">
                  <c:v>4626.5522687713001</c:v>
                </c:pt>
                <c:pt idx="58">
                  <c:v>4779.8483529818814</c:v>
                </c:pt>
                <c:pt idx="59">
                  <c:v>4937.4587004398336</c:v>
                </c:pt>
                <c:pt idx="60">
                  <c:v>5099.5046592170784</c:v>
                </c:pt>
                <c:pt idx="61">
                  <c:v>5266.1109865862763</c:v>
                </c:pt>
                <c:pt idx="62">
                  <c:v>5437.40594457308</c:v>
                </c:pt>
                <c:pt idx="63">
                  <c:v>5613.5213981735424</c:v>
                </c:pt>
                <c:pt idx="64">
                  <c:v>5815.4290898745712</c:v>
                </c:pt>
                <c:pt idx="65">
                  <c:v>6025.331922366956</c:v>
                </c:pt>
                <c:pt idx="66">
                  <c:v>6243.5463424590143</c:v>
                </c:pt>
                <c:pt idx="67">
                  <c:v>6470.4013101947048</c:v>
                </c:pt>
                <c:pt idx="68">
                  <c:v>6706.2387927189302</c:v>
                </c:pt>
                <c:pt idx="69">
                  <c:v>6951.4142775580976</c:v>
                </c:pt>
                <c:pt idx="70">
                  <c:v>7206.2973060730055</c:v>
                </c:pt>
                <c:pt idx="71">
                  <c:v>7471.2720278701972</c:v>
                </c:pt>
                <c:pt idx="72">
                  <c:v>7768.515853324363</c:v>
                </c:pt>
                <c:pt idx="73">
                  <c:v>8080.1369926321258</c:v>
                </c:pt>
                <c:pt idx="74">
                  <c:v>8406.8305040484756</c:v>
                </c:pt>
                <c:pt idx="75">
                  <c:v>8749.3250126606399</c:v>
                </c:pt>
                <c:pt idx="76">
                  <c:v>9108.3843279679968</c:v>
                </c:pt>
                <c:pt idx="77">
                  <c:v>9484.8091390677018</c:v>
                </c:pt>
                <c:pt idx="78">
                  <c:v>9879.4387911350204</c:v>
                </c:pt>
                <c:pt idx="79">
                  <c:v>10293.153147059296</c:v>
                </c:pt>
                <c:pt idx="80">
                  <c:v>10748.294083918248</c:v>
                </c:pt>
                <c:pt idx="81">
                  <c:v>11228.137163157378</c:v>
                </c:pt>
                <c:pt idx="82">
                  <c:v>11734.022162417685</c:v>
                </c:pt>
                <c:pt idx="83">
                  <c:v>12267.361425253366</c:v>
                </c:pt>
                <c:pt idx="84">
                  <c:v>12829.643780338381</c:v>
                </c:pt>
                <c:pt idx="85">
                  <c:v>13422.438671092306</c:v>
                </c:pt>
                <c:pt idx="86">
                  <c:v>14047.40050692371</c:v>
                </c:pt>
                <c:pt idx="87">
                  <c:v>14706.273247758661</c:v>
                </c:pt>
                <c:pt idx="88">
                  <c:v>15347.762274536108</c:v>
                </c:pt>
                <c:pt idx="89">
                  <c:v>16017.888535479819</c:v>
                </c:pt>
                <c:pt idx="90">
                  <c:v>16717.928878242885</c:v>
                </c:pt>
                <c:pt idx="91">
                  <c:v>17449.216937835132</c:v>
                </c:pt>
                <c:pt idx="92">
                  <c:v>18213.145649122809</c:v>
                </c:pt>
                <c:pt idx="93">
                  <c:v>19011.169869313751</c:v>
                </c:pt>
                <c:pt idx="94">
                  <c:v>19844.809115062271</c:v>
                </c:pt>
                <c:pt idx="95">
                  <c:v>20715.650419193124</c:v>
                </c:pt>
                <c:pt idx="96">
                  <c:v>21648.598380314921</c:v>
                </c:pt>
                <c:pt idx="97">
                  <c:v>22625.941019060825</c:v>
                </c:pt>
                <c:pt idx="98">
                  <c:v>23649.787414896105</c:v>
                </c:pt>
                <c:pt idx="99">
                  <c:v>24722.346507216607</c:v>
                </c:pt>
                <c:pt idx="100">
                  <c:v>25845.931790630137</c:v>
                </c:pt>
                <c:pt idx="101">
                  <c:v>27022.966227742647</c:v>
                </c:pt>
                <c:pt idx="102">
                  <c:v>28255.98738928399</c:v>
                </c:pt>
                <c:pt idx="103">
                  <c:v>29547.652831743275</c:v>
                </c:pt>
                <c:pt idx="104">
                  <c:v>30874.679150896882</c:v>
                </c:pt>
                <c:pt idx="105">
                  <c:v>32261.766493665789</c:v>
                </c:pt>
                <c:pt idx="106">
                  <c:v>33711.626432004188</c:v>
                </c:pt>
                <c:pt idx="107">
                  <c:v>35227.092328744744</c:v>
                </c:pt>
                <c:pt idx="108">
                  <c:v>36811.124749610935</c:v>
                </c:pt>
                <c:pt idx="109">
                  <c:v>38466.817110325013</c:v>
                </c:pt>
                <c:pt idx="110">
                  <c:v>40197.401568504785</c:v>
                </c:pt>
                <c:pt idx="111">
                  <c:v>42065.409304152046</c:v>
                </c:pt>
                <c:pt idx="112">
                  <c:v>44025.015157270049</c:v>
                </c:pt>
                <c:pt idx="113">
                  <c:v>46080.69651752225</c:v>
                </c:pt>
                <c:pt idx="114">
                  <c:v>48237.148210453604</c:v>
                </c:pt>
                <c:pt idx="115">
                  <c:v>50499.292913677906</c:v>
                </c:pt>
                <c:pt idx="116">
                  <c:v>52872.292057635997</c:v>
                </c:pt>
                <c:pt idx="117">
                  <c:v>55361.557231920575</c:v>
                </c:pt>
                <c:pt idx="118">
                  <c:v>57727.228846127902</c:v>
                </c:pt>
                <c:pt idx="119">
                  <c:v>60181.980862582837</c:v>
                </c:pt>
                <c:pt idx="120">
                  <c:v>62729.148296604668</c:v>
                </c:pt>
                <c:pt idx="121">
                  <c:v>65372.189532990371</c:v>
                </c:pt>
                <c:pt idx="122">
                  <c:v>68114.690775203315</c:v>
                </c:pt>
                <c:pt idx="123">
                  <c:v>70960.37064614406</c:v>
                </c:pt>
                <c:pt idx="124">
                  <c:v>73913.0849450182</c:v>
                </c:pt>
                <c:pt idx="125">
                  <c:v>76959.104858885315</c:v>
                </c:pt>
                <c:pt idx="126">
                  <c:v>80117.714460509625</c:v>
                </c:pt>
                <c:pt idx="127">
                  <c:v>83393.043627674488</c:v>
                </c:pt>
                <c:pt idx="128">
                  <c:v>86789.371326881257</c:v>
                </c:pt>
                <c:pt idx="129">
                  <c:v>90311.13081407806</c:v>
                </c:pt>
                <c:pt idx="130">
                  <c:v>93962.915003019181</c:v>
                </c:pt>
                <c:pt idx="131">
                  <c:v>97749.482005568949</c:v>
                </c:pt>
                <c:pt idx="132">
                  <c:v>101586.70024112126</c:v>
                </c:pt>
                <c:pt idx="133">
                  <c:v>105556.02444947025</c:v>
                </c:pt>
                <c:pt idx="134">
                  <c:v>109661.95419170221</c:v>
                </c:pt>
                <c:pt idx="135">
                  <c:v>113909.13887248447</c:v>
                </c:pt>
                <c:pt idx="136">
                  <c:v>118302.38248961678</c:v>
                </c:pt>
                <c:pt idx="137">
                  <c:v>122846.64851703009</c:v>
                </c:pt>
                <c:pt idx="138">
                  <c:v>127547.06492369881</c:v>
                </c:pt>
                <c:pt idx="139">
                  <c:v>131857.91907263806</c:v>
                </c:pt>
                <c:pt idx="140">
                  <c:v>136265.11022324374</c:v>
                </c:pt>
                <c:pt idx="141">
                  <c:v>140770.74132155886</c:v>
                </c:pt>
                <c:pt idx="142">
                  <c:v>145376.95894012859</c:v>
                </c:pt>
                <c:pt idx="143">
                  <c:v>150085.95407852044</c:v>
                </c:pt>
                <c:pt idx="144">
                  <c:v>154899.96297360471</c:v>
                </c:pt>
                <c:pt idx="145">
                  <c:v>159821.26791951319</c:v>
                </c:pt>
                <c:pt idx="146">
                  <c:v>165333.53729594013</c:v>
                </c:pt>
                <c:pt idx="147">
                  <c:v>171017.93059648087</c:v>
                </c:pt>
                <c:pt idx="148">
                  <c:v>176879.72714785</c:v>
                </c:pt>
                <c:pt idx="149">
                  <c:v>182924.3621129345</c:v>
                </c:pt>
                <c:pt idx="150">
                  <c:v>189157.43070041647</c:v>
                </c:pt>
                <c:pt idx="151">
                  <c:v>195584.69246264061</c:v>
                </c:pt>
                <c:pt idx="152">
                  <c:v>202212.0756818082</c:v>
                </c:pt>
                <c:pt idx="153">
                  <c:v>208914.76520389577</c:v>
                </c:pt>
                <c:pt idx="154">
                  <c:v>215812.72273168227</c:v>
                </c:pt>
                <c:pt idx="155">
                  <c:v>222911.5005814012</c:v>
                </c:pt>
                <c:pt idx="156">
                  <c:v>230216.80080693474</c:v>
                </c:pt>
                <c:pt idx="157">
                  <c:v>237734.47874970248</c:v>
                </c:pt>
                <c:pt idx="158">
                  <c:v>245470.54664269349</c:v>
                </c:pt>
                <c:pt idx="159">
                  <c:v>253431.1772673603</c:v>
                </c:pt>
                <c:pt idx="160">
                  <c:v>259911.54861374458</c:v>
                </c:pt>
                <c:pt idx="161">
                  <c:v>266443.82601508754</c:v>
                </c:pt>
                <c:pt idx="162">
                  <c:v>273028.34134099144</c:v>
                </c:pt>
                <c:pt idx="163">
                  <c:v>279665.42711075651</c:v>
                </c:pt>
                <c:pt idx="164">
                  <c:v>286355.41646571713</c:v>
                </c:pt>
                <c:pt idx="165">
                  <c:v>293098.64314095187</c:v>
                </c:pt>
                <c:pt idx="166">
                  <c:v>299895.44143639761</c:v>
                </c:pt>
                <c:pt idx="167">
                  <c:v>305959.5611934762</c:v>
                </c:pt>
                <c:pt idx="168">
                  <c:v>312016.45590221393</c:v>
                </c:pt>
                <c:pt idx="169">
                  <c:v>318066.07665242511</c:v>
                </c:pt>
                <c:pt idx="170">
                  <c:v>324108.37480687606</c:v>
                </c:pt>
                <c:pt idx="171">
                  <c:v>330143.30200250703</c:v>
                </c:pt>
                <c:pt idx="172">
                  <c:v>336170.81015160936</c:v>
                </c:pt>
                <c:pt idx="173">
                  <c:v>342190.85144303995</c:v>
                </c:pt>
                <c:pt idx="174">
                  <c:v>350428.3006977539</c:v>
                </c:pt>
                <c:pt idx="175">
                  <c:v>358869.24872561055</c:v>
                </c:pt>
                <c:pt idx="176">
                  <c:v>367518.53122049826</c:v>
                </c:pt>
                <c:pt idx="177">
                  <c:v>376381.08905669558</c:v>
                </c:pt>
                <c:pt idx="178">
                  <c:v>385461.97007774073</c:v>
                </c:pt>
                <c:pt idx="179">
                  <c:v>394766.33088884759</c:v>
                </c:pt>
                <c:pt idx="180">
                  <c:v>404299.43865125882</c:v>
                </c:pt>
                <c:pt idx="181">
                  <c:v>413800.67880887049</c:v>
                </c:pt>
                <c:pt idx="182">
                  <c:v>423510.1887035321</c:v>
                </c:pt>
                <c:pt idx="183">
                  <c:v>433432.29093747842</c:v>
                </c:pt>
                <c:pt idx="184">
                  <c:v>443571.38683553296</c:v>
                </c:pt>
                <c:pt idx="185">
                  <c:v>453931.95737348753</c:v>
                </c:pt>
                <c:pt idx="186">
                  <c:v>464518.56409228849</c:v>
                </c:pt>
                <c:pt idx="187">
                  <c:v>475335.84999651718</c:v>
                </c:pt>
                <c:pt idx="188">
                  <c:v>486252.63774444419</c:v>
                </c:pt>
                <c:pt idx="189">
                  <c:v>497394.18276236462</c:v>
                </c:pt>
                <c:pt idx="190">
                  <c:v>508764.7991963427</c:v>
                </c:pt>
                <c:pt idx="191">
                  <c:v>520368.87060760963</c:v>
                </c:pt>
                <c:pt idx="192">
                  <c:v>532210.85050462442</c:v>
                </c:pt>
                <c:pt idx="193">
                  <c:v>544295.26285062241</c:v>
                </c:pt>
                <c:pt idx="194">
                  <c:v>556626.70254501957</c:v>
                </c:pt>
                <c:pt idx="195">
                  <c:v>566776.3375856902</c:v>
                </c:pt>
                <c:pt idx="196">
                  <c:v>576952.64698051917</c:v>
                </c:pt>
                <c:pt idx="197">
                  <c:v>587155.51977141458</c:v>
                </c:pt>
                <c:pt idx="198">
                  <c:v>597384.84332554298</c:v>
                </c:pt>
                <c:pt idx="199">
                  <c:v>607640.50333585846</c:v>
                </c:pt>
                <c:pt idx="200">
                  <c:v>617922.38382183271</c:v>
                </c:pt>
                <c:pt idx="201">
                  <c:v>628230.36713037896</c:v>
                </c:pt>
                <c:pt idx="202">
                  <c:v>640477.62313058483</c:v>
                </c:pt>
                <c:pt idx="203">
                  <c:v>652923.124121445</c:v>
                </c:pt>
                <c:pt idx="204">
                  <c:v>665569.71610489744</c:v>
                </c:pt>
                <c:pt idx="205">
                  <c:v>678420.27352652955</c:v>
                </c:pt>
                <c:pt idx="206">
                  <c:v>691477.69911594945</c:v>
                </c:pt>
                <c:pt idx="207">
                  <c:v>704744.92370707053</c:v>
                </c:pt>
                <c:pt idx="208">
                  <c:v>718224.90603758651</c:v>
                </c:pt>
                <c:pt idx="209">
                  <c:v>730360.57004525769</c:v>
                </c:pt>
                <c:pt idx="210">
                  <c:v>742569.28733499604</c:v>
                </c:pt>
                <c:pt idx="211">
                  <c:v>754851.21364784497</c:v>
                </c:pt>
                <c:pt idx="212">
                  <c:v>767206.50060516852</c:v>
                </c:pt>
                <c:pt idx="213">
                  <c:v>779635.29564129817</c:v>
                </c:pt>
                <c:pt idx="214">
                  <c:v>792137.74193606782</c:v>
                </c:pt>
                <c:pt idx="215">
                  <c:v>804713.97834731149</c:v>
                </c:pt>
                <c:pt idx="216">
                  <c:v>816942.57150957244</c:v>
                </c:pt>
                <c:pt idx="217">
                  <c:v>829211.26608866709</c:v>
                </c:pt>
                <c:pt idx="218">
                  <c:v>841519.9242912333</c:v>
                </c:pt>
                <c:pt idx="219">
                  <c:v>853868.40530131268</c:v>
                </c:pt>
                <c:pt idx="220">
                  <c:v>866256.56527556735</c:v>
                </c:pt>
                <c:pt idx="221">
                  <c:v>878684.25733891386</c:v>
                </c:pt>
                <c:pt idx="222">
                  <c:v>891151.33158058184</c:v>
                </c:pt>
                <c:pt idx="223">
                  <c:v>905347.38245079922</c:v>
                </c:pt>
                <c:pt idx="224">
                  <c:v>919730.73539218563</c:v>
                </c:pt>
                <c:pt idx="225">
                  <c:v>934303.40048428881</c:v>
                </c:pt>
                <c:pt idx="226">
                  <c:v>949067.39613944548</c:v>
                </c:pt>
                <c:pt idx="227">
                  <c:v>964024.74871806311</c:v>
                </c:pt>
                <c:pt idx="228">
                  <c:v>979177.49212939548</c:v>
                </c:pt>
                <c:pt idx="229">
                  <c:v>994527.66741746175</c:v>
                </c:pt>
                <c:pt idx="230">
                  <c:v>1008442.0421327229</c:v>
                </c:pt>
                <c:pt idx="231">
                  <c:v>1022413.3085565146</c:v>
                </c:pt>
                <c:pt idx="232">
                  <c:v>1036441.3412364747</c:v>
                </c:pt>
                <c:pt idx="233">
                  <c:v>1050526.0099317159</c:v>
                </c:pt>
                <c:pt idx="234">
                  <c:v>1064667.1795913156</c:v>
                </c:pt>
                <c:pt idx="235">
                  <c:v>1078864.7103334765</c:v>
                </c:pt>
                <c:pt idx="236">
                  <c:v>1093118.4574253957</c:v>
                </c:pt>
                <c:pt idx="237">
                  <c:v>1105096.6755765553</c:v>
                </c:pt>
                <c:pt idx="238">
                  <c:v>1116974.7040939804</c:v>
                </c:pt>
                <c:pt idx="239">
                  <c:v>1128753.2000025462</c:v>
                </c:pt>
                <c:pt idx="240">
                  <c:v>1140432.8194279994</c:v>
                </c:pt>
                <c:pt idx="241">
                  <c:v>1152014.2175238382</c:v>
                </c:pt>
                <c:pt idx="242">
                  <c:v>1163498.0483998235</c:v>
                </c:pt>
                <c:pt idx="243">
                  <c:v>1174884.9650520782</c:v>
                </c:pt>
                <c:pt idx="244">
                  <c:v>1184974.742901678</c:v>
                </c:pt>
                <c:pt idx="245">
                  <c:v>1194911.5280312027</c:v>
                </c:pt>
                <c:pt idx="246">
                  <c:v>1204697.5437619488</c:v>
                </c:pt>
                <c:pt idx="247">
                  <c:v>1214334.984109218</c:v>
                </c:pt>
                <c:pt idx="248">
                  <c:v>1223826.014073218</c:v>
                </c:pt>
                <c:pt idx="249">
                  <c:v>1233172.7699303578</c:v>
                </c:pt>
                <c:pt idx="250">
                  <c:v>1242377.3595247294</c:v>
                </c:pt>
                <c:pt idx="251">
                  <c:v>1256325.4648317869</c:v>
                </c:pt>
                <c:pt idx="252">
                  <c:v>1270483.3611275654</c:v>
                </c:pt>
                <c:pt idx="253">
                  <c:v>1284853.737149569</c:v>
                </c:pt>
                <c:pt idx="254">
                  <c:v>1299439.3010570507</c:v>
                </c:pt>
                <c:pt idx="255">
                  <c:v>1314242.7800529625</c:v>
                </c:pt>
                <c:pt idx="256">
                  <c:v>1329266.9199840303</c:v>
                </c:pt>
                <c:pt idx="257">
                  <c:v>1344514.4849183734</c:v>
                </c:pt>
                <c:pt idx="258">
                  <c:v>1359988.2567001383</c:v>
                </c:pt>
                <c:pt idx="259">
                  <c:v>1375691.0344805892</c:v>
                </c:pt>
                <c:pt idx="260">
                  <c:v>1391625.6342251773</c:v>
                </c:pt>
                <c:pt idx="261">
                  <c:v>1407794.8881959568</c:v>
                </c:pt>
                <c:pt idx="262">
                  <c:v>1424201.6444088991</c:v>
                </c:pt>
                <c:pt idx="263">
                  <c:v>1440848.7660654511</c:v>
                </c:pt>
                <c:pt idx="264">
                  <c:v>1457739.1309579562</c:v>
                </c:pt>
                <c:pt idx="265">
                  <c:v>1474875.6308482389</c:v>
                </c:pt>
                <c:pt idx="266">
                  <c:v>1492261.1708189498</c:v>
                </c:pt>
                <c:pt idx="267">
                  <c:v>1509898.6685970973</c:v>
                </c:pt>
                <c:pt idx="268">
                  <c:v>1527791.0538492154</c:v>
                </c:pt>
                <c:pt idx="269">
                  <c:v>1545941.2674477424</c:v>
                </c:pt>
                <c:pt idx="270">
                  <c:v>1564352.2607079844</c:v>
                </c:pt>
                <c:pt idx="271">
                  <c:v>1583026.9945953067</c:v>
                </c:pt>
                <c:pt idx="272">
                  <c:v>1601968.438901956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3-4439-8B5E-8CB905504DA5}"/>
            </c:ext>
          </c:extLst>
        </c:ser>
        <c:ser>
          <c:idx val="2"/>
          <c:order val="2"/>
          <c:tx>
            <c:strRef>
              <c:f>'Modelo predictivo'!$AA$7</c:f>
              <c:strCache>
                <c:ptCount val="1"/>
                <c:pt idx="0">
                  <c:v>Casos reportados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'Modelo predictivo'!$A$8:$A$280</c:f>
              <c:numCache>
                <c:formatCode>m/d/yyyy</c:formatCode>
                <c:ptCount val="273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  <c:pt idx="30">
                  <c:v>43923</c:v>
                </c:pt>
                <c:pt idx="31">
                  <c:v>43924</c:v>
                </c:pt>
                <c:pt idx="32">
                  <c:v>43925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43930</c:v>
                </c:pt>
                <c:pt idx="38">
                  <c:v>43931</c:v>
                </c:pt>
                <c:pt idx="39">
                  <c:v>43932</c:v>
                </c:pt>
                <c:pt idx="40">
                  <c:v>43933</c:v>
                </c:pt>
                <c:pt idx="41">
                  <c:v>43934</c:v>
                </c:pt>
                <c:pt idx="42">
                  <c:v>43935</c:v>
                </c:pt>
                <c:pt idx="43">
                  <c:v>43936</c:v>
                </c:pt>
                <c:pt idx="44">
                  <c:v>43937</c:v>
                </c:pt>
                <c:pt idx="45">
                  <c:v>43938</c:v>
                </c:pt>
                <c:pt idx="46">
                  <c:v>43939</c:v>
                </c:pt>
                <c:pt idx="47">
                  <c:v>43940</c:v>
                </c:pt>
                <c:pt idx="48">
                  <c:v>43941</c:v>
                </c:pt>
                <c:pt idx="49">
                  <c:v>43942</c:v>
                </c:pt>
                <c:pt idx="50">
                  <c:v>43943</c:v>
                </c:pt>
                <c:pt idx="51">
                  <c:v>43944</c:v>
                </c:pt>
                <c:pt idx="52">
                  <c:v>43945</c:v>
                </c:pt>
                <c:pt idx="53">
                  <c:v>43946</c:v>
                </c:pt>
                <c:pt idx="54">
                  <c:v>43947</c:v>
                </c:pt>
                <c:pt idx="55">
                  <c:v>43948</c:v>
                </c:pt>
                <c:pt idx="56">
                  <c:v>43949</c:v>
                </c:pt>
                <c:pt idx="57">
                  <c:v>43950</c:v>
                </c:pt>
                <c:pt idx="58">
                  <c:v>43951</c:v>
                </c:pt>
                <c:pt idx="59">
                  <c:v>43952</c:v>
                </c:pt>
                <c:pt idx="60">
                  <c:v>43953</c:v>
                </c:pt>
                <c:pt idx="61">
                  <c:v>43954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43960</c:v>
                </c:pt>
                <c:pt idx="68">
                  <c:v>43961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43967</c:v>
                </c:pt>
                <c:pt idx="75">
                  <c:v>43968</c:v>
                </c:pt>
                <c:pt idx="76">
                  <c:v>43969</c:v>
                </c:pt>
                <c:pt idx="77">
                  <c:v>43970</c:v>
                </c:pt>
                <c:pt idx="78">
                  <c:v>43971</c:v>
                </c:pt>
                <c:pt idx="79">
                  <c:v>43972</c:v>
                </c:pt>
                <c:pt idx="80">
                  <c:v>43973</c:v>
                </c:pt>
                <c:pt idx="81">
                  <c:v>43974</c:v>
                </c:pt>
                <c:pt idx="82">
                  <c:v>43975</c:v>
                </c:pt>
                <c:pt idx="83">
                  <c:v>43976</c:v>
                </c:pt>
                <c:pt idx="84">
                  <c:v>43977</c:v>
                </c:pt>
                <c:pt idx="85">
                  <c:v>43978</c:v>
                </c:pt>
                <c:pt idx="86">
                  <c:v>43979</c:v>
                </c:pt>
                <c:pt idx="87">
                  <c:v>43980</c:v>
                </c:pt>
                <c:pt idx="88">
                  <c:v>43981</c:v>
                </c:pt>
                <c:pt idx="89">
                  <c:v>43982</c:v>
                </c:pt>
                <c:pt idx="90">
                  <c:v>43983</c:v>
                </c:pt>
                <c:pt idx="91">
                  <c:v>43984</c:v>
                </c:pt>
                <c:pt idx="92">
                  <c:v>43985</c:v>
                </c:pt>
                <c:pt idx="93">
                  <c:v>43986</c:v>
                </c:pt>
                <c:pt idx="94">
                  <c:v>43987</c:v>
                </c:pt>
                <c:pt idx="95">
                  <c:v>43988</c:v>
                </c:pt>
                <c:pt idx="96">
                  <c:v>43989</c:v>
                </c:pt>
                <c:pt idx="97">
                  <c:v>43990</c:v>
                </c:pt>
                <c:pt idx="98">
                  <c:v>43991</c:v>
                </c:pt>
                <c:pt idx="99">
                  <c:v>43992</c:v>
                </c:pt>
                <c:pt idx="100">
                  <c:v>43993</c:v>
                </c:pt>
                <c:pt idx="101">
                  <c:v>43994</c:v>
                </c:pt>
                <c:pt idx="102">
                  <c:v>43995</c:v>
                </c:pt>
                <c:pt idx="103">
                  <c:v>43996</c:v>
                </c:pt>
                <c:pt idx="104">
                  <c:v>43997</c:v>
                </c:pt>
                <c:pt idx="105">
                  <c:v>43998</c:v>
                </c:pt>
                <c:pt idx="106">
                  <c:v>43999</c:v>
                </c:pt>
                <c:pt idx="107">
                  <c:v>44000</c:v>
                </c:pt>
                <c:pt idx="108">
                  <c:v>44001</c:v>
                </c:pt>
                <c:pt idx="109">
                  <c:v>44002</c:v>
                </c:pt>
                <c:pt idx="110">
                  <c:v>44003</c:v>
                </c:pt>
                <c:pt idx="111">
                  <c:v>44004</c:v>
                </c:pt>
                <c:pt idx="112">
                  <c:v>44005</c:v>
                </c:pt>
                <c:pt idx="113">
                  <c:v>44006</c:v>
                </c:pt>
                <c:pt idx="114">
                  <c:v>44007</c:v>
                </c:pt>
                <c:pt idx="115">
                  <c:v>44008</c:v>
                </c:pt>
                <c:pt idx="116">
                  <c:v>44009</c:v>
                </c:pt>
                <c:pt idx="117">
                  <c:v>44010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44016</c:v>
                </c:pt>
                <c:pt idx="124">
                  <c:v>44017</c:v>
                </c:pt>
                <c:pt idx="125">
                  <c:v>44018</c:v>
                </c:pt>
                <c:pt idx="126">
                  <c:v>44019</c:v>
                </c:pt>
                <c:pt idx="127">
                  <c:v>44020</c:v>
                </c:pt>
                <c:pt idx="128">
                  <c:v>44021</c:v>
                </c:pt>
                <c:pt idx="129">
                  <c:v>44022</c:v>
                </c:pt>
                <c:pt idx="130">
                  <c:v>44023</c:v>
                </c:pt>
                <c:pt idx="131">
                  <c:v>44024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44030</c:v>
                </c:pt>
                <c:pt idx="138">
                  <c:v>44031</c:v>
                </c:pt>
                <c:pt idx="139">
                  <c:v>44032</c:v>
                </c:pt>
                <c:pt idx="140">
                  <c:v>44033</c:v>
                </c:pt>
                <c:pt idx="141">
                  <c:v>44034</c:v>
                </c:pt>
                <c:pt idx="142">
                  <c:v>44035</c:v>
                </c:pt>
                <c:pt idx="143">
                  <c:v>44036</c:v>
                </c:pt>
                <c:pt idx="144">
                  <c:v>44037</c:v>
                </c:pt>
                <c:pt idx="145">
                  <c:v>44038</c:v>
                </c:pt>
                <c:pt idx="146">
                  <c:v>44039</c:v>
                </c:pt>
                <c:pt idx="147">
                  <c:v>44040</c:v>
                </c:pt>
                <c:pt idx="148">
                  <c:v>44041</c:v>
                </c:pt>
                <c:pt idx="149">
                  <c:v>44042</c:v>
                </c:pt>
                <c:pt idx="150">
                  <c:v>44043</c:v>
                </c:pt>
                <c:pt idx="151">
                  <c:v>44044</c:v>
                </c:pt>
                <c:pt idx="152">
                  <c:v>44045</c:v>
                </c:pt>
                <c:pt idx="153">
                  <c:v>44046</c:v>
                </c:pt>
                <c:pt idx="154">
                  <c:v>44047</c:v>
                </c:pt>
                <c:pt idx="155">
                  <c:v>44048</c:v>
                </c:pt>
                <c:pt idx="156">
                  <c:v>44049</c:v>
                </c:pt>
                <c:pt idx="157">
                  <c:v>44050</c:v>
                </c:pt>
                <c:pt idx="158">
                  <c:v>44051</c:v>
                </c:pt>
                <c:pt idx="159">
                  <c:v>44052</c:v>
                </c:pt>
                <c:pt idx="160">
                  <c:v>44053</c:v>
                </c:pt>
                <c:pt idx="161">
                  <c:v>44054</c:v>
                </c:pt>
                <c:pt idx="162">
                  <c:v>44055</c:v>
                </c:pt>
                <c:pt idx="163">
                  <c:v>44056</c:v>
                </c:pt>
                <c:pt idx="164">
                  <c:v>44057</c:v>
                </c:pt>
                <c:pt idx="165">
                  <c:v>44058</c:v>
                </c:pt>
                <c:pt idx="166">
                  <c:v>44059</c:v>
                </c:pt>
                <c:pt idx="167">
                  <c:v>44060</c:v>
                </c:pt>
                <c:pt idx="168">
                  <c:v>44061</c:v>
                </c:pt>
                <c:pt idx="169">
                  <c:v>44062</c:v>
                </c:pt>
                <c:pt idx="170">
                  <c:v>44063</c:v>
                </c:pt>
                <c:pt idx="171">
                  <c:v>44064</c:v>
                </c:pt>
                <c:pt idx="172">
                  <c:v>44065</c:v>
                </c:pt>
                <c:pt idx="173">
                  <c:v>44066</c:v>
                </c:pt>
                <c:pt idx="174">
                  <c:v>44067</c:v>
                </c:pt>
                <c:pt idx="175">
                  <c:v>44068</c:v>
                </c:pt>
                <c:pt idx="176">
                  <c:v>44069</c:v>
                </c:pt>
                <c:pt idx="177">
                  <c:v>44070</c:v>
                </c:pt>
                <c:pt idx="178">
                  <c:v>44071</c:v>
                </c:pt>
                <c:pt idx="179">
                  <c:v>44072</c:v>
                </c:pt>
                <c:pt idx="180">
                  <c:v>44073</c:v>
                </c:pt>
                <c:pt idx="181">
                  <c:v>44074</c:v>
                </c:pt>
                <c:pt idx="182">
                  <c:v>44075</c:v>
                </c:pt>
                <c:pt idx="183">
                  <c:v>44076</c:v>
                </c:pt>
                <c:pt idx="184">
                  <c:v>44077</c:v>
                </c:pt>
                <c:pt idx="185">
                  <c:v>44078</c:v>
                </c:pt>
                <c:pt idx="186">
                  <c:v>44079</c:v>
                </c:pt>
                <c:pt idx="187">
                  <c:v>44080</c:v>
                </c:pt>
                <c:pt idx="188">
                  <c:v>44081</c:v>
                </c:pt>
                <c:pt idx="189">
                  <c:v>44082</c:v>
                </c:pt>
                <c:pt idx="190">
                  <c:v>44083</c:v>
                </c:pt>
                <c:pt idx="191">
                  <c:v>44084</c:v>
                </c:pt>
                <c:pt idx="192">
                  <c:v>44085</c:v>
                </c:pt>
                <c:pt idx="193">
                  <c:v>44086</c:v>
                </c:pt>
                <c:pt idx="194">
                  <c:v>44087</c:v>
                </c:pt>
                <c:pt idx="195">
                  <c:v>44088</c:v>
                </c:pt>
                <c:pt idx="196">
                  <c:v>44089</c:v>
                </c:pt>
                <c:pt idx="197">
                  <c:v>44090</c:v>
                </c:pt>
                <c:pt idx="198">
                  <c:v>44091</c:v>
                </c:pt>
                <c:pt idx="199">
                  <c:v>44092</c:v>
                </c:pt>
                <c:pt idx="200">
                  <c:v>44093</c:v>
                </c:pt>
                <c:pt idx="201">
                  <c:v>44094</c:v>
                </c:pt>
                <c:pt idx="202">
                  <c:v>44095</c:v>
                </c:pt>
                <c:pt idx="203">
                  <c:v>44096</c:v>
                </c:pt>
                <c:pt idx="204">
                  <c:v>44097</c:v>
                </c:pt>
                <c:pt idx="205">
                  <c:v>44098</c:v>
                </c:pt>
                <c:pt idx="206">
                  <c:v>44099</c:v>
                </c:pt>
                <c:pt idx="207">
                  <c:v>44100</c:v>
                </c:pt>
                <c:pt idx="208">
                  <c:v>44101</c:v>
                </c:pt>
                <c:pt idx="209">
                  <c:v>44102</c:v>
                </c:pt>
                <c:pt idx="210">
                  <c:v>44103</c:v>
                </c:pt>
                <c:pt idx="211">
                  <c:v>44104</c:v>
                </c:pt>
                <c:pt idx="212">
                  <c:v>44105</c:v>
                </c:pt>
                <c:pt idx="213">
                  <c:v>44106</c:v>
                </c:pt>
                <c:pt idx="214">
                  <c:v>44107</c:v>
                </c:pt>
                <c:pt idx="215">
                  <c:v>44108</c:v>
                </c:pt>
                <c:pt idx="216">
                  <c:v>44109</c:v>
                </c:pt>
                <c:pt idx="217">
                  <c:v>44110</c:v>
                </c:pt>
                <c:pt idx="218">
                  <c:v>44111</c:v>
                </c:pt>
                <c:pt idx="219">
                  <c:v>44112</c:v>
                </c:pt>
                <c:pt idx="220">
                  <c:v>44113</c:v>
                </c:pt>
                <c:pt idx="221">
                  <c:v>44114</c:v>
                </c:pt>
                <c:pt idx="222">
                  <c:v>44115</c:v>
                </c:pt>
                <c:pt idx="223">
                  <c:v>44116</c:v>
                </c:pt>
                <c:pt idx="224">
                  <c:v>44117</c:v>
                </c:pt>
                <c:pt idx="225">
                  <c:v>44118</c:v>
                </c:pt>
                <c:pt idx="226">
                  <c:v>44119</c:v>
                </c:pt>
                <c:pt idx="227">
                  <c:v>44120</c:v>
                </c:pt>
                <c:pt idx="228">
                  <c:v>44121</c:v>
                </c:pt>
                <c:pt idx="229">
                  <c:v>44122</c:v>
                </c:pt>
                <c:pt idx="230">
                  <c:v>44123</c:v>
                </c:pt>
                <c:pt idx="231">
                  <c:v>44124</c:v>
                </c:pt>
                <c:pt idx="232">
                  <c:v>44125</c:v>
                </c:pt>
                <c:pt idx="233">
                  <c:v>44126</c:v>
                </c:pt>
                <c:pt idx="234">
                  <c:v>44127</c:v>
                </c:pt>
                <c:pt idx="235">
                  <c:v>44128</c:v>
                </c:pt>
                <c:pt idx="236">
                  <c:v>44129</c:v>
                </c:pt>
                <c:pt idx="237">
                  <c:v>44130</c:v>
                </c:pt>
                <c:pt idx="238">
                  <c:v>44131</c:v>
                </c:pt>
                <c:pt idx="239">
                  <c:v>44132</c:v>
                </c:pt>
                <c:pt idx="240">
                  <c:v>44133</c:v>
                </c:pt>
                <c:pt idx="241">
                  <c:v>44134</c:v>
                </c:pt>
                <c:pt idx="242">
                  <c:v>44135</c:v>
                </c:pt>
                <c:pt idx="243">
                  <c:v>44136</c:v>
                </c:pt>
                <c:pt idx="244">
                  <c:v>44137</c:v>
                </c:pt>
                <c:pt idx="245">
                  <c:v>44138</c:v>
                </c:pt>
                <c:pt idx="246">
                  <c:v>44139</c:v>
                </c:pt>
                <c:pt idx="247">
                  <c:v>44140</c:v>
                </c:pt>
                <c:pt idx="248">
                  <c:v>44141</c:v>
                </c:pt>
                <c:pt idx="249">
                  <c:v>44142</c:v>
                </c:pt>
                <c:pt idx="250">
                  <c:v>44143</c:v>
                </c:pt>
                <c:pt idx="251">
                  <c:v>44144</c:v>
                </c:pt>
                <c:pt idx="252">
                  <c:v>44145</c:v>
                </c:pt>
                <c:pt idx="253">
                  <c:v>44146</c:v>
                </c:pt>
                <c:pt idx="254">
                  <c:v>44147</c:v>
                </c:pt>
                <c:pt idx="255">
                  <c:v>44148</c:v>
                </c:pt>
                <c:pt idx="256">
                  <c:v>44149</c:v>
                </c:pt>
                <c:pt idx="257">
                  <c:v>44150</c:v>
                </c:pt>
                <c:pt idx="258">
                  <c:v>44151</c:v>
                </c:pt>
                <c:pt idx="259">
                  <c:v>44152</c:v>
                </c:pt>
                <c:pt idx="260">
                  <c:v>44153</c:v>
                </c:pt>
                <c:pt idx="261">
                  <c:v>44154</c:v>
                </c:pt>
                <c:pt idx="262">
                  <c:v>44155</c:v>
                </c:pt>
                <c:pt idx="263">
                  <c:v>44156</c:v>
                </c:pt>
                <c:pt idx="264">
                  <c:v>44157</c:v>
                </c:pt>
                <c:pt idx="265">
                  <c:v>44158</c:v>
                </c:pt>
                <c:pt idx="266">
                  <c:v>44159</c:v>
                </c:pt>
                <c:pt idx="267">
                  <c:v>44160</c:v>
                </c:pt>
                <c:pt idx="268">
                  <c:v>44161</c:v>
                </c:pt>
                <c:pt idx="269">
                  <c:v>44162</c:v>
                </c:pt>
                <c:pt idx="270">
                  <c:v>44163</c:v>
                </c:pt>
                <c:pt idx="271">
                  <c:v>44164</c:v>
                </c:pt>
                <c:pt idx="272">
                  <c:v>44165</c:v>
                </c:pt>
              </c:numCache>
            </c:numRef>
          </c:cat>
          <c:val>
            <c:numRef>
              <c:f>'Modelo predictivo'!$AA$8:$AA$280</c:f>
              <c:numCache>
                <c:formatCode>General</c:formatCode>
                <c:ptCount val="27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9</c:v>
                </c:pt>
                <c:pt idx="5">
                  <c:v>12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31</c:v>
                </c:pt>
                <c:pt idx="10">
                  <c:v>34</c:v>
                </c:pt>
                <c:pt idx="11">
                  <c:v>45</c:v>
                </c:pt>
                <c:pt idx="12">
                  <c:v>56</c:v>
                </c:pt>
                <c:pt idx="13">
                  <c:v>65</c:v>
                </c:pt>
                <c:pt idx="14">
                  <c:v>79</c:v>
                </c:pt>
                <c:pt idx="15">
                  <c:v>97</c:v>
                </c:pt>
                <c:pt idx="16">
                  <c:v>128</c:v>
                </c:pt>
                <c:pt idx="17">
                  <c:v>158</c:v>
                </c:pt>
                <c:pt idx="18">
                  <c:v>225</c:v>
                </c:pt>
                <c:pt idx="19">
                  <c:v>266</c:v>
                </c:pt>
                <c:pt idx="20">
                  <c:v>301</c:v>
                </c:pt>
                <c:pt idx="21">
                  <c:v>385</c:v>
                </c:pt>
                <c:pt idx="22">
                  <c:v>502</c:v>
                </c:pt>
                <c:pt idx="23">
                  <c:v>589</c:v>
                </c:pt>
                <c:pt idx="24">
                  <c:v>690</c:v>
                </c:pt>
                <c:pt idx="25">
                  <c:v>745</c:v>
                </c:pt>
                <c:pt idx="26">
                  <c:v>820</c:v>
                </c:pt>
                <c:pt idx="27">
                  <c:v>966</c:v>
                </c:pt>
                <c:pt idx="28">
                  <c:v>1054</c:v>
                </c:pt>
                <c:pt idx="29">
                  <c:v>1133</c:v>
                </c:pt>
                <c:pt idx="30">
                  <c:v>1265</c:v>
                </c:pt>
                <c:pt idx="31">
                  <c:v>1353</c:v>
                </c:pt>
                <c:pt idx="32">
                  <c:v>1451</c:v>
                </c:pt>
                <c:pt idx="33">
                  <c:v>1554</c:v>
                </c:pt>
                <c:pt idx="34">
                  <c:v>1628</c:v>
                </c:pt>
                <c:pt idx="35">
                  <c:v>1715</c:v>
                </c:pt>
                <c:pt idx="36">
                  <c:v>1795</c:v>
                </c:pt>
                <c:pt idx="37">
                  <c:v>1894</c:v>
                </c:pt>
                <c:pt idx="38">
                  <c:v>1975</c:v>
                </c:pt>
                <c:pt idx="39">
                  <c:v>2142</c:v>
                </c:pt>
                <c:pt idx="40">
                  <c:v>2208</c:v>
                </c:pt>
                <c:pt idx="41">
                  <c:v>2277</c:v>
                </c:pt>
                <c:pt idx="42">
                  <c:v>2443</c:v>
                </c:pt>
                <c:pt idx="43">
                  <c:v>2571</c:v>
                </c:pt>
                <c:pt idx="44">
                  <c:v>2669</c:v>
                </c:pt>
                <c:pt idx="45">
                  <c:v>2758</c:v>
                </c:pt>
                <c:pt idx="46">
                  <c:v>2839</c:v>
                </c:pt>
                <c:pt idx="47">
                  <c:v>2941</c:v>
                </c:pt>
                <c:pt idx="48">
                  <c:v>3031</c:v>
                </c:pt>
                <c:pt idx="49">
                  <c:v>3144</c:v>
                </c:pt>
                <c:pt idx="50">
                  <c:v>3288</c:v>
                </c:pt>
                <c:pt idx="51">
                  <c:v>3435</c:v>
                </c:pt>
                <c:pt idx="52">
                  <c:v>3607</c:v>
                </c:pt>
                <c:pt idx="53">
                  <c:v>3780</c:v>
                </c:pt>
                <c:pt idx="54">
                  <c:v>3892</c:v>
                </c:pt>
                <c:pt idx="55">
                  <c:v>4003</c:v>
                </c:pt>
                <c:pt idx="56">
                  <c:v>4127</c:v>
                </c:pt>
                <c:pt idx="57">
                  <c:v>4285</c:v>
                </c:pt>
                <c:pt idx="58">
                  <c:v>4427</c:v>
                </c:pt>
                <c:pt idx="59">
                  <c:v>4531</c:v>
                </c:pt>
                <c:pt idx="60">
                  <c:v>4679</c:v>
                </c:pt>
                <c:pt idx="61">
                  <c:v>4782</c:v>
                </c:pt>
                <c:pt idx="62">
                  <c:v>4886</c:v>
                </c:pt>
                <c:pt idx="63">
                  <c:v>5020</c:v>
                </c:pt>
                <c:pt idx="64">
                  <c:v>5208</c:v>
                </c:pt>
                <c:pt idx="65">
                  <c:v>5371</c:v>
                </c:pt>
                <c:pt idx="66">
                  <c:v>5611</c:v>
                </c:pt>
                <c:pt idx="67">
                  <c:v>5776</c:v>
                </c:pt>
                <c:pt idx="68">
                  <c:v>6034</c:v>
                </c:pt>
                <c:pt idx="69">
                  <c:v>6278</c:v>
                </c:pt>
                <c:pt idx="70">
                  <c:v>6563</c:v>
                </c:pt>
                <c:pt idx="71">
                  <c:v>6879</c:v>
                </c:pt>
                <c:pt idx="72">
                  <c:v>7133</c:v>
                </c:pt>
                <c:pt idx="73">
                  <c:v>7478</c:v>
                </c:pt>
                <c:pt idx="74">
                  <c:v>7805</c:v>
                </c:pt>
                <c:pt idx="75">
                  <c:v>8068</c:v>
                </c:pt>
                <c:pt idx="76">
                  <c:v>8371</c:v>
                </c:pt>
                <c:pt idx="77">
                  <c:v>8809</c:v>
                </c:pt>
                <c:pt idx="78">
                  <c:v>9283</c:v>
                </c:pt>
                <c:pt idx="79">
                  <c:v>9930</c:v>
                </c:pt>
                <c:pt idx="80">
                  <c:v>10648</c:v>
                </c:pt>
                <c:pt idx="81">
                  <c:v>11352</c:v>
                </c:pt>
                <c:pt idx="82">
                  <c:v>12075</c:v>
                </c:pt>
                <c:pt idx="83">
                  <c:v>12627</c:v>
                </c:pt>
                <c:pt idx="84">
                  <c:v>13227</c:v>
                </c:pt>
                <c:pt idx="85">
                  <c:v>13933</c:v>
                </c:pt>
                <c:pt idx="86">
                  <c:v>14702</c:v>
                </c:pt>
                <c:pt idx="87">
                  <c:v>15419</c:v>
                </c:pt>
                <c:pt idx="88">
                  <c:v>16214</c:v>
                </c:pt>
                <c:pt idx="89">
                  <c:v>16851</c:v>
                </c:pt>
                <c:pt idx="90">
                  <c:v>17415</c:v>
                </c:pt>
                <c:pt idx="91">
                  <c:v>18319</c:v>
                </c:pt>
                <c:pt idx="92">
                  <c:v>19268</c:v>
                </c:pt>
                <c:pt idx="93">
                  <c:v>20197</c:v>
                </c:pt>
                <c:pt idx="94">
                  <c:v>21037</c:v>
                </c:pt>
                <c:pt idx="95">
                  <c:v>22020</c:v>
                </c:pt>
                <c:pt idx="96">
                  <c:v>22794</c:v>
                </c:pt>
                <c:pt idx="97">
                  <c:v>23620</c:v>
                </c:pt>
                <c:pt idx="98">
                  <c:v>24761</c:v>
                </c:pt>
                <c:pt idx="99">
                  <c:v>25987</c:v>
                </c:pt>
                <c:pt idx="100">
                  <c:v>27373</c:v>
                </c:pt>
                <c:pt idx="101">
                  <c:v>28764</c:v>
                </c:pt>
                <c:pt idx="102">
                  <c:v>30295</c:v>
                </c:pt>
                <c:pt idx="103">
                  <c:v>31577</c:v>
                </c:pt>
                <c:pt idx="104">
                  <c:v>32785</c:v>
                </c:pt>
                <c:pt idx="105">
                  <c:v>34159</c:v>
                </c:pt>
                <c:pt idx="106">
                  <c:v>35552</c:v>
                </c:pt>
                <c:pt idx="107">
                  <c:v>37510</c:v>
                </c:pt>
                <c:pt idx="108">
                  <c:v>39570</c:v>
                </c:pt>
                <c:pt idx="109">
                  <c:v>41204</c:v>
                </c:pt>
                <c:pt idx="110">
                  <c:v>42785</c:v>
                </c:pt>
                <c:pt idx="111">
                  <c:v>44931</c:v>
                </c:pt>
                <c:pt idx="112">
                  <c:v>47216</c:v>
                </c:pt>
                <c:pt idx="113">
                  <c:v>49851</c:v>
                </c:pt>
                <c:pt idx="114">
                  <c:v>52457</c:v>
                </c:pt>
                <c:pt idx="115">
                  <c:v>55343</c:v>
                </c:pt>
                <c:pt idx="116">
                  <c:v>57744</c:v>
                </c:pt>
                <c:pt idx="117">
                  <c:v>59933</c:v>
                </c:pt>
                <c:pt idx="118">
                  <c:v>62268</c:v>
                </c:pt>
                <c:pt idx="119">
                  <c:v>64530</c:v>
                </c:pt>
                <c:pt idx="120">
                  <c:v>67197</c:v>
                </c:pt>
                <c:pt idx="121">
                  <c:v>69941</c:v>
                </c:pt>
                <c:pt idx="122">
                  <c:v>72786</c:v>
                </c:pt>
                <c:pt idx="123">
                  <c:v>75376</c:v>
                </c:pt>
                <c:pt idx="124">
                  <c:v>77815</c:v>
                </c:pt>
                <c:pt idx="125">
                  <c:v>80447</c:v>
                </c:pt>
                <c:pt idx="126">
                  <c:v>83426</c:v>
                </c:pt>
                <c:pt idx="127">
                  <c:v>87030</c:v>
                </c:pt>
                <c:pt idx="128">
                  <c:v>90693</c:v>
                </c:pt>
                <c:pt idx="129">
                  <c:v>94060</c:v>
                </c:pt>
                <c:pt idx="130">
                  <c:v>97509</c:v>
                </c:pt>
                <c:pt idx="131">
                  <c:v>100166</c:v>
                </c:pt>
                <c:pt idx="132">
                  <c:v>103265</c:v>
                </c:pt>
                <c:pt idx="133">
                  <c:v>106909</c:v>
                </c:pt>
                <c:pt idx="134">
                  <c:v>111159</c:v>
                </c:pt>
                <c:pt idx="135">
                  <c:v>114783</c:v>
                </c:pt>
                <c:pt idx="136">
                  <c:v>119301</c:v>
                </c:pt>
                <c:pt idx="137">
                  <c:v>122524</c:v>
                </c:pt>
                <c:pt idx="138">
                  <c:v>126755</c:v>
                </c:pt>
                <c:pt idx="139">
                  <c:v>130774</c:v>
                </c:pt>
                <c:pt idx="140">
                  <c:v>136118</c:v>
                </c:pt>
                <c:pt idx="141">
                  <c:v>141900</c:v>
                </c:pt>
                <c:pt idx="142">
                  <c:v>148027</c:v>
                </c:pt>
                <c:pt idx="143">
                  <c:v>153520</c:v>
                </c:pt>
                <c:pt idx="144">
                  <c:v>158334</c:v>
                </c:pt>
                <c:pt idx="145">
                  <c:v>162526</c:v>
                </c:pt>
                <c:pt idx="146">
                  <c:v>167416</c:v>
                </c:pt>
                <c:pt idx="147">
                  <c:v>173355</c:v>
                </c:pt>
                <c:pt idx="148">
                  <c:v>178996</c:v>
                </c:pt>
                <c:pt idx="149">
                  <c:v>185373</c:v>
                </c:pt>
                <c:pt idx="150">
                  <c:v>191302</c:v>
                </c:pt>
                <c:pt idx="151">
                  <c:v>196543</c:v>
                </c:pt>
                <c:pt idx="152">
                  <c:v>201919</c:v>
                </c:pt>
                <c:pt idx="153">
                  <c:v>206743</c:v>
                </c:pt>
                <c:pt idx="154">
                  <c:v>213535</c:v>
                </c:pt>
                <c:pt idx="155">
                  <c:v>220682</c:v>
                </c:pt>
                <c:pt idx="156">
                  <c:v>228195</c:v>
                </c:pt>
                <c:pt idx="157">
                  <c:v>235677</c:v>
                </c:pt>
                <c:pt idx="158">
                  <c:v>241811</c:v>
                </c:pt>
                <c:pt idx="159">
                  <c:v>246499</c:v>
                </c:pt>
                <c:pt idx="160">
                  <c:v>253868</c:v>
                </c:pt>
                <c:pt idx="161">
                  <c:v>260911</c:v>
                </c:pt>
                <c:pt idx="162">
                  <c:v>268574</c:v>
                </c:pt>
                <c:pt idx="163">
                  <c:v>276072</c:v>
                </c:pt>
                <c:pt idx="164">
                  <c:v>282437</c:v>
                </c:pt>
                <c:pt idx="165">
                  <c:v>289100</c:v>
                </c:pt>
                <c:pt idx="166">
                  <c:v>294569</c:v>
                </c:pt>
                <c:pt idx="167">
                  <c:v>299126</c:v>
                </c:pt>
                <c:pt idx="168">
                  <c:v>305966</c:v>
                </c:pt>
                <c:pt idx="169">
                  <c:v>312659</c:v>
                </c:pt>
                <c:pt idx="170">
                  <c:v>320884</c:v>
                </c:pt>
                <c:pt idx="171">
                  <c:v>329043</c:v>
                </c:pt>
                <c:pt idx="172">
                  <c:v>336802</c:v>
                </c:pt>
                <c:pt idx="173">
                  <c:v>342154</c:v>
                </c:pt>
                <c:pt idx="174">
                  <c:v>350867</c:v>
                </c:pt>
                <c:pt idx="175">
                  <c:v>359638</c:v>
                </c:pt>
                <c:pt idx="176">
                  <c:v>370188</c:v>
                </c:pt>
                <c:pt idx="177">
                  <c:v>380292</c:v>
                </c:pt>
                <c:pt idx="178">
                  <c:v>392009</c:v>
                </c:pt>
                <c:pt idx="179">
                  <c:v>401239</c:v>
                </c:pt>
                <c:pt idx="180">
                  <c:v>408426</c:v>
                </c:pt>
                <c:pt idx="181">
                  <c:v>417735</c:v>
                </c:pt>
                <c:pt idx="182">
                  <c:v>428239</c:v>
                </c:pt>
                <c:pt idx="183">
                  <c:v>439172</c:v>
                </c:pt>
                <c:pt idx="184">
                  <c:v>451198</c:v>
                </c:pt>
                <c:pt idx="185">
                  <c:v>461882</c:v>
                </c:pt>
                <c:pt idx="186">
                  <c:v>471806</c:v>
                </c:pt>
                <c:pt idx="187">
                  <c:v>478792</c:v>
                </c:pt>
                <c:pt idx="188">
                  <c:v>488007</c:v>
                </c:pt>
                <c:pt idx="189">
                  <c:v>500034</c:v>
                </c:pt>
                <c:pt idx="190">
                  <c:v>512293</c:v>
                </c:pt>
                <c:pt idx="191">
                  <c:v>524198</c:v>
                </c:pt>
                <c:pt idx="192">
                  <c:v>535705</c:v>
                </c:pt>
                <c:pt idx="193">
                  <c:v>546481</c:v>
                </c:pt>
                <c:pt idx="194">
                  <c:v>555537</c:v>
                </c:pt>
                <c:pt idx="195">
                  <c:v>565446</c:v>
                </c:pt>
                <c:pt idx="196">
                  <c:v>577338</c:v>
                </c:pt>
                <c:pt idx="197">
                  <c:v>589012</c:v>
                </c:pt>
                <c:pt idx="198">
                  <c:v>601713</c:v>
                </c:pt>
                <c:pt idx="199">
                  <c:v>613658</c:v>
                </c:pt>
                <c:pt idx="200">
                  <c:v>622934</c:v>
                </c:pt>
                <c:pt idx="201">
                  <c:v>631365</c:v>
                </c:pt>
                <c:pt idx="202">
                  <c:v>640147</c:v>
                </c:pt>
                <c:pt idx="203">
                  <c:v>652174</c:v>
                </c:pt>
                <c:pt idx="204">
                  <c:v>664799</c:v>
                </c:pt>
                <c:pt idx="205">
                  <c:v>678266</c:v>
                </c:pt>
                <c:pt idx="206">
                  <c:v>691235</c:v>
                </c:pt>
                <c:pt idx="207">
                  <c:v>702484</c:v>
                </c:pt>
                <c:pt idx="208">
                  <c:v>711325</c:v>
                </c:pt>
                <c:pt idx="209">
                  <c:v>723132</c:v>
                </c:pt>
                <c:pt idx="210">
                  <c:v>736609</c:v>
                </c:pt>
                <c:pt idx="211">
                  <c:v>751001</c:v>
                </c:pt>
                <c:pt idx="212">
                  <c:v>765002</c:v>
                </c:pt>
                <c:pt idx="213">
                  <c:v>779689</c:v>
                </c:pt>
                <c:pt idx="214">
                  <c:v>790818</c:v>
                </c:pt>
                <c:pt idx="215">
                  <c:v>798486</c:v>
                </c:pt>
                <c:pt idx="216">
                  <c:v>809728</c:v>
                </c:pt>
                <c:pt idx="217">
                  <c:v>824468</c:v>
                </c:pt>
                <c:pt idx="218">
                  <c:v>840915</c:v>
                </c:pt>
                <c:pt idx="219">
                  <c:v>856369</c:v>
                </c:pt>
                <c:pt idx="220">
                  <c:v>871468</c:v>
                </c:pt>
                <c:pt idx="221">
                  <c:v>883882</c:v>
                </c:pt>
                <c:pt idx="222">
                  <c:v>894206</c:v>
                </c:pt>
                <c:pt idx="223">
                  <c:v>903730</c:v>
                </c:pt>
                <c:pt idx="224">
                  <c:v>917035</c:v>
                </c:pt>
                <c:pt idx="225">
                  <c:v>931967</c:v>
                </c:pt>
                <c:pt idx="226">
                  <c:v>949063</c:v>
                </c:pt>
                <c:pt idx="227">
                  <c:v>965609</c:v>
                </c:pt>
                <c:pt idx="228">
                  <c:v>979119</c:v>
                </c:pt>
                <c:pt idx="229">
                  <c:v>989680</c:v>
                </c:pt>
                <c:pt idx="230">
                  <c:v>1002662</c:v>
                </c:pt>
                <c:pt idx="231">
                  <c:v>1018999</c:v>
                </c:pt>
                <c:pt idx="232">
                  <c:v>1037325</c:v>
                </c:pt>
                <c:pt idx="233">
                  <c:v>1053650</c:v>
                </c:pt>
                <c:pt idx="234">
                  <c:v>1069368</c:v>
                </c:pt>
                <c:pt idx="235">
                  <c:v>1081336</c:v>
                </c:pt>
                <c:pt idx="236">
                  <c:v>1090589</c:v>
                </c:pt>
                <c:pt idx="237">
                  <c:v>1102301</c:v>
                </c:pt>
                <c:pt idx="238">
                  <c:v>1116609</c:v>
                </c:pt>
                <c:pt idx="239">
                  <c:v>1130533</c:v>
                </c:pt>
                <c:pt idx="240">
                  <c:v>1143800</c:v>
                </c:pt>
                <c:pt idx="241">
                  <c:v>1157179</c:v>
                </c:pt>
                <c:pt idx="242">
                  <c:v>1166924</c:v>
                </c:pt>
                <c:pt idx="243">
                  <c:v>1173533</c:v>
                </c:pt>
                <c:pt idx="244">
                  <c:v>1183131</c:v>
                </c:pt>
                <c:pt idx="245">
                  <c:v>1195276</c:v>
                </c:pt>
                <c:pt idx="246">
                  <c:v>1205928</c:v>
                </c:pt>
                <c:pt idx="247">
                  <c:v>1217028</c:v>
                </c:pt>
                <c:pt idx="248">
                  <c:v>1228814</c:v>
                </c:pt>
                <c:pt idx="249">
                  <c:v>1236851</c:v>
                </c:pt>
                <c:pt idx="250">
                  <c:v>1242182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13-4439-8B5E-8CB905504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306624"/>
        <c:axId val="305317760"/>
      </c:lineChart>
      <c:dateAx>
        <c:axId val="3053066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05317760"/>
        <c:crosses val="autoZero"/>
        <c:auto val="1"/>
        <c:lblOffset val="100"/>
        <c:baseTimeUnit val="days"/>
      </c:dateAx>
      <c:valAx>
        <c:axId val="30531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0530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baseline="0">
                <a:effectLst/>
              </a:rPr>
              <a:t>Estimación de Población Infectada por COVID-19 según escenario</a:t>
            </a:r>
            <a:endParaRPr lang="es-A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395275590551181"/>
          <c:y val="0.12437735404896422"/>
          <c:w val="0.82438391830234703"/>
          <c:h val="0.61529213747645961"/>
        </c:manualLayout>
      </c:layout>
      <c:lineChart>
        <c:grouping val="standard"/>
        <c:varyColors val="0"/>
        <c:ser>
          <c:idx val="0"/>
          <c:order val="0"/>
          <c:tx>
            <c:v>It (Optimista)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'Modelo predictivo'!$A$8:$A$280</c:f>
              <c:numCache>
                <c:formatCode>m/d/yyyy</c:formatCode>
                <c:ptCount val="273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  <c:pt idx="30">
                  <c:v>43923</c:v>
                </c:pt>
                <c:pt idx="31">
                  <c:v>43924</c:v>
                </c:pt>
                <c:pt idx="32">
                  <c:v>43925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43930</c:v>
                </c:pt>
                <c:pt idx="38">
                  <c:v>43931</c:v>
                </c:pt>
                <c:pt idx="39">
                  <c:v>43932</c:v>
                </c:pt>
                <c:pt idx="40">
                  <c:v>43933</c:v>
                </c:pt>
                <c:pt idx="41">
                  <c:v>43934</c:v>
                </c:pt>
                <c:pt idx="42">
                  <c:v>43935</c:v>
                </c:pt>
                <c:pt idx="43">
                  <c:v>43936</c:v>
                </c:pt>
                <c:pt idx="44">
                  <c:v>43937</c:v>
                </c:pt>
                <c:pt idx="45">
                  <c:v>43938</c:v>
                </c:pt>
                <c:pt idx="46">
                  <c:v>43939</c:v>
                </c:pt>
                <c:pt idx="47">
                  <c:v>43940</c:v>
                </c:pt>
                <c:pt idx="48">
                  <c:v>43941</c:v>
                </c:pt>
                <c:pt idx="49">
                  <c:v>43942</c:v>
                </c:pt>
                <c:pt idx="50">
                  <c:v>43943</c:v>
                </c:pt>
                <c:pt idx="51">
                  <c:v>43944</c:v>
                </c:pt>
                <c:pt idx="52">
                  <c:v>43945</c:v>
                </c:pt>
                <c:pt idx="53">
                  <c:v>43946</c:v>
                </c:pt>
                <c:pt idx="54">
                  <c:v>43947</c:v>
                </c:pt>
                <c:pt idx="55">
                  <c:v>43948</c:v>
                </c:pt>
                <c:pt idx="56">
                  <c:v>43949</c:v>
                </c:pt>
                <c:pt idx="57">
                  <c:v>43950</c:v>
                </c:pt>
                <c:pt idx="58">
                  <c:v>43951</c:v>
                </c:pt>
                <c:pt idx="59">
                  <c:v>43952</c:v>
                </c:pt>
                <c:pt idx="60">
                  <c:v>43953</c:v>
                </c:pt>
                <c:pt idx="61">
                  <c:v>43954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43960</c:v>
                </c:pt>
                <c:pt idx="68">
                  <c:v>43961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43967</c:v>
                </c:pt>
                <c:pt idx="75">
                  <c:v>43968</c:v>
                </c:pt>
                <c:pt idx="76">
                  <c:v>43969</c:v>
                </c:pt>
                <c:pt idx="77">
                  <c:v>43970</c:v>
                </c:pt>
                <c:pt idx="78">
                  <c:v>43971</c:v>
                </c:pt>
                <c:pt idx="79">
                  <c:v>43972</c:v>
                </c:pt>
                <c:pt idx="80">
                  <c:v>43973</c:v>
                </c:pt>
                <c:pt idx="81">
                  <c:v>43974</c:v>
                </c:pt>
                <c:pt idx="82">
                  <c:v>43975</c:v>
                </c:pt>
                <c:pt idx="83">
                  <c:v>43976</c:v>
                </c:pt>
                <c:pt idx="84">
                  <c:v>43977</c:v>
                </c:pt>
                <c:pt idx="85">
                  <c:v>43978</c:v>
                </c:pt>
                <c:pt idx="86">
                  <c:v>43979</c:v>
                </c:pt>
                <c:pt idx="87">
                  <c:v>43980</c:v>
                </c:pt>
                <c:pt idx="88">
                  <c:v>43981</c:v>
                </c:pt>
                <c:pt idx="89">
                  <c:v>43982</c:v>
                </c:pt>
                <c:pt idx="90">
                  <c:v>43983</c:v>
                </c:pt>
                <c:pt idx="91">
                  <c:v>43984</c:v>
                </c:pt>
                <c:pt idx="92">
                  <c:v>43985</c:v>
                </c:pt>
                <c:pt idx="93">
                  <c:v>43986</c:v>
                </c:pt>
                <c:pt idx="94">
                  <c:v>43987</c:v>
                </c:pt>
                <c:pt idx="95">
                  <c:v>43988</c:v>
                </c:pt>
                <c:pt idx="96">
                  <c:v>43989</c:v>
                </c:pt>
                <c:pt idx="97">
                  <c:v>43990</c:v>
                </c:pt>
                <c:pt idx="98">
                  <c:v>43991</c:v>
                </c:pt>
                <c:pt idx="99">
                  <c:v>43992</c:v>
                </c:pt>
                <c:pt idx="100">
                  <c:v>43993</c:v>
                </c:pt>
                <c:pt idx="101">
                  <c:v>43994</c:v>
                </c:pt>
                <c:pt idx="102">
                  <c:v>43995</c:v>
                </c:pt>
                <c:pt idx="103">
                  <c:v>43996</c:v>
                </c:pt>
                <c:pt idx="104">
                  <c:v>43997</c:v>
                </c:pt>
                <c:pt idx="105">
                  <c:v>43998</c:v>
                </c:pt>
                <c:pt idx="106">
                  <c:v>43999</c:v>
                </c:pt>
                <c:pt idx="107">
                  <c:v>44000</c:v>
                </c:pt>
                <c:pt idx="108">
                  <c:v>44001</c:v>
                </c:pt>
                <c:pt idx="109">
                  <c:v>44002</c:v>
                </c:pt>
                <c:pt idx="110">
                  <c:v>44003</c:v>
                </c:pt>
                <c:pt idx="111">
                  <c:v>44004</c:v>
                </c:pt>
                <c:pt idx="112">
                  <c:v>44005</c:v>
                </c:pt>
                <c:pt idx="113">
                  <c:v>44006</c:v>
                </c:pt>
                <c:pt idx="114">
                  <c:v>44007</c:v>
                </c:pt>
                <c:pt idx="115">
                  <c:v>44008</c:v>
                </c:pt>
                <c:pt idx="116">
                  <c:v>44009</c:v>
                </c:pt>
                <c:pt idx="117">
                  <c:v>44010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44016</c:v>
                </c:pt>
                <c:pt idx="124">
                  <c:v>44017</c:v>
                </c:pt>
                <c:pt idx="125">
                  <c:v>44018</c:v>
                </c:pt>
                <c:pt idx="126">
                  <c:v>44019</c:v>
                </c:pt>
                <c:pt idx="127">
                  <c:v>44020</c:v>
                </c:pt>
                <c:pt idx="128">
                  <c:v>44021</c:v>
                </c:pt>
                <c:pt idx="129">
                  <c:v>44022</c:v>
                </c:pt>
                <c:pt idx="130">
                  <c:v>44023</c:v>
                </c:pt>
                <c:pt idx="131">
                  <c:v>44024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44030</c:v>
                </c:pt>
                <c:pt idx="138">
                  <c:v>44031</c:v>
                </c:pt>
                <c:pt idx="139">
                  <c:v>44032</c:v>
                </c:pt>
                <c:pt idx="140">
                  <c:v>44033</c:v>
                </c:pt>
                <c:pt idx="141">
                  <c:v>44034</c:v>
                </c:pt>
                <c:pt idx="142">
                  <c:v>44035</c:v>
                </c:pt>
                <c:pt idx="143">
                  <c:v>44036</c:v>
                </c:pt>
                <c:pt idx="144">
                  <c:v>44037</c:v>
                </c:pt>
                <c:pt idx="145">
                  <c:v>44038</c:v>
                </c:pt>
                <c:pt idx="146">
                  <c:v>44039</c:v>
                </c:pt>
                <c:pt idx="147">
                  <c:v>44040</c:v>
                </c:pt>
                <c:pt idx="148">
                  <c:v>44041</c:v>
                </c:pt>
                <c:pt idx="149">
                  <c:v>44042</c:v>
                </c:pt>
                <c:pt idx="150">
                  <c:v>44043</c:v>
                </c:pt>
                <c:pt idx="151">
                  <c:v>44044</c:v>
                </c:pt>
                <c:pt idx="152">
                  <c:v>44045</c:v>
                </c:pt>
                <c:pt idx="153">
                  <c:v>44046</c:v>
                </c:pt>
                <c:pt idx="154">
                  <c:v>44047</c:v>
                </c:pt>
                <c:pt idx="155">
                  <c:v>44048</c:v>
                </c:pt>
                <c:pt idx="156">
                  <c:v>44049</c:v>
                </c:pt>
                <c:pt idx="157">
                  <c:v>44050</c:v>
                </c:pt>
                <c:pt idx="158">
                  <c:v>44051</c:v>
                </c:pt>
                <c:pt idx="159">
                  <c:v>44052</c:v>
                </c:pt>
                <c:pt idx="160">
                  <c:v>44053</c:v>
                </c:pt>
                <c:pt idx="161">
                  <c:v>44054</c:v>
                </c:pt>
                <c:pt idx="162">
                  <c:v>44055</c:v>
                </c:pt>
                <c:pt idx="163">
                  <c:v>44056</c:v>
                </c:pt>
                <c:pt idx="164">
                  <c:v>44057</c:v>
                </c:pt>
                <c:pt idx="165">
                  <c:v>44058</c:v>
                </c:pt>
                <c:pt idx="166">
                  <c:v>44059</c:v>
                </c:pt>
                <c:pt idx="167">
                  <c:v>44060</c:v>
                </c:pt>
                <c:pt idx="168">
                  <c:v>44061</c:v>
                </c:pt>
                <c:pt idx="169">
                  <c:v>44062</c:v>
                </c:pt>
                <c:pt idx="170">
                  <c:v>44063</c:v>
                </c:pt>
                <c:pt idx="171">
                  <c:v>44064</c:v>
                </c:pt>
                <c:pt idx="172">
                  <c:v>44065</c:v>
                </c:pt>
                <c:pt idx="173">
                  <c:v>44066</c:v>
                </c:pt>
                <c:pt idx="174">
                  <c:v>44067</c:v>
                </c:pt>
                <c:pt idx="175">
                  <c:v>44068</c:v>
                </c:pt>
                <c:pt idx="176">
                  <c:v>44069</c:v>
                </c:pt>
                <c:pt idx="177">
                  <c:v>44070</c:v>
                </c:pt>
                <c:pt idx="178">
                  <c:v>44071</c:v>
                </c:pt>
                <c:pt idx="179">
                  <c:v>44072</c:v>
                </c:pt>
                <c:pt idx="180">
                  <c:v>44073</c:v>
                </c:pt>
                <c:pt idx="181">
                  <c:v>44074</c:v>
                </c:pt>
                <c:pt idx="182">
                  <c:v>44075</c:v>
                </c:pt>
                <c:pt idx="183">
                  <c:v>44076</c:v>
                </c:pt>
                <c:pt idx="184">
                  <c:v>44077</c:v>
                </c:pt>
                <c:pt idx="185">
                  <c:v>44078</c:v>
                </c:pt>
                <c:pt idx="186">
                  <c:v>44079</c:v>
                </c:pt>
                <c:pt idx="187">
                  <c:v>44080</c:v>
                </c:pt>
                <c:pt idx="188">
                  <c:v>44081</c:v>
                </c:pt>
                <c:pt idx="189">
                  <c:v>44082</c:v>
                </c:pt>
                <c:pt idx="190">
                  <c:v>44083</c:v>
                </c:pt>
                <c:pt idx="191">
                  <c:v>44084</c:v>
                </c:pt>
                <c:pt idx="192">
                  <c:v>44085</c:v>
                </c:pt>
                <c:pt idx="193">
                  <c:v>44086</c:v>
                </c:pt>
                <c:pt idx="194">
                  <c:v>44087</c:v>
                </c:pt>
                <c:pt idx="195">
                  <c:v>44088</c:v>
                </c:pt>
                <c:pt idx="196">
                  <c:v>44089</c:v>
                </c:pt>
                <c:pt idx="197">
                  <c:v>44090</c:v>
                </c:pt>
                <c:pt idx="198">
                  <c:v>44091</c:v>
                </c:pt>
                <c:pt idx="199">
                  <c:v>44092</c:v>
                </c:pt>
                <c:pt idx="200">
                  <c:v>44093</c:v>
                </c:pt>
                <c:pt idx="201">
                  <c:v>44094</c:v>
                </c:pt>
                <c:pt idx="202">
                  <c:v>44095</c:v>
                </c:pt>
                <c:pt idx="203">
                  <c:v>44096</c:v>
                </c:pt>
                <c:pt idx="204">
                  <c:v>44097</c:v>
                </c:pt>
                <c:pt idx="205">
                  <c:v>44098</c:v>
                </c:pt>
                <c:pt idx="206">
                  <c:v>44099</c:v>
                </c:pt>
                <c:pt idx="207">
                  <c:v>44100</c:v>
                </c:pt>
                <c:pt idx="208">
                  <c:v>44101</c:v>
                </c:pt>
                <c:pt idx="209">
                  <c:v>44102</c:v>
                </c:pt>
                <c:pt idx="210">
                  <c:v>44103</c:v>
                </c:pt>
                <c:pt idx="211">
                  <c:v>44104</c:v>
                </c:pt>
                <c:pt idx="212">
                  <c:v>44105</c:v>
                </c:pt>
                <c:pt idx="213">
                  <c:v>44106</c:v>
                </c:pt>
                <c:pt idx="214">
                  <c:v>44107</c:v>
                </c:pt>
                <c:pt idx="215">
                  <c:v>44108</c:v>
                </c:pt>
                <c:pt idx="216">
                  <c:v>44109</c:v>
                </c:pt>
                <c:pt idx="217">
                  <c:v>44110</c:v>
                </c:pt>
                <c:pt idx="218">
                  <c:v>44111</c:v>
                </c:pt>
                <c:pt idx="219">
                  <c:v>44112</c:v>
                </c:pt>
                <c:pt idx="220">
                  <c:v>44113</c:v>
                </c:pt>
                <c:pt idx="221">
                  <c:v>44114</c:v>
                </c:pt>
                <c:pt idx="222">
                  <c:v>44115</c:v>
                </c:pt>
                <c:pt idx="223">
                  <c:v>44116</c:v>
                </c:pt>
                <c:pt idx="224">
                  <c:v>44117</c:v>
                </c:pt>
                <c:pt idx="225">
                  <c:v>44118</c:v>
                </c:pt>
                <c:pt idx="226">
                  <c:v>44119</c:v>
                </c:pt>
                <c:pt idx="227">
                  <c:v>44120</c:v>
                </c:pt>
                <c:pt idx="228">
                  <c:v>44121</c:v>
                </c:pt>
                <c:pt idx="229">
                  <c:v>44122</c:v>
                </c:pt>
                <c:pt idx="230">
                  <c:v>44123</c:v>
                </c:pt>
                <c:pt idx="231">
                  <c:v>44124</c:v>
                </c:pt>
                <c:pt idx="232">
                  <c:v>44125</c:v>
                </c:pt>
                <c:pt idx="233">
                  <c:v>44126</c:v>
                </c:pt>
                <c:pt idx="234">
                  <c:v>44127</c:v>
                </c:pt>
                <c:pt idx="235">
                  <c:v>44128</c:v>
                </c:pt>
                <c:pt idx="236">
                  <c:v>44129</c:v>
                </c:pt>
                <c:pt idx="237">
                  <c:v>44130</c:v>
                </c:pt>
                <c:pt idx="238">
                  <c:v>44131</c:v>
                </c:pt>
                <c:pt idx="239">
                  <c:v>44132</c:v>
                </c:pt>
                <c:pt idx="240">
                  <c:v>44133</c:v>
                </c:pt>
                <c:pt idx="241">
                  <c:v>44134</c:v>
                </c:pt>
                <c:pt idx="242">
                  <c:v>44135</c:v>
                </c:pt>
                <c:pt idx="243">
                  <c:v>44136</c:v>
                </c:pt>
                <c:pt idx="244">
                  <c:v>44137</c:v>
                </c:pt>
                <c:pt idx="245">
                  <c:v>44138</c:v>
                </c:pt>
                <c:pt idx="246">
                  <c:v>44139</c:v>
                </c:pt>
                <c:pt idx="247">
                  <c:v>44140</c:v>
                </c:pt>
                <c:pt idx="248">
                  <c:v>44141</c:v>
                </c:pt>
                <c:pt idx="249">
                  <c:v>44142</c:v>
                </c:pt>
                <c:pt idx="250">
                  <c:v>44143</c:v>
                </c:pt>
                <c:pt idx="251">
                  <c:v>44144</c:v>
                </c:pt>
                <c:pt idx="252">
                  <c:v>44145</c:v>
                </c:pt>
                <c:pt idx="253">
                  <c:v>44146</c:v>
                </c:pt>
                <c:pt idx="254">
                  <c:v>44147</c:v>
                </c:pt>
                <c:pt idx="255">
                  <c:v>44148</c:v>
                </c:pt>
                <c:pt idx="256">
                  <c:v>44149</c:v>
                </c:pt>
                <c:pt idx="257">
                  <c:v>44150</c:v>
                </c:pt>
                <c:pt idx="258">
                  <c:v>44151</c:v>
                </c:pt>
                <c:pt idx="259">
                  <c:v>44152</c:v>
                </c:pt>
                <c:pt idx="260">
                  <c:v>44153</c:v>
                </c:pt>
                <c:pt idx="261">
                  <c:v>44154</c:v>
                </c:pt>
                <c:pt idx="262">
                  <c:v>44155</c:v>
                </c:pt>
                <c:pt idx="263">
                  <c:v>44156</c:v>
                </c:pt>
                <c:pt idx="264">
                  <c:v>44157</c:v>
                </c:pt>
                <c:pt idx="265">
                  <c:v>44158</c:v>
                </c:pt>
                <c:pt idx="266">
                  <c:v>44159</c:v>
                </c:pt>
                <c:pt idx="267">
                  <c:v>44160</c:v>
                </c:pt>
                <c:pt idx="268">
                  <c:v>44161</c:v>
                </c:pt>
                <c:pt idx="269">
                  <c:v>44162</c:v>
                </c:pt>
                <c:pt idx="270">
                  <c:v>44163</c:v>
                </c:pt>
                <c:pt idx="271">
                  <c:v>44164</c:v>
                </c:pt>
                <c:pt idx="272">
                  <c:v>44165</c:v>
                </c:pt>
              </c:numCache>
            </c:numRef>
          </c:cat>
          <c:val>
            <c:numRef>
              <c:f>'Modelo predictivo'!$D$8:$D$280</c:f>
              <c:numCache>
                <c:formatCode>_(* #,##0_);_(* \(#,##0\);_(* "-"_);_(@_)</c:formatCode>
                <c:ptCount val="273"/>
                <c:pt idx="4">
                  <c:v>9</c:v>
                </c:pt>
                <c:pt idx="5">
                  <c:v>12.502519458636264</c:v>
                </c:pt>
                <c:pt idx="6">
                  <c:v>17.36810977689975</c:v>
                </c:pt>
                <c:pt idx="7">
                  <c:v>24.127234938125032</c:v>
                </c:pt>
                <c:pt idx="8">
                  <c:v>29.002939977512469</c:v>
                </c:pt>
                <c:pt idx="9">
                  <c:v>34.863941150000215</c:v>
                </c:pt>
                <c:pt idx="10">
                  <c:v>41.90934933558092</c:v>
                </c:pt>
                <c:pt idx="11">
                  <c:v>50.378511960378894</c:v>
                </c:pt>
                <c:pt idx="12">
                  <c:v>60.559143938724425</c:v>
                </c:pt>
                <c:pt idx="13">
                  <c:v>72.797101657976683</c:v>
                </c:pt>
                <c:pt idx="14">
                  <c:v>87.50813199994731</c:v>
                </c:pt>
                <c:pt idx="15">
                  <c:v>105.19199546645929</c:v>
                </c:pt>
                <c:pt idx="16">
                  <c:v>130.34058087564557</c:v>
                </c:pt>
                <c:pt idx="17">
                  <c:v>161.50148903564391</c:v>
                </c:pt>
                <c:pt idx="18">
                  <c:v>200.112082124761</c:v>
                </c:pt>
                <c:pt idx="19">
                  <c:v>247.95334308313011</c:v>
                </c:pt>
                <c:pt idx="20">
                  <c:v>307.23201822734416</c:v>
                </c:pt>
                <c:pt idx="21">
                  <c:v>380.68239363840433</c:v>
                </c:pt>
                <c:pt idx="22">
                  <c:v>471.69239689444083</c:v>
                </c:pt>
                <c:pt idx="23">
                  <c:v>584.45983609202244</c:v>
                </c:pt>
                <c:pt idx="24">
                  <c:v>638.28036047830187</c:v>
                </c:pt>
                <c:pt idx="25">
                  <c:v>697.05677377241477</c:v>
                </c:pt>
                <c:pt idx="26">
                  <c:v>761.24537985115944</c:v>
                </c:pt>
                <c:pt idx="27">
                  <c:v>831.34448757952691</c:v>
                </c:pt>
                <c:pt idx="28">
                  <c:v>907.89827597331828</c:v>
                </c:pt>
                <c:pt idx="29">
                  <c:v>991.50101471308903</c:v>
                </c:pt>
                <c:pt idx="30">
                  <c:v>1082.8016726199101</c:v>
                </c:pt>
                <c:pt idx="31">
                  <c:v>1182.5089496846324</c:v>
                </c:pt>
                <c:pt idx="32">
                  <c:v>1193.6263285825312</c:v>
                </c:pt>
                <c:pt idx="33">
                  <c:v>1204.8480207532132</c:v>
                </c:pt>
                <c:pt idx="34">
                  <c:v>1216.1750010447142</c:v>
                </c:pt>
                <c:pt idx="35">
                  <c:v>1227.6082533413844</c:v>
                </c:pt>
                <c:pt idx="36">
                  <c:v>1239.1487706462474</c:v>
                </c:pt>
                <c:pt idx="37">
                  <c:v>1250.7975551640832</c:v>
                </c:pt>
                <c:pt idx="38">
                  <c:v>1262.5556183852418</c:v>
                </c:pt>
                <c:pt idx="39">
                  <c:v>1274.4239811701923</c:v>
                </c:pt>
                <c:pt idx="40">
                  <c:v>1282.5146564041797</c:v>
                </c:pt>
                <c:pt idx="41">
                  <c:v>1290.6564733543335</c:v>
                </c:pt>
                <c:pt idx="42">
                  <c:v>1298.8497524590387</c:v>
                </c:pt>
                <c:pt idx="43">
                  <c:v>1307.094816128272</c:v>
                </c:pt>
                <c:pt idx="44">
                  <c:v>1315.3919887552684</c:v>
                </c:pt>
                <c:pt idx="45">
                  <c:v>1323.7415967282518</c:v>
                </c:pt>
                <c:pt idx="46">
                  <c:v>1332.1439684422276</c:v>
                </c:pt>
                <c:pt idx="47">
                  <c:v>1340.5994343108396</c:v>
                </c:pt>
                <c:pt idx="48">
                  <c:v>1354.5513418600726</c:v>
                </c:pt>
                <c:pt idx="49">
                  <c:v>1368.6481769800489</c:v>
                </c:pt>
                <c:pt idx="50">
                  <c:v>1382.8914394128235</c:v>
                </c:pt>
                <c:pt idx="51">
                  <c:v>1397.2826443003889</c:v>
                </c:pt>
                <c:pt idx="52">
                  <c:v>1411.8233223402947</c:v>
                </c:pt>
                <c:pt idx="53">
                  <c:v>1426.5150199427887</c:v>
                </c:pt>
                <c:pt idx="54">
                  <c:v>1441.3592993894904</c:v>
                </c:pt>
                <c:pt idx="55">
                  <c:v>1456.3577389936117</c:v>
                </c:pt>
                <c:pt idx="56">
                  <c:v>1497.3506136071649</c:v>
                </c:pt>
                <c:pt idx="57">
                  <c:v>1539.49685114268</c:v>
                </c:pt>
                <c:pt idx="58">
                  <c:v>1582.8288745573552</c:v>
                </c:pt>
                <c:pt idx="59">
                  <c:v>1627.3800166897815</c:v>
                </c:pt>
                <c:pt idx="60">
                  <c:v>1673.1845457034708</c:v>
                </c:pt>
                <c:pt idx="61">
                  <c:v>1720.2776912367058</c:v>
                </c:pt>
                <c:pt idx="62">
                  <c:v>1768.6956712780313</c:v>
                </c:pt>
                <c:pt idx="63">
                  <c:v>1818.4757197872054</c:v>
                </c:pt>
                <c:pt idx="64">
                  <c:v>1890.4922886462914</c:v>
                </c:pt>
                <c:pt idx="65">
                  <c:v>1965.359957663941</c:v>
                </c:pt>
                <c:pt idx="66">
                  <c:v>2043.1915236371462</c:v>
                </c:pt>
                <c:pt idx="67">
                  <c:v>2124.1042396844687</c:v>
                </c:pt>
                <c:pt idx="68">
                  <c:v>2208.219990802661</c:v>
                </c:pt>
                <c:pt idx="69">
                  <c:v>2295.665476298781</c:v>
                </c:pt>
                <c:pt idx="70">
                  <c:v>2386.5723993637762</c:v>
                </c:pt>
                <c:pt idx="71">
                  <c:v>2481.0776640635549</c:v>
                </c:pt>
                <c:pt idx="72">
                  <c:v>2601.1016563703238</c:v>
                </c:pt>
                <c:pt idx="73">
                  <c:v>2726.9298202230643</c:v>
                </c:pt>
                <c:pt idx="74">
                  <c:v>2858.8426301949098</c:v>
                </c:pt>
                <c:pt idx="75">
                  <c:v>2997.1340937931523</c:v>
                </c:pt>
                <c:pt idx="76">
                  <c:v>3142.1124024009982</c:v>
                </c:pt>
                <c:pt idx="77">
                  <c:v>3294.1006133292035</c:v>
                </c:pt>
                <c:pt idx="78">
                  <c:v>3453.4373644444368</c:v>
                </c:pt>
                <c:pt idx="79">
                  <c:v>3620.4776229083941</c:v>
                </c:pt>
                <c:pt idx="80">
                  <c:v>3817.0130152718748</c:v>
                </c:pt>
                <c:pt idx="81">
                  <c:v>4024.2123077081183</c:v>
                </c:pt>
                <c:pt idx="82">
                  <c:v>4242.6535707068479</c:v>
                </c:pt>
                <c:pt idx="83">
                  <c:v>4472.9461499217541</c:v>
                </c:pt>
                <c:pt idx="84">
                  <c:v>4715.7323514378213</c:v>
                </c:pt>
                <c:pt idx="85">
                  <c:v>4971.6892170898864</c:v>
                </c:pt>
                <c:pt idx="86">
                  <c:v>5241.530394559225</c:v>
                </c:pt>
                <c:pt idx="87">
                  <c:v>5526.0081072134908</c:v>
                </c:pt>
                <c:pt idx="88">
                  <c:v>5772.7822691877582</c:v>
                </c:pt>
                <c:pt idx="89">
                  <c:v>6030.5669394778424</c:v>
                </c:pt>
                <c:pt idx="90">
                  <c:v>6299.8525008501319</c:v>
                </c:pt>
                <c:pt idx="91">
                  <c:v>6581.1510960937394</c:v>
                </c:pt>
                <c:pt idx="92">
                  <c:v>6874.9975862329993</c:v>
                </c:pt>
                <c:pt idx="93">
                  <c:v>7181.9505502616994</c:v>
                </c:pt>
                <c:pt idx="94">
                  <c:v>7502.5933281363159</c:v>
                </c:pt>
                <c:pt idx="95">
                  <c:v>7837.5351088324269</c:v>
                </c:pt>
                <c:pt idx="96">
                  <c:v>8210.6591336114307</c:v>
                </c:pt>
                <c:pt idx="97">
                  <c:v>8601.5261199563156</c:v>
                </c:pt>
                <c:pt idx="98">
                  <c:v>9010.9777929350676</c:v>
                </c:pt>
                <c:pt idx="99">
                  <c:v>9439.8956143351716</c:v>
                </c:pt>
                <c:pt idx="100">
                  <c:v>9889.202639582858</c:v>
                </c:pt>
                <c:pt idx="101">
                  <c:v>10359.865459578585</c:v>
                </c:pt>
                <c:pt idx="102">
                  <c:v>10852.896231148952</c:v>
                </c:pt>
                <c:pt idx="103">
                  <c:v>11369.354799958141</c:v>
                </c:pt>
                <c:pt idx="104">
                  <c:v>11884.284347687142</c:v>
                </c:pt>
                <c:pt idx="105">
                  <c:v>12422.494237046571</c:v>
                </c:pt>
                <c:pt idx="106">
                  <c:v>12985.033158453138</c:v>
                </c:pt>
                <c:pt idx="107">
                  <c:v>13572.996686734194</c:v>
                </c:pt>
                <c:pt idx="108">
                  <c:v>14187.529344263601</c:v>
                </c:pt>
                <c:pt idx="109">
                  <c:v>14829.826751815559</c:v>
                </c:pt>
                <c:pt idx="110">
                  <c:v>15501.137870576933</c:v>
                </c:pt>
                <c:pt idx="111">
                  <c:v>16261.921472608072</c:v>
                </c:pt>
                <c:pt idx="112">
                  <c:v>17059.961506257765</c:v>
                </c:pt>
                <c:pt idx="113">
                  <c:v>17897.074187493046</c:v>
                </c:pt>
                <c:pt idx="114">
                  <c:v>18775.163438457996</c:v>
                </c:pt>
                <c:pt idx="115">
                  <c:v>19696.225038938501</c:v>
                </c:pt>
                <c:pt idx="116">
                  <c:v>20662.350965833069</c:v>
                </c:pt>
                <c:pt idx="117">
                  <c:v>21675.733928271904</c:v>
                </c:pt>
                <c:pt idx="118">
                  <c:v>22493.138833316945</c:v>
                </c:pt>
                <c:pt idx="119">
                  <c:v>23341.238075962621</c:v>
                </c:pt>
                <c:pt idx="120">
                  <c:v>24221.174218842207</c:v>
                </c:pt>
                <c:pt idx="121">
                  <c:v>25134.131582451908</c:v>
                </c:pt>
                <c:pt idx="122">
                  <c:v>26081.337711630211</c:v>
                </c:pt>
                <c:pt idx="123">
                  <c:v>27064.064888885179</c:v>
                </c:pt>
                <c:pt idx="124">
                  <c:v>28083.63169569341</c:v>
                </c:pt>
                <c:pt idx="125">
                  <c:v>29123.677917008856</c:v>
                </c:pt>
                <c:pt idx="126">
                  <c:v>30202.024810276918</c:v>
                </c:pt>
                <c:pt idx="127">
                  <c:v>31320.066490995159</c:v>
                </c:pt>
                <c:pt idx="128">
                  <c:v>32479.246583700064</c:v>
                </c:pt>
                <c:pt idx="129">
                  <c:v>33681.059886344163</c:v>
                </c:pt>
                <c:pt idx="130">
                  <c:v>34927.05408340384</c:v>
                </c:pt>
                <c:pt idx="131">
                  <c:v>36218.831508566778</c:v>
                </c:pt>
                <c:pt idx="132">
                  <c:v>37468.990350649205</c:v>
                </c:pt>
                <c:pt idx="133">
                  <c:v>38761.958105381549</c:v>
                </c:pt>
                <c:pt idx="134">
                  <c:v>40099.176554375641</c:v>
                </c:pt>
                <c:pt idx="135">
                  <c:v>41482.13433841947</c:v>
                </c:pt>
                <c:pt idx="136">
                  <c:v>42912.36835995243</c:v>
                </c:pt>
                <c:pt idx="137">
                  <c:v>44391.465218797501</c:v>
                </c:pt>
                <c:pt idx="138">
                  <c:v>45921.062681268319</c:v>
                </c:pt>
                <c:pt idx="139">
                  <c:v>46951.840924405034</c:v>
                </c:pt>
                <c:pt idx="140">
                  <c:v>48005.329151835598</c:v>
                </c:pt>
                <c:pt idx="141">
                  <c:v>49082.008167874184</c:v>
                </c:pt>
                <c:pt idx="142">
                  <c:v>50182.36806016654</c:v>
                </c:pt>
                <c:pt idx="143">
                  <c:v>51306.908337115186</c:v>
                </c:pt>
                <c:pt idx="144">
                  <c:v>52456.138065264298</c:v>
                </c:pt>
                <c:pt idx="145">
                  <c:v>53630.576006514544</c:v>
                </c:pt>
                <c:pt idx="146">
                  <c:v>55312.089953906376</c:v>
                </c:pt>
                <c:pt idx="147">
                  <c:v>57045.619686311242</c:v>
                </c:pt>
                <c:pt idx="148">
                  <c:v>58832.729117229865</c:v>
                </c:pt>
                <c:pt idx="149">
                  <c:v>60675.026288229004</c:v>
                </c:pt>
                <c:pt idx="150">
                  <c:v>62574.164426554467</c:v>
                </c:pt>
                <c:pt idx="151">
                  <c:v>64531.843015451996</c:v>
                </c:pt>
                <c:pt idx="152">
                  <c:v>66549.808876376323</c:v>
                </c:pt>
                <c:pt idx="153">
                  <c:v>68498.940621582558</c:v>
                </c:pt>
                <c:pt idx="154">
                  <c:v>70504.116676397694</c:v>
                </c:pt>
                <c:pt idx="155">
                  <c:v>72566.886192088234</c:v>
                </c:pt>
                <c:pt idx="156">
                  <c:v>74688.837403901154</c:v>
                </c:pt>
                <c:pt idx="157">
                  <c:v>76871.59838925043</c:v>
                </c:pt>
                <c:pt idx="158">
                  <c:v>79116.837825862851</c:v>
                </c:pt>
                <c:pt idx="159">
                  <c:v>81426.265748685561</c:v>
                </c:pt>
                <c:pt idx="160">
                  <c:v>82090.475255876067</c:v>
                </c:pt>
                <c:pt idx="161">
                  <c:v>82759.147281799829</c:v>
                </c:pt>
                <c:pt idx="162">
                  <c:v>83432.294944715584</c:v>
                </c:pt>
                <c:pt idx="163">
                  <c:v>84109.931075574568</c:v>
                </c:pt>
                <c:pt idx="164">
                  <c:v>84792.068210854544</c:v>
                </c:pt>
                <c:pt idx="165">
                  <c:v>85478.718585314331</c:v>
                </c:pt>
                <c:pt idx="166">
                  <c:v>86169.894124668906</c:v>
                </c:pt>
                <c:pt idx="167">
                  <c:v>86079.021444269572</c:v>
                </c:pt>
                <c:pt idx="168">
                  <c:v>85987.414621273914</c:v>
                </c:pt>
                <c:pt idx="169">
                  <c:v>85895.077184253125</c:v>
                </c:pt>
                <c:pt idx="170">
                  <c:v>85802.012682688583</c:v>
                </c:pt>
                <c:pt idx="171">
                  <c:v>85708.224686696631</c:v>
                </c:pt>
                <c:pt idx="172">
                  <c:v>85613.716786752469</c:v>
                </c:pt>
                <c:pt idx="173">
                  <c:v>85518.492593413306</c:v>
                </c:pt>
                <c:pt idx="174">
                  <c:v>87647.478091451514</c:v>
                </c:pt>
                <c:pt idx="175">
                  <c:v>89827.891969922421</c:v>
                </c:pt>
                <c:pt idx="176">
                  <c:v>92060.896466959079</c:v>
                </c:pt>
                <c:pt idx="177">
                  <c:v>94347.675984090471</c:v>
                </c:pt>
                <c:pt idx="178">
                  <c:v>96689.437291982613</c:v>
                </c:pt>
                <c:pt idx="179">
                  <c:v>99087.409725093705</c:v>
                </c:pt>
                <c:pt idx="180">
                  <c:v>101542.84536428719</c:v>
                </c:pt>
                <c:pt idx="181">
                  <c:v>103791.02513873481</c:v>
                </c:pt>
                <c:pt idx="182">
                  <c:v>106086.8903806313</c:v>
                </c:pt>
                <c:pt idx="183">
                  <c:v>108431.35758738613</c:v>
                </c:pt>
                <c:pt idx="184">
                  <c:v>110825.35651491639</c:v>
                </c:pt>
                <c:pt idx="185">
                  <c:v>113269.83015895143</c:v>
                </c:pt>
                <c:pt idx="186">
                  <c:v>115765.73472354369</c:v>
                </c:pt>
                <c:pt idx="187">
                  <c:v>118314.03957608908</c:v>
                </c:pt>
                <c:pt idx="188">
                  <c:v>120779.82449715104</c:v>
                </c:pt>
                <c:pt idx="189">
                  <c:v>123294.23919384686</c:v>
                </c:pt>
                <c:pt idx="190">
                  <c:v>125858.12425683372</c:v>
                </c:pt>
                <c:pt idx="191">
                  <c:v>128472.32964975596</c:v>
                </c:pt>
                <c:pt idx="192">
                  <c:v>131137.71457178917</c:v>
                </c:pt>
                <c:pt idx="193">
                  <c:v>133855.14730551903</c:v>
                </c:pt>
                <c:pt idx="194">
                  <c:v>136625.5050495246</c:v>
                </c:pt>
                <c:pt idx="195">
                  <c:v>137016.17544380031</c:v>
                </c:pt>
                <c:pt idx="196">
                  <c:v>137405.6151640754</c:v>
                </c:pt>
                <c:pt idx="197">
                  <c:v>137793.80115753555</c:v>
                </c:pt>
                <c:pt idx="198">
                  <c:v>138180.71034326535</c:v>
                </c:pt>
                <c:pt idx="199">
                  <c:v>138566.31961477542</c:v>
                </c:pt>
                <c:pt idx="200">
                  <c:v>138950.60584255232</c:v>
                </c:pt>
                <c:pt idx="201">
                  <c:v>139333.54587663079</c:v>
                </c:pt>
                <c:pt idx="202">
                  <c:v>141628.40574279262</c:v>
                </c:pt>
                <c:pt idx="203">
                  <c:v>143957.59203773574</c:v>
                </c:pt>
                <c:pt idx="204">
                  <c:v>146321.49887563416</c:v>
                </c:pt>
                <c:pt idx="205">
                  <c:v>148720.52066328953</c:v>
                </c:pt>
                <c:pt idx="206">
                  <c:v>151155.0519196153</c:v>
                </c:pt>
                <c:pt idx="207">
                  <c:v>153625.48708790317</c:v>
                </c:pt>
                <c:pt idx="208">
                  <c:v>156132.22034071531</c:v>
                </c:pt>
                <c:pt idx="209">
                  <c:v>157115.58289547494</c:v>
                </c:pt>
                <c:pt idx="210">
                  <c:v>158101.75854982517</c:v>
                </c:pt>
                <c:pt idx="211">
                  <c:v>159090.70210911788</c:v>
                </c:pt>
                <c:pt idx="212">
                  <c:v>160082.36748722219</c:v>
                </c:pt>
                <c:pt idx="213">
                  <c:v>161076.70770283474</c:v>
                </c:pt>
                <c:pt idx="214">
                  <c:v>162073.67487597206</c:v>
                </c:pt>
                <c:pt idx="215">
                  <c:v>163073.2202246495</c:v>
                </c:pt>
                <c:pt idx="216">
                  <c:v>163653.72622801038</c:v>
                </c:pt>
                <c:pt idx="217">
                  <c:v>164232.86893367636</c:v>
                </c:pt>
                <c:pt idx="218">
                  <c:v>164810.60792669232</c:v>
                </c:pt>
                <c:pt idx="219">
                  <c:v>165386.90265629219</c:v>
                </c:pt>
                <c:pt idx="220">
                  <c:v>165961.71244081159</c:v>
                </c:pt>
                <c:pt idx="221">
                  <c:v>166534.99647267227</c:v>
                </c:pt>
                <c:pt idx="222">
                  <c:v>167106.71382343784</c:v>
                </c:pt>
                <c:pt idx="223">
                  <c:v>169366.57084912606</c:v>
                </c:pt>
                <c:pt idx="224">
                  <c:v>171652.3115870067</c:v>
                </c:pt>
                <c:pt idx="225">
                  <c:v>173964.09728003878</c:v>
                </c:pt>
                <c:pt idx="226">
                  <c:v>176302.08598661807</c:v>
                </c:pt>
                <c:pt idx="227">
                  <c:v>178666.43242333745</c:v>
                </c:pt>
                <c:pt idx="228">
                  <c:v>181057.28780443023</c:v>
                </c:pt>
                <c:pt idx="229">
                  <c:v>183474.79967789457</c:v>
                </c:pt>
                <c:pt idx="230">
                  <c:v>184283.83155902216</c:v>
                </c:pt>
                <c:pt idx="231">
                  <c:v>185091.96715716796</c:v>
                </c:pt>
                <c:pt idx="232">
                  <c:v>185899.14504018513</c:v>
                </c:pt>
                <c:pt idx="233">
                  <c:v>186705.3033754132</c:v>
                </c:pt>
                <c:pt idx="234">
                  <c:v>187510.3799367692</c:v>
                </c:pt>
                <c:pt idx="235">
                  <c:v>188314.31211201762</c:v>
                </c:pt>
                <c:pt idx="236">
                  <c:v>189117.03691021883</c:v>
                </c:pt>
                <c:pt idx="237">
                  <c:v>187586.89528208019</c:v>
                </c:pt>
                <c:pt idx="238">
                  <c:v>186065.85985078858</c:v>
                </c:pt>
                <c:pt idx="239">
                  <c:v>184553.93719858557</c:v>
                </c:pt>
                <c:pt idx="240">
                  <c:v>183051.13253842274</c:v>
                </c:pt>
                <c:pt idx="241">
                  <c:v>181557.44973865844</c:v>
                </c:pt>
                <c:pt idx="242">
                  <c:v>180072.89134759991</c:v>
                </c:pt>
                <c:pt idx="243">
                  <c:v>178597.45861788513</c:v>
                </c:pt>
                <c:pt idx="244">
                  <c:v>175930.27513763847</c:v>
                </c:pt>
                <c:pt idx="245">
                  <c:v>173300.61204304319</c:v>
                </c:pt>
                <c:pt idx="246">
                  <c:v>170708.01262786009</c:v>
                </c:pt>
                <c:pt idx="247">
                  <c:v>168152.02350170922</c:v>
                </c:pt>
                <c:pt idx="248">
                  <c:v>165632.19464415609</c:v>
                </c:pt>
                <c:pt idx="249">
                  <c:v>163148.07945528178</c:v>
                </c:pt>
                <c:pt idx="250">
                  <c:v>160699.23480284787</c:v>
                </c:pt>
                <c:pt idx="251">
                  <c:v>154799.96015403816</c:v>
                </c:pt>
                <c:pt idx="252">
                  <c:v>149116.55587034929</c:v>
                </c:pt>
                <c:pt idx="253">
                  <c:v>143641.17273295834</c:v>
                </c:pt>
                <c:pt idx="254">
                  <c:v>138366.24330044189</c:v>
                </c:pt>
                <c:pt idx="255">
                  <c:v>133284.47205712253</c:v>
                </c:pt>
                <c:pt idx="256">
                  <c:v>128388.82588647738</c:v>
                </c:pt>
                <c:pt idx="257">
                  <c:v>123672.52486033709</c:v>
                </c:pt>
                <c:pt idx="258">
                  <c:v>119129.03333475445</c:v>
                </c:pt>
                <c:pt idx="259">
                  <c:v>114752.05134357842</c:v>
                </c:pt>
                <c:pt idx="260">
                  <c:v>110535.50628093362</c:v>
                </c:pt>
                <c:pt idx="261">
                  <c:v>106473.54486397575</c:v>
                </c:pt>
                <c:pt idx="262">
                  <c:v>102560.52536746715</c:v>
                </c:pt>
                <c:pt idx="263">
                  <c:v>98791.010121895713</c:v>
                </c:pt>
                <c:pt idx="264">
                  <c:v>95159.758267040772</c:v>
                </c:pt>
                <c:pt idx="265">
                  <c:v>91661.718753073539</c:v>
                </c:pt>
                <c:pt idx="266">
                  <c:v>88292.023581463582</c:v>
                </c:pt>
                <c:pt idx="267">
                  <c:v>85045.981278148698</c:v>
                </c:pt>
                <c:pt idx="268">
                  <c:v>81919.070591611031</c:v>
                </c:pt>
                <c:pt idx="269">
                  <c:v>78906.934408687477</c:v>
                </c:pt>
                <c:pt idx="270">
                  <c:v>76005.373881127336</c:v>
                </c:pt>
                <c:pt idx="271">
                  <c:v>73210.342756093421</c:v>
                </c:pt>
                <c:pt idx="272">
                  <c:v>70517.941903984654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1-41EA-A8A1-24CB87BE40E0}"/>
            </c:ext>
          </c:extLst>
        </c:ser>
        <c:ser>
          <c:idx val="1"/>
          <c:order val="1"/>
          <c:tx>
            <c:v>It (Moderado)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'Modelo predictivo'!$A$8:$A$280</c:f>
              <c:numCache>
                <c:formatCode>m/d/yyyy</c:formatCode>
                <c:ptCount val="273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  <c:pt idx="30">
                  <c:v>43923</c:v>
                </c:pt>
                <c:pt idx="31">
                  <c:v>43924</c:v>
                </c:pt>
                <c:pt idx="32">
                  <c:v>43925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43930</c:v>
                </c:pt>
                <c:pt idx="38">
                  <c:v>43931</c:v>
                </c:pt>
                <c:pt idx="39">
                  <c:v>43932</c:v>
                </c:pt>
                <c:pt idx="40">
                  <c:v>43933</c:v>
                </c:pt>
                <c:pt idx="41">
                  <c:v>43934</c:v>
                </c:pt>
                <c:pt idx="42">
                  <c:v>43935</c:v>
                </c:pt>
                <c:pt idx="43">
                  <c:v>43936</c:v>
                </c:pt>
                <c:pt idx="44">
                  <c:v>43937</c:v>
                </c:pt>
                <c:pt idx="45">
                  <c:v>43938</c:v>
                </c:pt>
                <c:pt idx="46">
                  <c:v>43939</c:v>
                </c:pt>
                <c:pt idx="47">
                  <c:v>43940</c:v>
                </c:pt>
                <c:pt idx="48">
                  <c:v>43941</c:v>
                </c:pt>
                <c:pt idx="49">
                  <c:v>43942</c:v>
                </c:pt>
                <c:pt idx="50">
                  <c:v>43943</c:v>
                </c:pt>
                <c:pt idx="51">
                  <c:v>43944</c:v>
                </c:pt>
                <c:pt idx="52">
                  <c:v>43945</c:v>
                </c:pt>
                <c:pt idx="53">
                  <c:v>43946</c:v>
                </c:pt>
                <c:pt idx="54">
                  <c:v>43947</c:v>
                </c:pt>
                <c:pt idx="55">
                  <c:v>43948</c:v>
                </c:pt>
                <c:pt idx="56">
                  <c:v>43949</c:v>
                </c:pt>
                <c:pt idx="57">
                  <c:v>43950</c:v>
                </c:pt>
                <c:pt idx="58">
                  <c:v>43951</c:v>
                </c:pt>
                <c:pt idx="59">
                  <c:v>43952</c:v>
                </c:pt>
                <c:pt idx="60">
                  <c:v>43953</c:v>
                </c:pt>
                <c:pt idx="61">
                  <c:v>43954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43960</c:v>
                </c:pt>
                <c:pt idx="68">
                  <c:v>43961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43967</c:v>
                </c:pt>
                <c:pt idx="75">
                  <c:v>43968</c:v>
                </c:pt>
                <c:pt idx="76">
                  <c:v>43969</c:v>
                </c:pt>
                <c:pt idx="77">
                  <c:v>43970</c:v>
                </c:pt>
                <c:pt idx="78">
                  <c:v>43971</c:v>
                </c:pt>
                <c:pt idx="79">
                  <c:v>43972</c:v>
                </c:pt>
                <c:pt idx="80">
                  <c:v>43973</c:v>
                </c:pt>
                <c:pt idx="81">
                  <c:v>43974</c:v>
                </c:pt>
                <c:pt idx="82">
                  <c:v>43975</c:v>
                </c:pt>
                <c:pt idx="83">
                  <c:v>43976</c:v>
                </c:pt>
                <c:pt idx="84">
                  <c:v>43977</c:v>
                </c:pt>
                <c:pt idx="85">
                  <c:v>43978</c:v>
                </c:pt>
                <c:pt idx="86">
                  <c:v>43979</c:v>
                </c:pt>
                <c:pt idx="87">
                  <c:v>43980</c:v>
                </c:pt>
                <c:pt idx="88">
                  <c:v>43981</c:v>
                </c:pt>
                <c:pt idx="89">
                  <c:v>43982</c:v>
                </c:pt>
                <c:pt idx="90">
                  <c:v>43983</c:v>
                </c:pt>
                <c:pt idx="91">
                  <c:v>43984</c:v>
                </c:pt>
                <c:pt idx="92">
                  <c:v>43985</c:v>
                </c:pt>
                <c:pt idx="93">
                  <c:v>43986</c:v>
                </c:pt>
                <c:pt idx="94">
                  <c:v>43987</c:v>
                </c:pt>
                <c:pt idx="95">
                  <c:v>43988</c:v>
                </c:pt>
                <c:pt idx="96">
                  <c:v>43989</c:v>
                </c:pt>
                <c:pt idx="97">
                  <c:v>43990</c:v>
                </c:pt>
                <c:pt idx="98">
                  <c:v>43991</c:v>
                </c:pt>
                <c:pt idx="99">
                  <c:v>43992</c:v>
                </c:pt>
                <c:pt idx="100">
                  <c:v>43993</c:v>
                </c:pt>
                <c:pt idx="101">
                  <c:v>43994</c:v>
                </c:pt>
                <c:pt idx="102">
                  <c:v>43995</c:v>
                </c:pt>
                <c:pt idx="103">
                  <c:v>43996</c:v>
                </c:pt>
                <c:pt idx="104">
                  <c:v>43997</c:v>
                </c:pt>
                <c:pt idx="105">
                  <c:v>43998</c:v>
                </c:pt>
                <c:pt idx="106">
                  <c:v>43999</c:v>
                </c:pt>
                <c:pt idx="107">
                  <c:v>44000</c:v>
                </c:pt>
                <c:pt idx="108">
                  <c:v>44001</c:v>
                </c:pt>
                <c:pt idx="109">
                  <c:v>44002</c:v>
                </c:pt>
                <c:pt idx="110">
                  <c:v>44003</c:v>
                </c:pt>
                <c:pt idx="111">
                  <c:v>44004</c:v>
                </c:pt>
                <c:pt idx="112">
                  <c:v>44005</c:v>
                </c:pt>
                <c:pt idx="113">
                  <c:v>44006</c:v>
                </c:pt>
                <c:pt idx="114">
                  <c:v>44007</c:v>
                </c:pt>
                <c:pt idx="115">
                  <c:v>44008</c:v>
                </c:pt>
                <c:pt idx="116">
                  <c:v>44009</c:v>
                </c:pt>
                <c:pt idx="117">
                  <c:v>44010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44016</c:v>
                </c:pt>
                <c:pt idx="124">
                  <c:v>44017</c:v>
                </c:pt>
                <c:pt idx="125">
                  <c:v>44018</c:v>
                </c:pt>
                <c:pt idx="126">
                  <c:v>44019</c:v>
                </c:pt>
                <c:pt idx="127">
                  <c:v>44020</c:v>
                </c:pt>
                <c:pt idx="128">
                  <c:v>44021</c:v>
                </c:pt>
                <c:pt idx="129">
                  <c:v>44022</c:v>
                </c:pt>
                <c:pt idx="130">
                  <c:v>44023</c:v>
                </c:pt>
                <c:pt idx="131">
                  <c:v>44024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44030</c:v>
                </c:pt>
                <c:pt idx="138">
                  <c:v>44031</c:v>
                </c:pt>
                <c:pt idx="139">
                  <c:v>44032</c:v>
                </c:pt>
                <c:pt idx="140">
                  <c:v>44033</c:v>
                </c:pt>
                <c:pt idx="141">
                  <c:v>44034</c:v>
                </c:pt>
                <c:pt idx="142">
                  <c:v>44035</c:v>
                </c:pt>
                <c:pt idx="143">
                  <c:v>44036</c:v>
                </c:pt>
                <c:pt idx="144">
                  <c:v>44037</c:v>
                </c:pt>
                <c:pt idx="145">
                  <c:v>44038</c:v>
                </c:pt>
                <c:pt idx="146">
                  <c:v>44039</c:v>
                </c:pt>
                <c:pt idx="147">
                  <c:v>44040</c:v>
                </c:pt>
                <c:pt idx="148">
                  <c:v>44041</c:v>
                </c:pt>
                <c:pt idx="149">
                  <c:v>44042</c:v>
                </c:pt>
                <c:pt idx="150">
                  <c:v>44043</c:v>
                </c:pt>
                <c:pt idx="151">
                  <c:v>44044</c:v>
                </c:pt>
                <c:pt idx="152">
                  <c:v>44045</c:v>
                </c:pt>
                <c:pt idx="153">
                  <c:v>44046</c:v>
                </c:pt>
                <c:pt idx="154">
                  <c:v>44047</c:v>
                </c:pt>
                <c:pt idx="155">
                  <c:v>44048</c:v>
                </c:pt>
                <c:pt idx="156">
                  <c:v>44049</c:v>
                </c:pt>
                <c:pt idx="157">
                  <c:v>44050</c:v>
                </c:pt>
                <c:pt idx="158">
                  <c:v>44051</c:v>
                </c:pt>
                <c:pt idx="159">
                  <c:v>44052</c:v>
                </c:pt>
                <c:pt idx="160">
                  <c:v>44053</c:v>
                </c:pt>
                <c:pt idx="161">
                  <c:v>44054</c:v>
                </c:pt>
                <c:pt idx="162">
                  <c:v>44055</c:v>
                </c:pt>
                <c:pt idx="163">
                  <c:v>44056</c:v>
                </c:pt>
                <c:pt idx="164">
                  <c:v>44057</c:v>
                </c:pt>
                <c:pt idx="165">
                  <c:v>44058</c:v>
                </c:pt>
                <c:pt idx="166">
                  <c:v>44059</c:v>
                </c:pt>
                <c:pt idx="167">
                  <c:v>44060</c:v>
                </c:pt>
                <c:pt idx="168">
                  <c:v>44061</c:v>
                </c:pt>
                <c:pt idx="169">
                  <c:v>44062</c:v>
                </c:pt>
                <c:pt idx="170">
                  <c:v>44063</c:v>
                </c:pt>
                <c:pt idx="171">
                  <c:v>44064</c:v>
                </c:pt>
                <c:pt idx="172">
                  <c:v>44065</c:v>
                </c:pt>
                <c:pt idx="173">
                  <c:v>44066</c:v>
                </c:pt>
                <c:pt idx="174">
                  <c:v>44067</c:v>
                </c:pt>
                <c:pt idx="175">
                  <c:v>44068</c:v>
                </c:pt>
                <c:pt idx="176">
                  <c:v>44069</c:v>
                </c:pt>
                <c:pt idx="177">
                  <c:v>44070</c:v>
                </c:pt>
                <c:pt idx="178">
                  <c:v>44071</c:v>
                </c:pt>
                <c:pt idx="179">
                  <c:v>44072</c:v>
                </c:pt>
                <c:pt idx="180">
                  <c:v>44073</c:v>
                </c:pt>
                <c:pt idx="181">
                  <c:v>44074</c:v>
                </c:pt>
                <c:pt idx="182">
                  <c:v>44075</c:v>
                </c:pt>
                <c:pt idx="183">
                  <c:v>44076</c:v>
                </c:pt>
                <c:pt idx="184">
                  <c:v>44077</c:v>
                </c:pt>
                <c:pt idx="185">
                  <c:v>44078</c:v>
                </c:pt>
                <c:pt idx="186">
                  <c:v>44079</c:v>
                </c:pt>
                <c:pt idx="187">
                  <c:v>44080</c:v>
                </c:pt>
                <c:pt idx="188">
                  <c:v>44081</c:v>
                </c:pt>
                <c:pt idx="189">
                  <c:v>44082</c:v>
                </c:pt>
                <c:pt idx="190">
                  <c:v>44083</c:v>
                </c:pt>
                <c:pt idx="191">
                  <c:v>44084</c:v>
                </c:pt>
                <c:pt idx="192">
                  <c:v>44085</c:v>
                </c:pt>
                <c:pt idx="193">
                  <c:v>44086</c:v>
                </c:pt>
                <c:pt idx="194">
                  <c:v>44087</c:v>
                </c:pt>
                <c:pt idx="195">
                  <c:v>44088</c:v>
                </c:pt>
                <c:pt idx="196">
                  <c:v>44089</c:v>
                </c:pt>
                <c:pt idx="197">
                  <c:v>44090</c:v>
                </c:pt>
                <c:pt idx="198">
                  <c:v>44091</c:v>
                </c:pt>
                <c:pt idx="199">
                  <c:v>44092</c:v>
                </c:pt>
                <c:pt idx="200">
                  <c:v>44093</c:v>
                </c:pt>
                <c:pt idx="201">
                  <c:v>44094</c:v>
                </c:pt>
                <c:pt idx="202">
                  <c:v>44095</c:v>
                </c:pt>
                <c:pt idx="203">
                  <c:v>44096</c:v>
                </c:pt>
                <c:pt idx="204">
                  <c:v>44097</c:v>
                </c:pt>
                <c:pt idx="205">
                  <c:v>44098</c:v>
                </c:pt>
                <c:pt idx="206">
                  <c:v>44099</c:v>
                </c:pt>
                <c:pt idx="207">
                  <c:v>44100</c:v>
                </c:pt>
                <c:pt idx="208">
                  <c:v>44101</c:v>
                </c:pt>
                <c:pt idx="209">
                  <c:v>44102</c:v>
                </c:pt>
                <c:pt idx="210">
                  <c:v>44103</c:v>
                </c:pt>
                <c:pt idx="211">
                  <c:v>44104</c:v>
                </c:pt>
                <c:pt idx="212">
                  <c:v>44105</c:v>
                </c:pt>
                <c:pt idx="213">
                  <c:v>44106</c:v>
                </c:pt>
                <c:pt idx="214">
                  <c:v>44107</c:v>
                </c:pt>
                <c:pt idx="215">
                  <c:v>44108</c:v>
                </c:pt>
                <c:pt idx="216">
                  <c:v>44109</c:v>
                </c:pt>
                <c:pt idx="217">
                  <c:v>44110</c:v>
                </c:pt>
                <c:pt idx="218">
                  <c:v>44111</c:v>
                </c:pt>
                <c:pt idx="219">
                  <c:v>44112</c:v>
                </c:pt>
                <c:pt idx="220">
                  <c:v>44113</c:v>
                </c:pt>
                <c:pt idx="221">
                  <c:v>44114</c:v>
                </c:pt>
                <c:pt idx="222">
                  <c:v>44115</c:v>
                </c:pt>
                <c:pt idx="223">
                  <c:v>44116</c:v>
                </c:pt>
                <c:pt idx="224">
                  <c:v>44117</c:v>
                </c:pt>
                <c:pt idx="225">
                  <c:v>44118</c:v>
                </c:pt>
                <c:pt idx="226">
                  <c:v>44119</c:v>
                </c:pt>
                <c:pt idx="227">
                  <c:v>44120</c:v>
                </c:pt>
                <c:pt idx="228">
                  <c:v>44121</c:v>
                </c:pt>
                <c:pt idx="229">
                  <c:v>44122</c:v>
                </c:pt>
                <c:pt idx="230">
                  <c:v>44123</c:v>
                </c:pt>
                <c:pt idx="231">
                  <c:v>44124</c:v>
                </c:pt>
                <c:pt idx="232">
                  <c:v>44125</c:v>
                </c:pt>
                <c:pt idx="233">
                  <c:v>44126</c:v>
                </c:pt>
                <c:pt idx="234">
                  <c:v>44127</c:v>
                </c:pt>
                <c:pt idx="235">
                  <c:v>44128</c:v>
                </c:pt>
                <c:pt idx="236">
                  <c:v>44129</c:v>
                </c:pt>
                <c:pt idx="237">
                  <c:v>44130</c:v>
                </c:pt>
                <c:pt idx="238">
                  <c:v>44131</c:v>
                </c:pt>
                <c:pt idx="239">
                  <c:v>44132</c:v>
                </c:pt>
                <c:pt idx="240">
                  <c:v>44133</c:v>
                </c:pt>
                <c:pt idx="241">
                  <c:v>44134</c:v>
                </c:pt>
                <c:pt idx="242">
                  <c:v>44135</c:v>
                </c:pt>
                <c:pt idx="243">
                  <c:v>44136</c:v>
                </c:pt>
                <c:pt idx="244">
                  <c:v>44137</c:v>
                </c:pt>
                <c:pt idx="245">
                  <c:v>44138</c:v>
                </c:pt>
                <c:pt idx="246">
                  <c:v>44139</c:v>
                </c:pt>
                <c:pt idx="247">
                  <c:v>44140</c:v>
                </c:pt>
                <c:pt idx="248">
                  <c:v>44141</c:v>
                </c:pt>
                <c:pt idx="249">
                  <c:v>44142</c:v>
                </c:pt>
                <c:pt idx="250">
                  <c:v>44143</c:v>
                </c:pt>
                <c:pt idx="251">
                  <c:v>44144</c:v>
                </c:pt>
                <c:pt idx="252">
                  <c:v>44145</c:v>
                </c:pt>
                <c:pt idx="253">
                  <c:v>44146</c:v>
                </c:pt>
                <c:pt idx="254">
                  <c:v>44147</c:v>
                </c:pt>
                <c:pt idx="255">
                  <c:v>44148</c:v>
                </c:pt>
                <c:pt idx="256">
                  <c:v>44149</c:v>
                </c:pt>
                <c:pt idx="257">
                  <c:v>44150</c:v>
                </c:pt>
                <c:pt idx="258">
                  <c:v>44151</c:v>
                </c:pt>
                <c:pt idx="259">
                  <c:v>44152</c:v>
                </c:pt>
                <c:pt idx="260">
                  <c:v>44153</c:v>
                </c:pt>
                <c:pt idx="261">
                  <c:v>44154</c:v>
                </c:pt>
                <c:pt idx="262">
                  <c:v>44155</c:v>
                </c:pt>
                <c:pt idx="263">
                  <c:v>44156</c:v>
                </c:pt>
                <c:pt idx="264">
                  <c:v>44157</c:v>
                </c:pt>
                <c:pt idx="265">
                  <c:v>44158</c:v>
                </c:pt>
                <c:pt idx="266">
                  <c:v>44159</c:v>
                </c:pt>
                <c:pt idx="267">
                  <c:v>44160</c:v>
                </c:pt>
                <c:pt idx="268">
                  <c:v>44161</c:v>
                </c:pt>
                <c:pt idx="269">
                  <c:v>44162</c:v>
                </c:pt>
                <c:pt idx="270">
                  <c:v>44163</c:v>
                </c:pt>
                <c:pt idx="271">
                  <c:v>44164</c:v>
                </c:pt>
                <c:pt idx="272">
                  <c:v>44165</c:v>
                </c:pt>
              </c:numCache>
            </c:numRef>
          </c:cat>
          <c:val>
            <c:numRef>
              <c:f>'Modelo predictivo'!$K$8:$K$280</c:f>
              <c:numCache>
                <c:formatCode>_(* #,##0_);_(* \(#,##0\);_(* "-"_);_(@_)</c:formatCode>
                <c:ptCount val="273"/>
                <c:pt idx="4">
                  <c:v>9</c:v>
                </c:pt>
                <c:pt idx="5">
                  <c:v>12.502519458636264</c:v>
                </c:pt>
                <c:pt idx="6">
                  <c:v>17.36810977689975</c:v>
                </c:pt>
                <c:pt idx="7">
                  <c:v>24.127234938125032</c:v>
                </c:pt>
                <c:pt idx="8">
                  <c:v>29.002939977512469</c:v>
                </c:pt>
                <c:pt idx="9">
                  <c:v>34.863941150000215</c:v>
                </c:pt>
                <c:pt idx="10">
                  <c:v>41.90934933558092</c:v>
                </c:pt>
                <c:pt idx="11">
                  <c:v>50.378511960378894</c:v>
                </c:pt>
                <c:pt idx="12">
                  <c:v>60.559143938724425</c:v>
                </c:pt>
                <c:pt idx="13">
                  <c:v>72.797101657976683</c:v>
                </c:pt>
                <c:pt idx="14">
                  <c:v>87.50813199994731</c:v>
                </c:pt>
                <c:pt idx="15">
                  <c:v>105.19199546645929</c:v>
                </c:pt>
                <c:pt idx="16">
                  <c:v>130.34058087564557</c:v>
                </c:pt>
                <c:pt idx="17">
                  <c:v>161.50148903564391</c:v>
                </c:pt>
                <c:pt idx="18">
                  <c:v>200.112082124761</c:v>
                </c:pt>
                <c:pt idx="19">
                  <c:v>247.95334308313011</c:v>
                </c:pt>
                <c:pt idx="20">
                  <c:v>307.23201822734416</c:v>
                </c:pt>
                <c:pt idx="21">
                  <c:v>380.68239363840433</c:v>
                </c:pt>
                <c:pt idx="22">
                  <c:v>471.69239689444083</c:v>
                </c:pt>
                <c:pt idx="23">
                  <c:v>584.45983609202244</c:v>
                </c:pt>
                <c:pt idx="24">
                  <c:v>638.28036047830187</c:v>
                </c:pt>
                <c:pt idx="25">
                  <c:v>697.05677377241477</c:v>
                </c:pt>
                <c:pt idx="26">
                  <c:v>761.24537985115944</c:v>
                </c:pt>
                <c:pt idx="27">
                  <c:v>831.34448757952691</c:v>
                </c:pt>
                <c:pt idx="28">
                  <c:v>907.89827597331828</c:v>
                </c:pt>
                <c:pt idx="29">
                  <c:v>991.50101471308903</c:v>
                </c:pt>
                <c:pt idx="30">
                  <c:v>1082.8016726199101</c:v>
                </c:pt>
                <c:pt idx="31">
                  <c:v>1182.5089496846324</c:v>
                </c:pt>
                <c:pt idx="32">
                  <c:v>1193.6263285825312</c:v>
                </c:pt>
                <c:pt idx="33">
                  <c:v>1204.8480207532132</c:v>
                </c:pt>
                <c:pt idx="34">
                  <c:v>1216.1750010447142</c:v>
                </c:pt>
                <c:pt idx="35">
                  <c:v>1227.6082533413844</c:v>
                </c:pt>
                <c:pt idx="36">
                  <c:v>1239.1487706462474</c:v>
                </c:pt>
                <c:pt idx="37">
                  <c:v>1250.7975551640832</c:v>
                </c:pt>
                <c:pt idx="38">
                  <c:v>1262.5556183852418</c:v>
                </c:pt>
                <c:pt idx="39">
                  <c:v>1274.4239811701923</c:v>
                </c:pt>
                <c:pt idx="40">
                  <c:v>1282.5146564041797</c:v>
                </c:pt>
                <c:pt idx="41">
                  <c:v>1290.6564733543335</c:v>
                </c:pt>
                <c:pt idx="42">
                  <c:v>1298.8497524590387</c:v>
                </c:pt>
                <c:pt idx="43">
                  <c:v>1307.094816128272</c:v>
                </c:pt>
                <c:pt idx="44">
                  <c:v>1315.3919887552684</c:v>
                </c:pt>
                <c:pt idx="45">
                  <c:v>1323.7415967282518</c:v>
                </c:pt>
                <c:pt idx="46">
                  <c:v>1332.1439684422276</c:v>
                </c:pt>
                <c:pt idx="47">
                  <c:v>1340.5994343108396</c:v>
                </c:pt>
                <c:pt idx="48">
                  <c:v>1354.5513418600726</c:v>
                </c:pt>
                <c:pt idx="49">
                  <c:v>1368.6481769800489</c:v>
                </c:pt>
                <c:pt idx="50">
                  <c:v>1382.8914394128235</c:v>
                </c:pt>
                <c:pt idx="51">
                  <c:v>1397.2826443003889</c:v>
                </c:pt>
                <c:pt idx="52">
                  <c:v>1411.8233223402947</c:v>
                </c:pt>
                <c:pt idx="53">
                  <c:v>1426.5150199427887</c:v>
                </c:pt>
                <c:pt idx="54">
                  <c:v>1441.3592993894904</c:v>
                </c:pt>
                <c:pt idx="55">
                  <c:v>1456.3577389936117</c:v>
                </c:pt>
                <c:pt idx="56">
                  <c:v>1497.3506136071649</c:v>
                </c:pt>
                <c:pt idx="57">
                  <c:v>1539.49685114268</c:v>
                </c:pt>
                <c:pt idx="58">
                  <c:v>1582.8288745573552</c:v>
                </c:pt>
                <c:pt idx="59">
                  <c:v>1627.3800166897815</c:v>
                </c:pt>
                <c:pt idx="60">
                  <c:v>1673.1845457034708</c:v>
                </c:pt>
                <c:pt idx="61">
                  <c:v>1720.2776912367058</c:v>
                </c:pt>
                <c:pt idx="62">
                  <c:v>1768.6956712780313</c:v>
                </c:pt>
                <c:pt idx="63">
                  <c:v>1818.4757197872054</c:v>
                </c:pt>
                <c:pt idx="64">
                  <c:v>1890.4922886462914</c:v>
                </c:pt>
                <c:pt idx="65">
                  <c:v>1965.359957663941</c:v>
                </c:pt>
                <c:pt idx="66">
                  <c:v>2043.1915236371462</c:v>
                </c:pt>
                <c:pt idx="67">
                  <c:v>2124.1042396844687</c:v>
                </c:pt>
                <c:pt idx="68">
                  <c:v>2208.219990802661</c:v>
                </c:pt>
                <c:pt idx="69">
                  <c:v>2295.665476298781</c:v>
                </c:pt>
                <c:pt idx="70">
                  <c:v>2386.5723993637762</c:v>
                </c:pt>
                <c:pt idx="71">
                  <c:v>2481.0776640635549</c:v>
                </c:pt>
                <c:pt idx="72">
                  <c:v>2601.1016563703238</c:v>
                </c:pt>
                <c:pt idx="73">
                  <c:v>2726.9298202230643</c:v>
                </c:pt>
                <c:pt idx="74">
                  <c:v>2858.8426301949098</c:v>
                </c:pt>
                <c:pt idx="75">
                  <c:v>2997.1340937931523</c:v>
                </c:pt>
                <c:pt idx="76">
                  <c:v>3142.1124024009982</c:v>
                </c:pt>
                <c:pt idx="77">
                  <c:v>3294.1006133292035</c:v>
                </c:pt>
                <c:pt idx="78">
                  <c:v>3453.4373644444368</c:v>
                </c:pt>
                <c:pt idx="79">
                  <c:v>3620.4776229083941</c:v>
                </c:pt>
                <c:pt idx="80">
                  <c:v>3817.0130152718748</c:v>
                </c:pt>
                <c:pt idx="81">
                  <c:v>4024.2123077081183</c:v>
                </c:pt>
                <c:pt idx="82">
                  <c:v>4242.6535707068479</c:v>
                </c:pt>
                <c:pt idx="83">
                  <c:v>4472.9461499217541</c:v>
                </c:pt>
                <c:pt idx="84">
                  <c:v>4715.7323514378213</c:v>
                </c:pt>
                <c:pt idx="85">
                  <c:v>4971.6892170898864</c:v>
                </c:pt>
                <c:pt idx="86">
                  <c:v>5241.530394559225</c:v>
                </c:pt>
                <c:pt idx="87">
                  <c:v>5526.0081072134908</c:v>
                </c:pt>
                <c:pt idx="88">
                  <c:v>5772.7822691877582</c:v>
                </c:pt>
                <c:pt idx="89">
                  <c:v>6030.5669394778424</c:v>
                </c:pt>
                <c:pt idx="90">
                  <c:v>6299.8525008501319</c:v>
                </c:pt>
                <c:pt idx="91">
                  <c:v>6581.1510960937394</c:v>
                </c:pt>
                <c:pt idx="92">
                  <c:v>6874.9975862329993</c:v>
                </c:pt>
                <c:pt idx="93">
                  <c:v>7181.9505502616994</c:v>
                </c:pt>
                <c:pt idx="94">
                  <c:v>7502.5933281363159</c:v>
                </c:pt>
                <c:pt idx="95">
                  <c:v>7837.5351088324269</c:v>
                </c:pt>
                <c:pt idx="96">
                  <c:v>8210.6591336114307</c:v>
                </c:pt>
                <c:pt idx="97">
                  <c:v>8601.5261199563156</c:v>
                </c:pt>
                <c:pt idx="98">
                  <c:v>9010.9777929350676</c:v>
                </c:pt>
                <c:pt idx="99">
                  <c:v>9439.8956143351716</c:v>
                </c:pt>
                <c:pt idx="100">
                  <c:v>9889.202639582858</c:v>
                </c:pt>
                <c:pt idx="101">
                  <c:v>10359.865459578585</c:v>
                </c:pt>
                <c:pt idx="102">
                  <c:v>10852.896231148952</c:v>
                </c:pt>
                <c:pt idx="103">
                  <c:v>11369.354799958141</c:v>
                </c:pt>
                <c:pt idx="104">
                  <c:v>11884.284347687142</c:v>
                </c:pt>
                <c:pt idx="105">
                  <c:v>12422.494237046571</c:v>
                </c:pt>
                <c:pt idx="106">
                  <c:v>12985.033158453138</c:v>
                </c:pt>
                <c:pt idx="107">
                  <c:v>13572.996686734194</c:v>
                </c:pt>
                <c:pt idx="108">
                  <c:v>14187.529344263601</c:v>
                </c:pt>
                <c:pt idx="109">
                  <c:v>14829.826751815559</c:v>
                </c:pt>
                <c:pt idx="110">
                  <c:v>15501.137870576933</c:v>
                </c:pt>
                <c:pt idx="111">
                  <c:v>16261.921472608072</c:v>
                </c:pt>
                <c:pt idx="112">
                  <c:v>17059.961506257765</c:v>
                </c:pt>
                <c:pt idx="113">
                  <c:v>17897.074187493046</c:v>
                </c:pt>
                <c:pt idx="114">
                  <c:v>18775.163438457996</c:v>
                </c:pt>
                <c:pt idx="115">
                  <c:v>19696.225038938501</c:v>
                </c:pt>
                <c:pt idx="116">
                  <c:v>20662.350965833069</c:v>
                </c:pt>
                <c:pt idx="117">
                  <c:v>21675.733928271904</c:v>
                </c:pt>
                <c:pt idx="118">
                  <c:v>22493.138833316945</c:v>
                </c:pt>
                <c:pt idx="119">
                  <c:v>23341.238075962621</c:v>
                </c:pt>
                <c:pt idx="120">
                  <c:v>24221.174218842207</c:v>
                </c:pt>
                <c:pt idx="121">
                  <c:v>25134.131582451908</c:v>
                </c:pt>
                <c:pt idx="122">
                  <c:v>26081.337711630211</c:v>
                </c:pt>
                <c:pt idx="123">
                  <c:v>27064.064888885179</c:v>
                </c:pt>
                <c:pt idx="124">
                  <c:v>28083.63169569341</c:v>
                </c:pt>
                <c:pt idx="125">
                  <c:v>29123.677917008856</c:v>
                </c:pt>
                <c:pt idx="126">
                  <c:v>30202.024810276918</c:v>
                </c:pt>
                <c:pt idx="127">
                  <c:v>31320.066490995159</c:v>
                </c:pt>
                <c:pt idx="128">
                  <c:v>32479.246583700064</c:v>
                </c:pt>
                <c:pt idx="129">
                  <c:v>33681.059886344163</c:v>
                </c:pt>
                <c:pt idx="130">
                  <c:v>34927.05408340384</c:v>
                </c:pt>
                <c:pt idx="131">
                  <c:v>36218.831508566778</c:v>
                </c:pt>
                <c:pt idx="132">
                  <c:v>37468.990350649205</c:v>
                </c:pt>
                <c:pt idx="133">
                  <c:v>38761.958105381549</c:v>
                </c:pt>
                <c:pt idx="134">
                  <c:v>40099.176554375641</c:v>
                </c:pt>
                <c:pt idx="135">
                  <c:v>41482.13433841947</c:v>
                </c:pt>
                <c:pt idx="136">
                  <c:v>42912.36835995243</c:v>
                </c:pt>
                <c:pt idx="137">
                  <c:v>44391.465218797501</c:v>
                </c:pt>
                <c:pt idx="138">
                  <c:v>45921.062681268319</c:v>
                </c:pt>
                <c:pt idx="139">
                  <c:v>46951.840924405034</c:v>
                </c:pt>
                <c:pt idx="140">
                  <c:v>48005.329151835598</c:v>
                </c:pt>
                <c:pt idx="141">
                  <c:v>49082.008167874184</c:v>
                </c:pt>
                <c:pt idx="142">
                  <c:v>50182.36806016654</c:v>
                </c:pt>
                <c:pt idx="143">
                  <c:v>51306.908337115186</c:v>
                </c:pt>
                <c:pt idx="144">
                  <c:v>52456.138065264298</c:v>
                </c:pt>
                <c:pt idx="145">
                  <c:v>53630.576006514544</c:v>
                </c:pt>
                <c:pt idx="146">
                  <c:v>55312.089953906376</c:v>
                </c:pt>
                <c:pt idx="147">
                  <c:v>57045.619686311242</c:v>
                </c:pt>
                <c:pt idx="148">
                  <c:v>58832.729117229865</c:v>
                </c:pt>
                <c:pt idx="149">
                  <c:v>60675.026288229004</c:v>
                </c:pt>
                <c:pt idx="150">
                  <c:v>62574.164426554467</c:v>
                </c:pt>
                <c:pt idx="151">
                  <c:v>64531.843015451996</c:v>
                </c:pt>
                <c:pt idx="152">
                  <c:v>66549.808876376323</c:v>
                </c:pt>
                <c:pt idx="153">
                  <c:v>68498.940621582558</c:v>
                </c:pt>
                <c:pt idx="154">
                  <c:v>70504.116676397694</c:v>
                </c:pt>
                <c:pt idx="155">
                  <c:v>72566.886192088234</c:v>
                </c:pt>
                <c:pt idx="156">
                  <c:v>74688.837403901154</c:v>
                </c:pt>
                <c:pt idx="157">
                  <c:v>76871.59838925043</c:v>
                </c:pt>
                <c:pt idx="158">
                  <c:v>79116.837825862851</c:v>
                </c:pt>
                <c:pt idx="159">
                  <c:v>81426.265748685561</c:v>
                </c:pt>
                <c:pt idx="160">
                  <c:v>82090.475255876067</c:v>
                </c:pt>
                <c:pt idx="161">
                  <c:v>82759.147281799829</c:v>
                </c:pt>
                <c:pt idx="162">
                  <c:v>83432.294944715584</c:v>
                </c:pt>
                <c:pt idx="163">
                  <c:v>84109.931075574568</c:v>
                </c:pt>
                <c:pt idx="164">
                  <c:v>84792.068210854544</c:v>
                </c:pt>
                <c:pt idx="165">
                  <c:v>85478.718585314331</c:v>
                </c:pt>
                <c:pt idx="166">
                  <c:v>86169.894124668906</c:v>
                </c:pt>
                <c:pt idx="167">
                  <c:v>86079.021444269572</c:v>
                </c:pt>
                <c:pt idx="168">
                  <c:v>85987.414621273914</c:v>
                </c:pt>
                <c:pt idx="169">
                  <c:v>85895.077184253125</c:v>
                </c:pt>
                <c:pt idx="170">
                  <c:v>85802.012682688583</c:v>
                </c:pt>
                <c:pt idx="171">
                  <c:v>85708.224686696631</c:v>
                </c:pt>
                <c:pt idx="172">
                  <c:v>85613.716786752469</c:v>
                </c:pt>
                <c:pt idx="173">
                  <c:v>85518.492593413306</c:v>
                </c:pt>
                <c:pt idx="174">
                  <c:v>87647.478091451514</c:v>
                </c:pt>
                <c:pt idx="175">
                  <c:v>89827.891969922421</c:v>
                </c:pt>
                <c:pt idx="176">
                  <c:v>92060.896466959079</c:v>
                </c:pt>
                <c:pt idx="177">
                  <c:v>94347.675984090471</c:v>
                </c:pt>
                <c:pt idx="178">
                  <c:v>96689.437291982613</c:v>
                </c:pt>
                <c:pt idx="179">
                  <c:v>99087.409725093705</c:v>
                </c:pt>
                <c:pt idx="180">
                  <c:v>101542.84536428719</c:v>
                </c:pt>
                <c:pt idx="181">
                  <c:v>103791.02513873481</c:v>
                </c:pt>
                <c:pt idx="182">
                  <c:v>106086.8903806313</c:v>
                </c:pt>
                <c:pt idx="183">
                  <c:v>108431.35758738613</c:v>
                </c:pt>
                <c:pt idx="184">
                  <c:v>110825.35651491639</c:v>
                </c:pt>
                <c:pt idx="185">
                  <c:v>113269.83015895143</c:v>
                </c:pt>
                <c:pt idx="186">
                  <c:v>115765.73472354369</c:v>
                </c:pt>
                <c:pt idx="187">
                  <c:v>118314.03957608908</c:v>
                </c:pt>
                <c:pt idx="188">
                  <c:v>120779.82449715104</c:v>
                </c:pt>
                <c:pt idx="189">
                  <c:v>123294.23919384686</c:v>
                </c:pt>
                <c:pt idx="190">
                  <c:v>125858.12425683372</c:v>
                </c:pt>
                <c:pt idx="191">
                  <c:v>128472.32964975596</c:v>
                </c:pt>
                <c:pt idx="192">
                  <c:v>131137.71457178917</c:v>
                </c:pt>
                <c:pt idx="193">
                  <c:v>133855.14730551903</c:v>
                </c:pt>
                <c:pt idx="194">
                  <c:v>136625.5050495246</c:v>
                </c:pt>
                <c:pt idx="195">
                  <c:v>137016.17544380031</c:v>
                </c:pt>
                <c:pt idx="196">
                  <c:v>137405.6151640754</c:v>
                </c:pt>
                <c:pt idx="197">
                  <c:v>137793.80115753555</c:v>
                </c:pt>
                <c:pt idx="198">
                  <c:v>138180.71034326535</c:v>
                </c:pt>
                <c:pt idx="199">
                  <c:v>138566.31961477542</c:v>
                </c:pt>
                <c:pt idx="200">
                  <c:v>138950.60584255232</c:v>
                </c:pt>
                <c:pt idx="201">
                  <c:v>139333.54587663079</c:v>
                </c:pt>
                <c:pt idx="202">
                  <c:v>141628.40574279262</c:v>
                </c:pt>
                <c:pt idx="203">
                  <c:v>143957.59203773574</c:v>
                </c:pt>
                <c:pt idx="204">
                  <c:v>146321.49887563416</c:v>
                </c:pt>
                <c:pt idx="205">
                  <c:v>148720.52066328953</c:v>
                </c:pt>
                <c:pt idx="206">
                  <c:v>151155.0519196153</c:v>
                </c:pt>
                <c:pt idx="207">
                  <c:v>153625.48708790317</c:v>
                </c:pt>
                <c:pt idx="208">
                  <c:v>156132.22034071531</c:v>
                </c:pt>
                <c:pt idx="209">
                  <c:v>157115.58289547494</c:v>
                </c:pt>
                <c:pt idx="210">
                  <c:v>158101.75854982517</c:v>
                </c:pt>
                <c:pt idx="211">
                  <c:v>159090.70210911788</c:v>
                </c:pt>
                <c:pt idx="212">
                  <c:v>160082.36748722219</c:v>
                </c:pt>
                <c:pt idx="213">
                  <c:v>161076.70770283474</c:v>
                </c:pt>
                <c:pt idx="214">
                  <c:v>162073.67487597206</c:v>
                </c:pt>
                <c:pt idx="215">
                  <c:v>163073.2202246495</c:v>
                </c:pt>
                <c:pt idx="216">
                  <c:v>163653.72622801038</c:v>
                </c:pt>
                <c:pt idx="217">
                  <c:v>164232.86893367636</c:v>
                </c:pt>
                <c:pt idx="218">
                  <c:v>164810.60792669232</c:v>
                </c:pt>
                <c:pt idx="219">
                  <c:v>165386.90265629219</c:v>
                </c:pt>
                <c:pt idx="220">
                  <c:v>165961.71244081159</c:v>
                </c:pt>
                <c:pt idx="221">
                  <c:v>166534.99647267227</c:v>
                </c:pt>
                <c:pt idx="222">
                  <c:v>167106.71382343784</c:v>
                </c:pt>
                <c:pt idx="223">
                  <c:v>169366.57084912606</c:v>
                </c:pt>
                <c:pt idx="224">
                  <c:v>171652.3115870067</c:v>
                </c:pt>
                <c:pt idx="225">
                  <c:v>173964.09728003878</c:v>
                </c:pt>
                <c:pt idx="226">
                  <c:v>176302.08598661807</c:v>
                </c:pt>
                <c:pt idx="227">
                  <c:v>178666.43242333745</c:v>
                </c:pt>
                <c:pt idx="228">
                  <c:v>181057.28780443023</c:v>
                </c:pt>
                <c:pt idx="229">
                  <c:v>183474.79967789457</c:v>
                </c:pt>
                <c:pt idx="230">
                  <c:v>184283.83155902216</c:v>
                </c:pt>
                <c:pt idx="231">
                  <c:v>185091.96715716796</c:v>
                </c:pt>
                <c:pt idx="232">
                  <c:v>185899.14504018513</c:v>
                </c:pt>
                <c:pt idx="233">
                  <c:v>186705.3033754132</c:v>
                </c:pt>
                <c:pt idx="234">
                  <c:v>187510.3799367692</c:v>
                </c:pt>
                <c:pt idx="235">
                  <c:v>188314.31211201762</c:v>
                </c:pt>
                <c:pt idx="236">
                  <c:v>189117.03691021883</c:v>
                </c:pt>
                <c:pt idx="237">
                  <c:v>187586.89528208019</c:v>
                </c:pt>
                <c:pt idx="238">
                  <c:v>186065.85985078858</c:v>
                </c:pt>
                <c:pt idx="239">
                  <c:v>184553.93719858557</c:v>
                </c:pt>
                <c:pt idx="240">
                  <c:v>183051.13253842274</c:v>
                </c:pt>
                <c:pt idx="241">
                  <c:v>181557.44973865844</c:v>
                </c:pt>
                <c:pt idx="242">
                  <c:v>180072.89134759991</c:v>
                </c:pt>
                <c:pt idx="243">
                  <c:v>178597.45861788513</c:v>
                </c:pt>
                <c:pt idx="244">
                  <c:v>175930.27513763847</c:v>
                </c:pt>
                <c:pt idx="245">
                  <c:v>173300.61204304319</c:v>
                </c:pt>
                <c:pt idx="246">
                  <c:v>170708.01262786009</c:v>
                </c:pt>
                <c:pt idx="247">
                  <c:v>168152.02350170922</c:v>
                </c:pt>
                <c:pt idx="248">
                  <c:v>165632.19464415609</c:v>
                </c:pt>
                <c:pt idx="249">
                  <c:v>163148.07945528178</c:v>
                </c:pt>
                <c:pt idx="250">
                  <c:v>160699.23480284787</c:v>
                </c:pt>
                <c:pt idx="251">
                  <c:v>163168.82333827158</c:v>
                </c:pt>
                <c:pt idx="252">
                  <c:v>165671.80368131661</c:v>
                </c:pt>
                <c:pt idx="253">
                  <c:v>168208.47944037098</c:v>
                </c:pt>
                <c:pt idx="254">
                  <c:v>170779.15195925278</c:v>
                </c:pt>
                <c:pt idx="255">
                  <c:v>173384.12010093138</c:v>
                </c:pt>
                <c:pt idx="256">
                  <c:v>176023.68002479209</c:v>
                </c:pt>
                <c:pt idx="257">
                  <c:v>178698.12495736722</c:v>
                </c:pt>
                <c:pt idx="258">
                  <c:v>181407.74495645979</c:v>
                </c:pt>
                <c:pt idx="259">
                  <c:v>184152.82666859098</c:v>
                </c:pt>
                <c:pt idx="260">
                  <c:v>186933.65307970651</c:v>
                </c:pt>
                <c:pt idx="261">
                  <c:v>189750.50325908195</c:v>
                </c:pt>
                <c:pt idx="262">
                  <c:v>192603.65209637233</c:v>
                </c:pt>
                <c:pt idx="263">
                  <c:v>195493.37003175652</c:v>
                </c:pt>
                <c:pt idx="264">
                  <c:v>198419.92277913322</c:v>
                </c:pt>
                <c:pt idx="265">
                  <c:v>201383.5710423314</c:v>
                </c:pt>
                <c:pt idx="266">
                  <c:v>204384.5702243046</c:v>
                </c:pt>
                <c:pt idx="267">
                  <c:v>207423.17012928575</c:v>
                </c:pt>
                <c:pt idx="268">
                  <c:v>210499.61465788641</c:v>
                </c:pt>
                <c:pt idx="269">
                  <c:v>213614.14149513244</c:v>
                </c:pt>
                <c:pt idx="270">
                  <c:v>216766.98179143615</c:v>
                </c:pt>
                <c:pt idx="271">
                  <c:v>219958.35983651379</c:v>
                </c:pt>
                <c:pt idx="272">
                  <c:v>223188.49272626697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1-41EA-A8A1-24CB87BE40E0}"/>
            </c:ext>
          </c:extLst>
        </c:ser>
        <c:ser>
          <c:idx val="2"/>
          <c:order val="2"/>
          <c:tx>
            <c:v>It (Pesimista)</c:v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'Modelo predictivo'!$A$8:$A$280</c:f>
              <c:numCache>
                <c:formatCode>m/d/yyyy</c:formatCode>
                <c:ptCount val="273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  <c:pt idx="30">
                  <c:v>43923</c:v>
                </c:pt>
                <c:pt idx="31">
                  <c:v>43924</c:v>
                </c:pt>
                <c:pt idx="32">
                  <c:v>43925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43930</c:v>
                </c:pt>
                <c:pt idx="38">
                  <c:v>43931</c:v>
                </c:pt>
                <c:pt idx="39">
                  <c:v>43932</c:v>
                </c:pt>
                <c:pt idx="40">
                  <c:v>43933</c:v>
                </c:pt>
                <c:pt idx="41">
                  <c:v>43934</c:v>
                </c:pt>
                <c:pt idx="42">
                  <c:v>43935</c:v>
                </c:pt>
                <c:pt idx="43">
                  <c:v>43936</c:v>
                </c:pt>
                <c:pt idx="44">
                  <c:v>43937</c:v>
                </c:pt>
                <c:pt idx="45">
                  <c:v>43938</c:v>
                </c:pt>
                <c:pt idx="46">
                  <c:v>43939</c:v>
                </c:pt>
                <c:pt idx="47">
                  <c:v>43940</c:v>
                </c:pt>
                <c:pt idx="48">
                  <c:v>43941</c:v>
                </c:pt>
                <c:pt idx="49">
                  <c:v>43942</c:v>
                </c:pt>
                <c:pt idx="50">
                  <c:v>43943</c:v>
                </c:pt>
                <c:pt idx="51">
                  <c:v>43944</c:v>
                </c:pt>
                <c:pt idx="52">
                  <c:v>43945</c:v>
                </c:pt>
                <c:pt idx="53">
                  <c:v>43946</c:v>
                </c:pt>
                <c:pt idx="54">
                  <c:v>43947</c:v>
                </c:pt>
                <c:pt idx="55">
                  <c:v>43948</c:v>
                </c:pt>
                <c:pt idx="56">
                  <c:v>43949</c:v>
                </c:pt>
                <c:pt idx="57">
                  <c:v>43950</c:v>
                </c:pt>
                <c:pt idx="58">
                  <c:v>43951</c:v>
                </c:pt>
                <c:pt idx="59">
                  <c:v>43952</c:v>
                </c:pt>
                <c:pt idx="60">
                  <c:v>43953</c:v>
                </c:pt>
                <c:pt idx="61">
                  <c:v>43954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43960</c:v>
                </c:pt>
                <c:pt idx="68">
                  <c:v>43961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43967</c:v>
                </c:pt>
                <c:pt idx="75">
                  <c:v>43968</c:v>
                </c:pt>
                <c:pt idx="76">
                  <c:v>43969</c:v>
                </c:pt>
                <c:pt idx="77">
                  <c:v>43970</c:v>
                </c:pt>
                <c:pt idx="78">
                  <c:v>43971</c:v>
                </c:pt>
                <c:pt idx="79">
                  <c:v>43972</c:v>
                </c:pt>
                <c:pt idx="80">
                  <c:v>43973</c:v>
                </c:pt>
                <c:pt idx="81">
                  <c:v>43974</c:v>
                </c:pt>
                <c:pt idx="82">
                  <c:v>43975</c:v>
                </c:pt>
                <c:pt idx="83">
                  <c:v>43976</c:v>
                </c:pt>
                <c:pt idx="84">
                  <c:v>43977</c:v>
                </c:pt>
                <c:pt idx="85">
                  <c:v>43978</c:v>
                </c:pt>
                <c:pt idx="86">
                  <c:v>43979</c:v>
                </c:pt>
                <c:pt idx="87">
                  <c:v>43980</c:v>
                </c:pt>
                <c:pt idx="88">
                  <c:v>43981</c:v>
                </c:pt>
                <c:pt idx="89">
                  <c:v>43982</c:v>
                </c:pt>
                <c:pt idx="90">
                  <c:v>43983</c:v>
                </c:pt>
                <c:pt idx="91">
                  <c:v>43984</c:v>
                </c:pt>
                <c:pt idx="92">
                  <c:v>43985</c:v>
                </c:pt>
                <c:pt idx="93">
                  <c:v>43986</c:v>
                </c:pt>
                <c:pt idx="94">
                  <c:v>43987</c:v>
                </c:pt>
                <c:pt idx="95">
                  <c:v>43988</c:v>
                </c:pt>
                <c:pt idx="96">
                  <c:v>43989</c:v>
                </c:pt>
                <c:pt idx="97">
                  <c:v>43990</c:v>
                </c:pt>
                <c:pt idx="98">
                  <c:v>43991</c:v>
                </c:pt>
                <c:pt idx="99">
                  <c:v>43992</c:v>
                </c:pt>
                <c:pt idx="100">
                  <c:v>43993</c:v>
                </c:pt>
                <c:pt idx="101">
                  <c:v>43994</c:v>
                </c:pt>
                <c:pt idx="102">
                  <c:v>43995</c:v>
                </c:pt>
                <c:pt idx="103">
                  <c:v>43996</c:v>
                </c:pt>
                <c:pt idx="104">
                  <c:v>43997</c:v>
                </c:pt>
                <c:pt idx="105">
                  <c:v>43998</c:v>
                </c:pt>
                <c:pt idx="106">
                  <c:v>43999</c:v>
                </c:pt>
                <c:pt idx="107">
                  <c:v>44000</c:v>
                </c:pt>
                <c:pt idx="108">
                  <c:v>44001</c:v>
                </c:pt>
                <c:pt idx="109">
                  <c:v>44002</c:v>
                </c:pt>
                <c:pt idx="110">
                  <c:v>44003</c:v>
                </c:pt>
                <c:pt idx="111">
                  <c:v>44004</c:v>
                </c:pt>
                <c:pt idx="112">
                  <c:v>44005</c:v>
                </c:pt>
                <c:pt idx="113">
                  <c:v>44006</c:v>
                </c:pt>
                <c:pt idx="114">
                  <c:v>44007</c:v>
                </c:pt>
                <c:pt idx="115">
                  <c:v>44008</c:v>
                </c:pt>
                <c:pt idx="116">
                  <c:v>44009</c:v>
                </c:pt>
                <c:pt idx="117">
                  <c:v>44010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44016</c:v>
                </c:pt>
                <c:pt idx="124">
                  <c:v>44017</c:v>
                </c:pt>
                <c:pt idx="125">
                  <c:v>44018</c:v>
                </c:pt>
                <c:pt idx="126">
                  <c:v>44019</c:v>
                </c:pt>
                <c:pt idx="127">
                  <c:v>44020</c:v>
                </c:pt>
                <c:pt idx="128">
                  <c:v>44021</c:v>
                </c:pt>
                <c:pt idx="129">
                  <c:v>44022</c:v>
                </c:pt>
                <c:pt idx="130">
                  <c:v>44023</c:v>
                </c:pt>
                <c:pt idx="131">
                  <c:v>44024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44030</c:v>
                </c:pt>
                <c:pt idx="138">
                  <c:v>44031</c:v>
                </c:pt>
                <c:pt idx="139">
                  <c:v>44032</c:v>
                </c:pt>
                <c:pt idx="140">
                  <c:v>44033</c:v>
                </c:pt>
                <c:pt idx="141">
                  <c:v>44034</c:v>
                </c:pt>
                <c:pt idx="142">
                  <c:v>44035</c:v>
                </c:pt>
                <c:pt idx="143">
                  <c:v>44036</c:v>
                </c:pt>
                <c:pt idx="144">
                  <c:v>44037</c:v>
                </c:pt>
                <c:pt idx="145">
                  <c:v>44038</c:v>
                </c:pt>
                <c:pt idx="146">
                  <c:v>44039</c:v>
                </c:pt>
                <c:pt idx="147">
                  <c:v>44040</c:v>
                </c:pt>
                <c:pt idx="148">
                  <c:v>44041</c:v>
                </c:pt>
                <c:pt idx="149">
                  <c:v>44042</c:v>
                </c:pt>
                <c:pt idx="150">
                  <c:v>44043</c:v>
                </c:pt>
                <c:pt idx="151">
                  <c:v>44044</c:v>
                </c:pt>
                <c:pt idx="152">
                  <c:v>44045</c:v>
                </c:pt>
                <c:pt idx="153">
                  <c:v>44046</c:v>
                </c:pt>
                <c:pt idx="154">
                  <c:v>44047</c:v>
                </c:pt>
                <c:pt idx="155">
                  <c:v>44048</c:v>
                </c:pt>
                <c:pt idx="156">
                  <c:v>44049</c:v>
                </c:pt>
                <c:pt idx="157">
                  <c:v>44050</c:v>
                </c:pt>
                <c:pt idx="158">
                  <c:v>44051</c:v>
                </c:pt>
                <c:pt idx="159">
                  <c:v>44052</c:v>
                </c:pt>
                <c:pt idx="160">
                  <c:v>44053</c:v>
                </c:pt>
                <c:pt idx="161">
                  <c:v>44054</c:v>
                </c:pt>
                <c:pt idx="162">
                  <c:v>44055</c:v>
                </c:pt>
                <c:pt idx="163">
                  <c:v>44056</c:v>
                </c:pt>
                <c:pt idx="164">
                  <c:v>44057</c:v>
                </c:pt>
                <c:pt idx="165">
                  <c:v>44058</c:v>
                </c:pt>
                <c:pt idx="166">
                  <c:v>44059</c:v>
                </c:pt>
                <c:pt idx="167">
                  <c:v>44060</c:v>
                </c:pt>
                <c:pt idx="168">
                  <c:v>44061</c:v>
                </c:pt>
                <c:pt idx="169">
                  <c:v>44062</c:v>
                </c:pt>
                <c:pt idx="170">
                  <c:v>44063</c:v>
                </c:pt>
                <c:pt idx="171">
                  <c:v>44064</c:v>
                </c:pt>
                <c:pt idx="172">
                  <c:v>44065</c:v>
                </c:pt>
                <c:pt idx="173">
                  <c:v>44066</c:v>
                </c:pt>
                <c:pt idx="174">
                  <c:v>44067</c:v>
                </c:pt>
                <c:pt idx="175">
                  <c:v>44068</c:v>
                </c:pt>
                <c:pt idx="176">
                  <c:v>44069</c:v>
                </c:pt>
                <c:pt idx="177">
                  <c:v>44070</c:v>
                </c:pt>
                <c:pt idx="178">
                  <c:v>44071</c:v>
                </c:pt>
                <c:pt idx="179">
                  <c:v>44072</c:v>
                </c:pt>
                <c:pt idx="180">
                  <c:v>44073</c:v>
                </c:pt>
                <c:pt idx="181">
                  <c:v>44074</c:v>
                </c:pt>
                <c:pt idx="182">
                  <c:v>44075</c:v>
                </c:pt>
                <c:pt idx="183">
                  <c:v>44076</c:v>
                </c:pt>
                <c:pt idx="184">
                  <c:v>44077</c:v>
                </c:pt>
                <c:pt idx="185">
                  <c:v>44078</c:v>
                </c:pt>
                <c:pt idx="186">
                  <c:v>44079</c:v>
                </c:pt>
                <c:pt idx="187">
                  <c:v>44080</c:v>
                </c:pt>
                <c:pt idx="188">
                  <c:v>44081</c:v>
                </c:pt>
                <c:pt idx="189">
                  <c:v>44082</c:v>
                </c:pt>
                <c:pt idx="190">
                  <c:v>44083</c:v>
                </c:pt>
                <c:pt idx="191">
                  <c:v>44084</c:v>
                </c:pt>
                <c:pt idx="192">
                  <c:v>44085</c:v>
                </c:pt>
                <c:pt idx="193">
                  <c:v>44086</c:v>
                </c:pt>
                <c:pt idx="194">
                  <c:v>44087</c:v>
                </c:pt>
                <c:pt idx="195">
                  <c:v>44088</c:v>
                </c:pt>
                <c:pt idx="196">
                  <c:v>44089</c:v>
                </c:pt>
                <c:pt idx="197">
                  <c:v>44090</c:v>
                </c:pt>
                <c:pt idx="198">
                  <c:v>44091</c:v>
                </c:pt>
                <c:pt idx="199">
                  <c:v>44092</c:v>
                </c:pt>
                <c:pt idx="200">
                  <c:v>44093</c:v>
                </c:pt>
                <c:pt idx="201">
                  <c:v>44094</c:v>
                </c:pt>
                <c:pt idx="202">
                  <c:v>44095</c:v>
                </c:pt>
                <c:pt idx="203">
                  <c:v>44096</c:v>
                </c:pt>
                <c:pt idx="204">
                  <c:v>44097</c:v>
                </c:pt>
                <c:pt idx="205">
                  <c:v>44098</c:v>
                </c:pt>
                <c:pt idx="206">
                  <c:v>44099</c:v>
                </c:pt>
                <c:pt idx="207">
                  <c:v>44100</c:v>
                </c:pt>
                <c:pt idx="208">
                  <c:v>44101</c:v>
                </c:pt>
                <c:pt idx="209">
                  <c:v>44102</c:v>
                </c:pt>
                <c:pt idx="210">
                  <c:v>44103</c:v>
                </c:pt>
                <c:pt idx="211">
                  <c:v>44104</c:v>
                </c:pt>
                <c:pt idx="212">
                  <c:v>44105</c:v>
                </c:pt>
                <c:pt idx="213">
                  <c:v>44106</c:v>
                </c:pt>
                <c:pt idx="214">
                  <c:v>44107</c:v>
                </c:pt>
                <c:pt idx="215">
                  <c:v>44108</c:v>
                </c:pt>
                <c:pt idx="216">
                  <c:v>44109</c:v>
                </c:pt>
                <c:pt idx="217">
                  <c:v>44110</c:v>
                </c:pt>
                <c:pt idx="218">
                  <c:v>44111</c:v>
                </c:pt>
                <c:pt idx="219">
                  <c:v>44112</c:v>
                </c:pt>
                <c:pt idx="220">
                  <c:v>44113</c:v>
                </c:pt>
                <c:pt idx="221">
                  <c:v>44114</c:v>
                </c:pt>
                <c:pt idx="222">
                  <c:v>44115</c:v>
                </c:pt>
                <c:pt idx="223">
                  <c:v>44116</c:v>
                </c:pt>
                <c:pt idx="224">
                  <c:v>44117</c:v>
                </c:pt>
                <c:pt idx="225">
                  <c:v>44118</c:v>
                </c:pt>
                <c:pt idx="226">
                  <c:v>44119</c:v>
                </c:pt>
                <c:pt idx="227">
                  <c:v>44120</c:v>
                </c:pt>
                <c:pt idx="228">
                  <c:v>44121</c:v>
                </c:pt>
                <c:pt idx="229">
                  <c:v>44122</c:v>
                </c:pt>
                <c:pt idx="230">
                  <c:v>44123</c:v>
                </c:pt>
                <c:pt idx="231">
                  <c:v>44124</c:v>
                </c:pt>
                <c:pt idx="232">
                  <c:v>44125</c:v>
                </c:pt>
                <c:pt idx="233">
                  <c:v>44126</c:v>
                </c:pt>
                <c:pt idx="234">
                  <c:v>44127</c:v>
                </c:pt>
                <c:pt idx="235">
                  <c:v>44128</c:v>
                </c:pt>
                <c:pt idx="236">
                  <c:v>44129</c:v>
                </c:pt>
                <c:pt idx="237">
                  <c:v>44130</c:v>
                </c:pt>
                <c:pt idx="238">
                  <c:v>44131</c:v>
                </c:pt>
                <c:pt idx="239">
                  <c:v>44132</c:v>
                </c:pt>
                <c:pt idx="240">
                  <c:v>44133</c:v>
                </c:pt>
                <c:pt idx="241">
                  <c:v>44134</c:v>
                </c:pt>
                <c:pt idx="242">
                  <c:v>44135</c:v>
                </c:pt>
                <c:pt idx="243">
                  <c:v>44136</c:v>
                </c:pt>
                <c:pt idx="244">
                  <c:v>44137</c:v>
                </c:pt>
                <c:pt idx="245">
                  <c:v>44138</c:v>
                </c:pt>
                <c:pt idx="246">
                  <c:v>44139</c:v>
                </c:pt>
                <c:pt idx="247">
                  <c:v>44140</c:v>
                </c:pt>
                <c:pt idx="248">
                  <c:v>44141</c:v>
                </c:pt>
                <c:pt idx="249">
                  <c:v>44142</c:v>
                </c:pt>
                <c:pt idx="250">
                  <c:v>44143</c:v>
                </c:pt>
                <c:pt idx="251">
                  <c:v>44144</c:v>
                </c:pt>
                <c:pt idx="252">
                  <c:v>44145</c:v>
                </c:pt>
                <c:pt idx="253">
                  <c:v>44146</c:v>
                </c:pt>
                <c:pt idx="254">
                  <c:v>44147</c:v>
                </c:pt>
                <c:pt idx="255">
                  <c:v>44148</c:v>
                </c:pt>
                <c:pt idx="256">
                  <c:v>44149</c:v>
                </c:pt>
                <c:pt idx="257">
                  <c:v>44150</c:v>
                </c:pt>
                <c:pt idx="258">
                  <c:v>44151</c:v>
                </c:pt>
                <c:pt idx="259">
                  <c:v>44152</c:v>
                </c:pt>
                <c:pt idx="260">
                  <c:v>44153</c:v>
                </c:pt>
                <c:pt idx="261">
                  <c:v>44154</c:v>
                </c:pt>
                <c:pt idx="262">
                  <c:v>44155</c:v>
                </c:pt>
                <c:pt idx="263">
                  <c:v>44156</c:v>
                </c:pt>
                <c:pt idx="264">
                  <c:v>44157</c:v>
                </c:pt>
                <c:pt idx="265">
                  <c:v>44158</c:v>
                </c:pt>
                <c:pt idx="266">
                  <c:v>44159</c:v>
                </c:pt>
                <c:pt idx="267">
                  <c:v>44160</c:v>
                </c:pt>
                <c:pt idx="268">
                  <c:v>44161</c:v>
                </c:pt>
                <c:pt idx="269">
                  <c:v>44162</c:v>
                </c:pt>
                <c:pt idx="270">
                  <c:v>44163</c:v>
                </c:pt>
                <c:pt idx="271">
                  <c:v>44164</c:v>
                </c:pt>
                <c:pt idx="272">
                  <c:v>44165</c:v>
                </c:pt>
              </c:numCache>
            </c:numRef>
          </c:cat>
          <c:val>
            <c:numRef>
              <c:f>'Modelo predictivo'!$R$8:$R$280</c:f>
              <c:numCache>
                <c:formatCode>_(* #,##0_);_(* \(#,##0\);_(* "-"_);_(@_)</c:formatCode>
                <c:ptCount val="273"/>
                <c:pt idx="4">
                  <c:v>9</c:v>
                </c:pt>
                <c:pt idx="5">
                  <c:v>12.502519458636264</c:v>
                </c:pt>
                <c:pt idx="6">
                  <c:v>17.36810977689975</c:v>
                </c:pt>
                <c:pt idx="7">
                  <c:v>24.127234938125032</c:v>
                </c:pt>
                <c:pt idx="8">
                  <c:v>29.002939977512469</c:v>
                </c:pt>
                <c:pt idx="9">
                  <c:v>34.863941150000215</c:v>
                </c:pt>
                <c:pt idx="10">
                  <c:v>41.90934933558092</c:v>
                </c:pt>
                <c:pt idx="11">
                  <c:v>50.378511960378894</c:v>
                </c:pt>
                <c:pt idx="12">
                  <c:v>60.559143938724425</c:v>
                </c:pt>
                <c:pt idx="13">
                  <c:v>72.797101657976683</c:v>
                </c:pt>
                <c:pt idx="14">
                  <c:v>87.50813199994731</c:v>
                </c:pt>
                <c:pt idx="15">
                  <c:v>105.19199546645929</c:v>
                </c:pt>
                <c:pt idx="16">
                  <c:v>130.34058087564557</c:v>
                </c:pt>
                <c:pt idx="17">
                  <c:v>161.50148903564391</c:v>
                </c:pt>
                <c:pt idx="18">
                  <c:v>200.112082124761</c:v>
                </c:pt>
                <c:pt idx="19">
                  <c:v>247.95334308313011</c:v>
                </c:pt>
                <c:pt idx="20">
                  <c:v>307.23201822734416</c:v>
                </c:pt>
                <c:pt idx="21">
                  <c:v>380.68239363840433</c:v>
                </c:pt>
                <c:pt idx="22">
                  <c:v>471.69239689444083</c:v>
                </c:pt>
                <c:pt idx="23">
                  <c:v>584.45983609202244</c:v>
                </c:pt>
                <c:pt idx="24">
                  <c:v>638.28036047830187</c:v>
                </c:pt>
                <c:pt idx="25">
                  <c:v>697.05677377241477</c:v>
                </c:pt>
                <c:pt idx="26">
                  <c:v>761.24537985115944</c:v>
                </c:pt>
                <c:pt idx="27">
                  <c:v>831.34448757952691</c:v>
                </c:pt>
                <c:pt idx="28">
                  <c:v>907.89827597331828</c:v>
                </c:pt>
                <c:pt idx="29">
                  <c:v>991.50101471308903</c:v>
                </c:pt>
                <c:pt idx="30">
                  <c:v>1082.8016726199101</c:v>
                </c:pt>
                <c:pt idx="31">
                  <c:v>1182.5089496846324</c:v>
                </c:pt>
                <c:pt idx="32">
                  <c:v>1193.6263285825312</c:v>
                </c:pt>
                <c:pt idx="33">
                  <c:v>1204.8480207532132</c:v>
                </c:pt>
                <c:pt idx="34">
                  <c:v>1216.1750010447142</c:v>
                </c:pt>
                <c:pt idx="35">
                  <c:v>1227.6082533413844</c:v>
                </c:pt>
                <c:pt idx="36">
                  <c:v>1239.1487706462474</c:v>
                </c:pt>
                <c:pt idx="37">
                  <c:v>1250.7975551640832</c:v>
                </c:pt>
                <c:pt idx="38">
                  <c:v>1262.5556183852418</c:v>
                </c:pt>
                <c:pt idx="39">
                  <c:v>1274.4239811701923</c:v>
                </c:pt>
                <c:pt idx="40">
                  <c:v>1282.5146564041797</c:v>
                </c:pt>
                <c:pt idx="41">
                  <c:v>1290.6564733543335</c:v>
                </c:pt>
                <c:pt idx="42">
                  <c:v>1298.8497524590387</c:v>
                </c:pt>
                <c:pt idx="43">
                  <c:v>1307.094816128272</c:v>
                </c:pt>
                <c:pt idx="44">
                  <c:v>1315.3919887552684</c:v>
                </c:pt>
                <c:pt idx="45">
                  <c:v>1323.7415967282518</c:v>
                </c:pt>
                <c:pt idx="46">
                  <c:v>1332.1439684422276</c:v>
                </c:pt>
                <c:pt idx="47">
                  <c:v>1340.5994343108396</c:v>
                </c:pt>
                <c:pt idx="48">
                  <c:v>1354.5513418600726</c:v>
                </c:pt>
                <c:pt idx="49">
                  <c:v>1368.6481769800489</c:v>
                </c:pt>
                <c:pt idx="50">
                  <c:v>1382.8914394128235</c:v>
                </c:pt>
                <c:pt idx="51">
                  <c:v>1397.2826443003889</c:v>
                </c:pt>
                <c:pt idx="52">
                  <c:v>1411.8233223402947</c:v>
                </c:pt>
                <c:pt idx="53">
                  <c:v>1426.5150199427887</c:v>
                </c:pt>
                <c:pt idx="54">
                  <c:v>1441.3592993894904</c:v>
                </c:pt>
                <c:pt idx="55">
                  <c:v>1456.3577389936117</c:v>
                </c:pt>
                <c:pt idx="56">
                  <c:v>1497.3506136071649</c:v>
                </c:pt>
                <c:pt idx="57">
                  <c:v>1539.49685114268</c:v>
                </c:pt>
                <c:pt idx="58">
                  <c:v>1582.8288745573552</c:v>
                </c:pt>
                <c:pt idx="59">
                  <c:v>1627.3800166897815</c:v>
                </c:pt>
                <c:pt idx="60">
                  <c:v>1673.1845457034708</c:v>
                </c:pt>
                <c:pt idx="61">
                  <c:v>1720.2776912367058</c:v>
                </c:pt>
                <c:pt idx="62">
                  <c:v>1768.6956712780313</c:v>
                </c:pt>
                <c:pt idx="63">
                  <c:v>1818.4757197872054</c:v>
                </c:pt>
                <c:pt idx="64">
                  <c:v>1890.4922886462914</c:v>
                </c:pt>
                <c:pt idx="65">
                  <c:v>1965.359957663941</c:v>
                </c:pt>
                <c:pt idx="66">
                  <c:v>2043.1915236371462</c:v>
                </c:pt>
                <c:pt idx="67">
                  <c:v>2124.1042396844687</c:v>
                </c:pt>
                <c:pt idx="68">
                  <c:v>2208.219990802661</c:v>
                </c:pt>
                <c:pt idx="69">
                  <c:v>2295.665476298781</c:v>
                </c:pt>
                <c:pt idx="70">
                  <c:v>2386.5723993637762</c:v>
                </c:pt>
                <c:pt idx="71">
                  <c:v>2481.0776640635549</c:v>
                </c:pt>
                <c:pt idx="72">
                  <c:v>2601.1016563703238</c:v>
                </c:pt>
                <c:pt idx="73">
                  <c:v>2726.9298202230643</c:v>
                </c:pt>
                <c:pt idx="74">
                  <c:v>2858.8426301949098</c:v>
                </c:pt>
                <c:pt idx="75">
                  <c:v>2997.1340937931523</c:v>
                </c:pt>
                <c:pt idx="76">
                  <c:v>3142.1124024009982</c:v>
                </c:pt>
                <c:pt idx="77">
                  <c:v>3294.1006133292035</c:v>
                </c:pt>
                <c:pt idx="78">
                  <c:v>3453.4373644444368</c:v>
                </c:pt>
                <c:pt idx="79">
                  <c:v>3620.4776229083941</c:v>
                </c:pt>
                <c:pt idx="80">
                  <c:v>3817.0130152718748</c:v>
                </c:pt>
                <c:pt idx="81">
                  <c:v>4024.2123077081183</c:v>
                </c:pt>
                <c:pt idx="82">
                  <c:v>4242.6535707068479</c:v>
                </c:pt>
                <c:pt idx="83">
                  <c:v>4472.9461499217541</c:v>
                </c:pt>
                <c:pt idx="84">
                  <c:v>4715.7323514378213</c:v>
                </c:pt>
                <c:pt idx="85">
                  <c:v>4971.6892170898864</c:v>
                </c:pt>
                <c:pt idx="86">
                  <c:v>5241.530394559225</c:v>
                </c:pt>
                <c:pt idx="87">
                  <c:v>5526.0081072134908</c:v>
                </c:pt>
                <c:pt idx="88">
                  <c:v>5772.7822691877582</c:v>
                </c:pt>
                <c:pt idx="89">
                  <c:v>6030.5669394778424</c:v>
                </c:pt>
                <c:pt idx="90">
                  <c:v>6299.8525008501319</c:v>
                </c:pt>
                <c:pt idx="91">
                  <c:v>6581.1510960937394</c:v>
                </c:pt>
                <c:pt idx="92">
                  <c:v>6874.9975862329993</c:v>
                </c:pt>
                <c:pt idx="93">
                  <c:v>7181.9505502616994</c:v>
                </c:pt>
                <c:pt idx="94">
                  <c:v>7502.5933281363159</c:v>
                </c:pt>
                <c:pt idx="95">
                  <c:v>7837.5351088324269</c:v>
                </c:pt>
                <c:pt idx="96">
                  <c:v>8210.6591336114307</c:v>
                </c:pt>
                <c:pt idx="97">
                  <c:v>8601.5261199563156</c:v>
                </c:pt>
                <c:pt idx="98">
                  <c:v>9010.9777929350676</c:v>
                </c:pt>
                <c:pt idx="99">
                  <c:v>9439.8956143351716</c:v>
                </c:pt>
                <c:pt idx="100">
                  <c:v>9889.202639582858</c:v>
                </c:pt>
                <c:pt idx="101">
                  <c:v>10359.865459578585</c:v>
                </c:pt>
                <c:pt idx="102">
                  <c:v>10852.896231148952</c:v>
                </c:pt>
                <c:pt idx="103">
                  <c:v>11369.354799958141</c:v>
                </c:pt>
                <c:pt idx="104">
                  <c:v>11884.284347687142</c:v>
                </c:pt>
                <c:pt idx="105">
                  <c:v>12422.494237046571</c:v>
                </c:pt>
                <c:pt idx="106">
                  <c:v>12985.033158453138</c:v>
                </c:pt>
                <c:pt idx="107">
                  <c:v>13572.996686734194</c:v>
                </c:pt>
                <c:pt idx="108">
                  <c:v>14187.529344263601</c:v>
                </c:pt>
                <c:pt idx="109">
                  <c:v>14829.826751815559</c:v>
                </c:pt>
                <c:pt idx="110">
                  <c:v>15501.137870576933</c:v>
                </c:pt>
                <c:pt idx="111">
                  <c:v>16261.921472608072</c:v>
                </c:pt>
                <c:pt idx="112">
                  <c:v>17059.961506257765</c:v>
                </c:pt>
                <c:pt idx="113">
                  <c:v>17897.074187493046</c:v>
                </c:pt>
                <c:pt idx="114">
                  <c:v>18775.163438457996</c:v>
                </c:pt>
                <c:pt idx="115">
                  <c:v>19696.225038938501</c:v>
                </c:pt>
                <c:pt idx="116">
                  <c:v>20662.350965833069</c:v>
                </c:pt>
                <c:pt idx="117">
                  <c:v>21675.733928271904</c:v>
                </c:pt>
                <c:pt idx="118">
                  <c:v>22493.138833316945</c:v>
                </c:pt>
                <c:pt idx="119">
                  <c:v>23341.238075962621</c:v>
                </c:pt>
                <c:pt idx="120">
                  <c:v>24221.174218842207</c:v>
                </c:pt>
                <c:pt idx="121">
                  <c:v>25134.131582451908</c:v>
                </c:pt>
                <c:pt idx="122">
                  <c:v>26081.337711630211</c:v>
                </c:pt>
                <c:pt idx="123">
                  <c:v>27064.064888885179</c:v>
                </c:pt>
                <c:pt idx="124">
                  <c:v>28083.63169569341</c:v>
                </c:pt>
                <c:pt idx="125">
                  <c:v>29123.677917008856</c:v>
                </c:pt>
                <c:pt idx="126">
                  <c:v>30202.024810276918</c:v>
                </c:pt>
                <c:pt idx="127">
                  <c:v>31320.066490995159</c:v>
                </c:pt>
                <c:pt idx="128">
                  <c:v>32479.246583700064</c:v>
                </c:pt>
                <c:pt idx="129">
                  <c:v>33681.059886344163</c:v>
                </c:pt>
                <c:pt idx="130">
                  <c:v>34927.05408340384</c:v>
                </c:pt>
                <c:pt idx="131">
                  <c:v>36218.831508566778</c:v>
                </c:pt>
                <c:pt idx="132">
                  <c:v>37468.990350649205</c:v>
                </c:pt>
                <c:pt idx="133">
                  <c:v>38761.958105381549</c:v>
                </c:pt>
                <c:pt idx="134">
                  <c:v>40099.176554375641</c:v>
                </c:pt>
                <c:pt idx="135">
                  <c:v>41482.13433841947</c:v>
                </c:pt>
                <c:pt idx="136">
                  <c:v>42912.36835995243</c:v>
                </c:pt>
                <c:pt idx="137">
                  <c:v>44391.465218797501</c:v>
                </c:pt>
                <c:pt idx="138">
                  <c:v>45921.062681268319</c:v>
                </c:pt>
                <c:pt idx="139">
                  <c:v>46951.840924405034</c:v>
                </c:pt>
                <c:pt idx="140">
                  <c:v>48005.329151835598</c:v>
                </c:pt>
                <c:pt idx="141">
                  <c:v>49082.008167874184</c:v>
                </c:pt>
                <c:pt idx="142">
                  <c:v>50182.36806016654</c:v>
                </c:pt>
                <c:pt idx="143">
                  <c:v>51306.908337115186</c:v>
                </c:pt>
                <c:pt idx="144">
                  <c:v>52456.138065264298</c:v>
                </c:pt>
                <c:pt idx="145">
                  <c:v>53630.576006514544</c:v>
                </c:pt>
                <c:pt idx="146">
                  <c:v>55312.089953906376</c:v>
                </c:pt>
                <c:pt idx="147">
                  <c:v>57045.619686311242</c:v>
                </c:pt>
                <c:pt idx="148">
                  <c:v>58832.729117229865</c:v>
                </c:pt>
                <c:pt idx="149">
                  <c:v>60675.026288229004</c:v>
                </c:pt>
                <c:pt idx="150">
                  <c:v>62574.164426554467</c:v>
                </c:pt>
                <c:pt idx="151">
                  <c:v>64531.843015451996</c:v>
                </c:pt>
                <c:pt idx="152">
                  <c:v>66549.808876376323</c:v>
                </c:pt>
                <c:pt idx="153">
                  <c:v>68498.940621582558</c:v>
                </c:pt>
                <c:pt idx="154">
                  <c:v>70504.116676397694</c:v>
                </c:pt>
                <c:pt idx="155">
                  <c:v>72566.886192088234</c:v>
                </c:pt>
                <c:pt idx="156">
                  <c:v>74688.837403901154</c:v>
                </c:pt>
                <c:pt idx="157">
                  <c:v>76871.59838925043</c:v>
                </c:pt>
                <c:pt idx="158">
                  <c:v>79116.837825862851</c:v>
                </c:pt>
                <c:pt idx="159">
                  <c:v>81426.265748685561</c:v>
                </c:pt>
                <c:pt idx="160">
                  <c:v>82090.475255876067</c:v>
                </c:pt>
                <c:pt idx="161">
                  <c:v>82759.147281799829</c:v>
                </c:pt>
                <c:pt idx="162">
                  <c:v>83432.294944715584</c:v>
                </c:pt>
                <c:pt idx="163">
                  <c:v>84109.931075574568</c:v>
                </c:pt>
                <c:pt idx="164">
                  <c:v>84792.068210854544</c:v>
                </c:pt>
                <c:pt idx="165">
                  <c:v>85478.718585314331</c:v>
                </c:pt>
                <c:pt idx="166">
                  <c:v>86169.894124668906</c:v>
                </c:pt>
                <c:pt idx="167">
                  <c:v>86079.021444269572</c:v>
                </c:pt>
                <c:pt idx="168">
                  <c:v>85987.414621273914</c:v>
                </c:pt>
                <c:pt idx="169">
                  <c:v>85895.077184253125</c:v>
                </c:pt>
                <c:pt idx="170">
                  <c:v>85802.012682688583</c:v>
                </c:pt>
                <c:pt idx="171">
                  <c:v>85708.224686696631</c:v>
                </c:pt>
                <c:pt idx="172">
                  <c:v>85613.716786752469</c:v>
                </c:pt>
                <c:pt idx="173">
                  <c:v>85518.492593413306</c:v>
                </c:pt>
                <c:pt idx="174">
                  <c:v>87647.478091451514</c:v>
                </c:pt>
                <c:pt idx="175">
                  <c:v>89827.891969922421</c:v>
                </c:pt>
                <c:pt idx="176">
                  <c:v>92060.896466959079</c:v>
                </c:pt>
                <c:pt idx="177">
                  <c:v>94347.675984090471</c:v>
                </c:pt>
                <c:pt idx="178">
                  <c:v>96689.437291982613</c:v>
                </c:pt>
                <c:pt idx="179">
                  <c:v>99087.409725093705</c:v>
                </c:pt>
                <c:pt idx="180">
                  <c:v>101542.84536428719</c:v>
                </c:pt>
                <c:pt idx="181">
                  <c:v>103791.02513873481</c:v>
                </c:pt>
                <c:pt idx="182">
                  <c:v>106086.8903806313</c:v>
                </c:pt>
                <c:pt idx="183">
                  <c:v>108431.35758738613</c:v>
                </c:pt>
                <c:pt idx="184">
                  <c:v>110825.35651491639</c:v>
                </c:pt>
                <c:pt idx="185">
                  <c:v>113269.83015895143</c:v>
                </c:pt>
                <c:pt idx="186">
                  <c:v>115765.73472354369</c:v>
                </c:pt>
                <c:pt idx="187">
                  <c:v>118314.03957608908</c:v>
                </c:pt>
                <c:pt idx="188">
                  <c:v>120779.82449715104</c:v>
                </c:pt>
                <c:pt idx="189">
                  <c:v>123294.23919384686</c:v>
                </c:pt>
                <c:pt idx="190">
                  <c:v>125858.12425683372</c:v>
                </c:pt>
                <c:pt idx="191">
                  <c:v>128472.32964975596</c:v>
                </c:pt>
                <c:pt idx="192">
                  <c:v>131137.71457178917</c:v>
                </c:pt>
                <c:pt idx="193">
                  <c:v>133855.14730551903</c:v>
                </c:pt>
                <c:pt idx="194">
                  <c:v>136625.5050495246</c:v>
                </c:pt>
                <c:pt idx="195">
                  <c:v>137016.17544380031</c:v>
                </c:pt>
                <c:pt idx="196">
                  <c:v>137405.6151640754</c:v>
                </c:pt>
                <c:pt idx="197">
                  <c:v>137793.80115753555</c:v>
                </c:pt>
                <c:pt idx="198">
                  <c:v>138180.71034326535</c:v>
                </c:pt>
                <c:pt idx="199">
                  <c:v>138566.31961477542</c:v>
                </c:pt>
                <c:pt idx="200">
                  <c:v>138950.60584255232</c:v>
                </c:pt>
                <c:pt idx="201">
                  <c:v>139333.54587663079</c:v>
                </c:pt>
                <c:pt idx="202">
                  <c:v>141628.40574279262</c:v>
                </c:pt>
                <c:pt idx="203">
                  <c:v>143957.59203773574</c:v>
                </c:pt>
                <c:pt idx="204">
                  <c:v>146321.49887563416</c:v>
                </c:pt>
                <c:pt idx="205">
                  <c:v>148720.52066328953</c:v>
                </c:pt>
                <c:pt idx="206">
                  <c:v>151155.0519196153</c:v>
                </c:pt>
                <c:pt idx="207">
                  <c:v>153625.48708790317</c:v>
                </c:pt>
                <c:pt idx="208">
                  <c:v>156132.22034071531</c:v>
                </c:pt>
                <c:pt idx="209">
                  <c:v>157115.58289547494</c:v>
                </c:pt>
                <c:pt idx="210">
                  <c:v>158101.75854982517</c:v>
                </c:pt>
                <c:pt idx="211">
                  <c:v>159090.70210911788</c:v>
                </c:pt>
                <c:pt idx="212">
                  <c:v>160082.36748722219</c:v>
                </c:pt>
                <c:pt idx="213">
                  <c:v>161076.70770283474</c:v>
                </c:pt>
                <c:pt idx="214">
                  <c:v>162073.67487597206</c:v>
                </c:pt>
                <c:pt idx="215">
                  <c:v>163073.2202246495</c:v>
                </c:pt>
                <c:pt idx="216">
                  <c:v>163653.72622801038</c:v>
                </c:pt>
                <c:pt idx="217">
                  <c:v>164232.86893367636</c:v>
                </c:pt>
                <c:pt idx="218">
                  <c:v>164810.60792669232</c:v>
                </c:pt>
                <c:pt idx="219">
                  <c:v>165386.90265629219</c:v>
                </c:pt>
                <c:pt idx="220">
                  <c:v>165961.71244081159</c:v>
                </c:pt>
                <c:pt idx="221">
                  <c:v>166534.99647267227</c:v>
                </c:pt>
                <c:pt idx="222">
                  <c:v>167106.71382343784</c:v>
                </c:pt>
                <c:pt idx="223">
                  <c:v>169366.57084912606</c:v>
                </c:pt>
                <c:pt idx="224">
                  <c:v>171652.3115870067</c:v>
                </c:pt>
                <c:pt idx="225">
                  <c:v>173964.09728003878</c:v>
                </c:pt>
                <c:pt idx="226">
                  <c:v>176302.08598661807</c:v>
                </c:pt>
                <c:pt idx="227">
                  <c:v>178666.43242333745</c:v>
                </c:pt>
                <c:pt idx="228">
                  <c:v>181057.28780443023</c:v>
                </c:pt>
                <c:pt idx="229">
                  <c:v>183474.79967789457</c:v>
                </c:pt>
                <c:pt idx="230">
                  <c:v>184283.83155902216</c:v>
                </c:pt>
                <c:pt idx="231">
                  <c:v>185091.96715716796</c:v>
                </c:pt>
                <c:pt idx="232">
                  <c:v>185899.14504018513</c:v>
                </c:pt>
                <c:pt idx="233">
                  <c:v>186705.3033754132</c:v>
                </c:pt>
                <c:pt idx="234">
                  <c:v>187510.3799367692</c:v>
                </c:pt>
                <c:pt idx="235">
                  <c:v>188314.31211201762</c:v>
                </c:pt>
                <c:pt idx="236">
                  <c:v>189117.03691021883</c:v>
                </c:pt>
                <c:pt idx="237">
                  <c:v>187586.89528208019</c:v>
                </c:pt>
                <c:pt idx="238">
                  <c:v>186065.85985078858</c:v>
                </c:pt>
                <c:pt idx="239">
                  <c:v>184553.93719858557</c:v>
                </c:pt>
                <c:pt idx="240">
                  <c:v>183051.13253842274</c:v>
                </c:pt>
                <c:pt idx="241">
                  <c:v>181557.44973865844</c:v>
                </c:pt>
                <c:pt idx="242">
                  <c:v>180072.89134759991</c:v>
                </c:pt>
                <c:pt idx="243">
                  <c:v>178597.45861788513</c:v>
                </c:pt>
                <c:pt idx="244">
                  <c:v>175930.27513763847</c:v>
                </c:pt>
                <c:pt idx="245">
                  <c:v>173300.61204304319</c:v>
                </c:pt>
                <c:pt idx="246">
                  <c:v>170708.01262786009</c:v>
                </c:pt>
                <c:pt idx="247">
                  <c:v>168152.02350170922</c:v>
                </c:pt>
                <c:pt idx="248">
                  <c:v>165632.19464415609</c:v>
                </c:pt>
                <c:pt idx="249">
                  <c:v>163148.07945528178</c:v>
                </c:pt>
                <c:pt idx="250">
                  <c:v>160699.23480284787</c:v>
                </c:pt>
                <c:pt idx="251">
                  <c:v>171537.68652250498</c:v>
                </c:pt>
                <c:pt idx="252">
                  <c:v>183094.87078941771</c:v>
                </c:pt>
                <c:pt idx="253">
                  <c:v>195416.73283870198</c:v>
                </c:pt>
                <c:pt idx="254">
                  <c:v>208551.9147048514</c:v>
                </c:pt>
                <c:pt idx="255">
                  <c:v>222551.87944790232</c:v>
                </c:pt>
                <c:pt idx="256">
                  <c:v>237471.03602090682</c:v>
                </c:pt>
                <c:pt idx="257">
                  <c:v>253366.86385503379</c:v>
                </c:pt>
                <c:pt idx="258">
                  <c:v>270300.03606834763</c:v>
                </c:pt>
                <c:pt idx="259">
                  <c:v>288334.54001317936</c:v>
                </c:pt>
                <c:pt idx="260">
                  <c:v>307537.79366340348</c:v>
                </c:pt>
                <c:pt idx="261">
                  <c:v>327980.75610531698</c:v>
                </c:pt>
                <c:pt idx="262">
                  <c:v>349738.03013275459</c:v>
                </c:pt>
                <c:pt idx="263">
                  <c:v>372887.95465733652</c:v>
                </c:pt>
                <c:pt idx="264">
                  <c:v>397512.68432736455</c:v>
                </c:pt>
                <c:pt idx="265">
                  <c:v>423698.25340329757</c:v>
                </c:pt>
                <c:pt idx="266">
                  <c:v>451534.62056389387</c:v>
                </c:pt>
                <c:pt idx="267">
                  <c:v>481115.69091562228</c:v>
                </c:pt>
                <c:pt idx="268">
                  <c:v>512539.3110502928</c:v>
                </c:pt>
                <c:pt idx="269">
                  <c:v>545907.23254457011</c:v>
                </c:pt>
                <c:pt idx="270">
                  <c:v>581325.03882394149</c:v>
                </c:pt>
                <c:pt idx="271">
                  <c:v>618902.02982820605</c:v>
                </c:pt>
                <c:pt idx="272">
                  <c:v>658751.05842290027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01-41EA-A8A1-24CB87BE4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370624"/>
        <c:axId val="305372544"/>
      </c:lineChart>
      <c:dateAx>
        <c:axId val="305370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Fecha</a:t>
                </a:r>
              </a:p>
            </c:rich>
          </c:tx>
          <c:layout>
            <c:manualLayout>
              <c:xMode val="edge"/>
              <c:yMode val="edge"/>
              <c:x val="0.48384881864623241"/>
              <c:y val="0.88352966101694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05372544"/>
        <c:crosses val="autoZero"/>
        <c:auto val="1"/>
        <c:lblOffset val="100"/>
        <c:baseTimeUnit val="days"/>
      </c:dateAx>
      <c:valAx>
        <c:axId val="30537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Infectados</a:t>
                </a:r>
                <a:r>
                  <a:rPr lang="es-AR" baseline="0"/>
                  <a:t> (It)</a:t>
                </a:r>
                <a:endParaRPr lang="es-A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0537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262437700905363"/>
          <c:y val="0.91719199014461472"/>
          <c:w val="0.46737563856960407"/>
          <c:h val="5.04505649717514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400" b="0" i="0" baseline="0">
                <a:effectLst/>
              </a:rPr>
              <a:t>Requerimiento de camas de cuidados críticos por COVID-19 en Argentina, según escenario</a:t>
            </a:r>
            <a:endParaRPr lang="es-A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Camas UTI (Optimista)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'Modelo predictivo'!$A$8:$A$280</c:f>
              <c:numCache>
                <c:formatCode>m/d/yyyy</c:formatCode>
                <c:ptCount val="273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  <c:pt idx="30">
                  <c:v>43923</c:v>
                </c:pt>
                <c:pt idx="31">
                  <c:v>43924</c:v>
                </c:pt>
                <c:pt idx="32">
                  <c:v>43925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43930</c:v>
                </c:pt>
                <c:pt idx="38">
                  <c:v>43931</c:v>
                </c:pt>
                <c:pt idx="39">
                  <c:v>43932</c:v>
                </c:pt>
                <c:pt idx="40">
                  <c:v>43933</c:v>
                </c:pt>
                <c:pt idx="41">
                  <c:v>43934</c:v>
                </c:pt>
                <c:pt idx="42">
                  <c:v>43935</c:v>
                </c:pt>
                <c:pt idx="43">
                  <c:v>43936</c:v>
                </c:pt>
                <c:pt idx="44">
                  <c:v>43937</c:v>
                </c:pt>
                <c:pt idx="45">
                  <c:v>43938</c:v>
                </c:pt>
                <c:pt idx="46">
                  <c:v>43939</c:v>
                </c:pt>
                <c:pt idx="47">
                  <c:v>43940</c:v>
                </c:pt>
                <c:pt idx="48">
                  <c:v>43941</c:v>
                </c:pt>
                <c:pt idx="49">
                  <c:v>43942</c:v>
                </c:pt>
                <c:pt idx="50">
                  <c:v>43943</c:v>
                </c:pt>
                <c:pt idx="51">
                  <c:v>43944</c:v>
                </c:pt>
                <c:pt idx="52">
                  <c:v>43945</c:v>
                </c:pt>
                <c:pt idx="53">
                  <c:v>43946</c:v>
                </c:pt>
                <c:pt idx="54">
                  <c:v>43947</c:v>
                </c:pt>
                <c:pt idx="55">
                  <c:v>43948</c:v>
                </c:pt>
                <c:pt idx="56">
                  <c:v>43949</c:v>
                </c:pt>
                <c:pt idx="57">
                  <c:v>43950</c:v>
                </c:pt>
                <c:pt idx="58">
                  <c:v>43951</c:v>
                </c:pt>
                <c:pt idx="59">
                  <c:v>43952</c:v>
                </c:pt>
                <c:pt idx="60">
                  <c:v>43953</c:v>
                </c:pt>
                <c:pt idx="61">
                  <c:v>43954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43960</c:v>
                </c:pt>
                <c:pt idx="68">
                  <c:v>43961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43967</c:v>
                </c:pt>
                <c:pt idx="75">
                  <c:v>43968</c:v>
                </c:pt>
                <c:pt idx="76">
                  <c:v>43969</c:v>
                </c:pt>
                <c:pt idx="77">
                  <c:v>43970</c:v>
                </c:pt>
                <c:pt idx="78">
                  <c:v>43971</c:v>
                </c:pt>
                <c:pt idx="79">
                  <c:v>43972</c:v>
                </c:pt>
                <c:pt idx="80">
                  <c:v>43973</c:v>
                </c:pt>
                <c:pt idx="81">
                  <c:v>43974</c:v>
                </c:pt>
                <c:pt idx="82">
                  <c:v>43975</c:v>
                </c:pt>
                <c:pt idx="83">
                  <c:v>43976</c:v>
                </c:pt>
                <c:pt idx="84">
                  <c:v>43977</c:v>
                </c:pt>
                <c:pt idx="85">
                  <c:v>43978</c:v>
                </c:pt>
                <c:pt idx="86">
                  <c:v>43979</c:v>
                </c:pt>
                <c:pt idx="87">
                  <c:v>43980</c:v>
                </c:pt>
                <c:pt idx="88">
                  <c:v>43981</c:v>
                </c:pt>
                <c:pt idx="89">
                  <c:v>43982</c:v>
                </c:pt>
                <c:pt idx="90">
                  <c:v>43983</c:v>
                </c:pt>
                <c:pt idx="91">
                  <c:v>43984</c:v>
                </c:pt>
                <c:pt idx="92">
                  <c:v>43985</c:v>
                </c:pt>
                <c:pt idx="93">
                  <c:v>43986</c:v>
                </c:pt>
                <c:pt idx="94">
                  <c:v>43987</c:v>
                </c:pt>
                <c:pt idx="95">
                  <c:v>43988</c:v>
                </c:pt>
                <c:pt idx="96">
                  <c:v>43989</c:v>
                </c:pt>
                <c:pt idx="97">
                  <c:v>43990</c:v>
                </c:pt>
                <c:pt idx="98">
                  <c:v>43991</c:v>
                </c:pt>
                <c:pt idx="99">
                  <c:v>43992</c:v>
                </c:pt>
                <c:pt idx="100">
                  <c:v>43993</c:v>
                </c:pt>
                <c:pt idx="101">
                  <c:v>43994</c:v>
                </c:pt>
                <c:pt idx="102">
                  <c:v>43995</c:v>
                </c:pt>
                <c:pt idx="103">
                  <c:v>43996</c:v>
                </c:pt>
                <c:pt idx="104">
                  <c:v>43997</c:v>
                </c:pt>
                <c:pt idx="105">
                  <c:v>43998</c:v>
                </c:pt>
                <c:pt idx="106">
                  <c:v>43999</c:v>
                </c:pt>
                <c:pt idx="107">
                  <c:v>44000</c:v>
                </c:pt>
                <c:pt idx="108">
                  <c:v>44001</c:v>
                </c:pt>
                <c:pt idx="109">
                  <c:v>44002</c:v>
                </c:pt>
                <c:pt idx="110">
                  <c:v>44003</c:v>
                </c:pt>
                <c:pt idx="111">
                  <c:v>44004</c:v>
                </c:pt>
                <c:pt idx="112">
                  <c:v>44005</c:v>
                </c:pt>
                <c:pt idx="113">
                  <c:v>44006</c:v>
                </c:pt>
                <c:pt idx="114">
                  <c:v>44007</c:v>
                </c:pt>
                <c:pt idx="115">
                  <c:v>44008</c:v>
                </c:pt>
                <c:pt idx="116">
                  <c:v>44009</c:v>
                </c:pt>
                <c:pt idx="117">
                  <c:v>44010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44016</c:v>
                </c:pt>
                <c:pt idx="124">
                  <c:v>44017</c:v>
                </c:pt>
                <c:pt idx="125">
                  <c:v>44018</c:v>
                </c:pt>
                <c:pt idx="126">
                  <c:v>44019</c:v>
                </c:pt>
                <c:pt idx="127">
                  <c:v>44020</c:v>
                </c:pt>
                <c:pt idx="128">
                  <c:v>44021</c:v>
                </c:pt>
                <c:pt idx="129">
                  <c:v>44022</c:v>
                </c:pt>
                <c:pt idx="130">
                  <c:v>44023</c:v>
                </c:pt>
                <c:pt idx="131">
                  <c:v>44024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44030</c:v>
                </c:pt>
                <c:pt idx="138">
                  <c:v>44031</c:v>
                </c:pt>
                <c:pt idx="139">
                  <c:v>44032</c:v>
                </c:pt>
                <c:pt idx="140">
                  <c:v>44033</c:v>
                </c:pt>
                <c:pt idx="141">
                  <c:v>44034</c:v>
                </c:pt>
                <c:pt idx="142">
                  <c:v>44035</c:v>
                </c:pt>
                <c:pt idx="143">
                  <c:v>44036</c:v>
                </c:pt>
                <c:pt idx="144">
                  <c:v>44037</c:v>
                </c:pt>
                <c:pt idx="145">
                  <c:v>44038</c:v>
                </c:pt>
                <c:pt idx="146">
                  <c:v>44039</c:v>
                </c:pt>
                <c:pt idx="147">
                  <c:v>44040</c:v>
                </c:pt>
                <c:pt idx="148">
                  <c:v>44041</c:v>
                </c:pt>
                <c:pt idx="149">
                  <c:v>44042</c:v>
                </c:pt>
                <c:pt idx="150">
                  <c:v>44043</c:v>
                </c:pt>
                <c:pt idx="151">
                  <c:v>44044</c:v>
                </c:pt>
                <c:pt idx="152">
                  <c:v>44045</c:v>
                </c:pt>
                <c:pt idx="153">
                  <c:v>44046</c:v>
                </c:pt>
                <c:pt idx="154">
                  <c:v>44047</c:v>
                </c:pt>
                <c:pt idx="155">
                  <c:v>44048</c:v>
                </c:pt>
                <c:pt idx="156">
                  <c:v>44049</c:v>
                </c:pt>
                <c:pt idx="157">
                  <c:v>44050</c:v>
                </c:pt>
                <c:pt idx="158">
                  <c:v>44051</c:v>
                </c:pt>
                <c:pt idx="159">
                  <c:v>44052</c:v>
                </c:pt>
                <c:pt idx="160">
                  <c:v>44053</c:v>
                </c:pt>
                <c:pt idx="161">
                  <c:v>44054</c:v>
                </c:pt>
                <c:pt idx="162">
                  <c:v>44055</c:v>
                </c:pt>
                <c:pt idx="163">
                  <c:v>44056</c:v>
                </c:pt>
                <c:pt idx="164">
                  <c:v>44057</c:v>
                </c:pt>
                <c:pt idx="165">
                  <c:v>44058</c:v>
                </c:pt>
                <c:pt idx="166">
                  <c:v>44059</c:v>
                </c:pt>
                <c:pt idx="167">
                  <c:v>44060</c:v>
                </c:pt>
                <c:pt idx="168">
                  <c:v>44061</c:v>
                </c:pt>
                <c:pt idx="169">
                  <c:v>44062</c:v>
                </c:pt>
                <c:pt idx="170">
                  <c:v>44063</c:v>
                </c:pt>
                <c:pt idx="171">
                  <c:v>44064</c:v>
                </c:pt>
                <c:pt idx="172">
                  <c:v>44065</c:v>
                </c:pt>
                <c:pt idx="173">
                  <c:v>44066</c:v>
                </c:pt>
                <c:pt idx="174">
                  <c:v>44067</c:v>
                </c:pt>
                <c:pt idx="175">
                  <c:v>44068</c:v>
                </c:pt>
                <c:pt idx="176">
                  <c:v>44069</c:v>
                </c:pt>
                <c:pt idx="177">
                  <c:v>44070</c:v>
                </c:pt>
                <c:pt idx="178">
                  <c:v>44071</c:v>
                </c:pt>
                <c:pt idx="179">
                  <c:v>44072</c:v>
                </c:pt>
                <c:pt idx="180">
                  <c:v>44073</c:v>
                </c:pt>
                <c:pt idx="181">
                  <c:v>44074</c:v>
                </c:pt>
                <c:pt idx="182">
                  <c:v>44075</c:v>
                </c:pt>
                <c:pt idx="183">
                  <c:v>44076</c:v>
                </c:pt>
                <c:pt idx="184">
                  <c:v>44077</c:v>
                </c:pt>
                <c:pt idx="185">
                  <c:v>44078</c:v>
                </c:pt>
                <c:pt idx="186">
                  <c:v>44079</c:v>
                </c:pt>
                <c:pt idx="187">
                  <c:v>44080</c:v>
                </c:pt>
                <c:pt idx="188">
                  <c:v>44081</c:v>
                </c:pt>
                <c:pt idx="189">
                  <c:v>44082</c:v>
                </c:pt>
                <c:pt idx="190">
                  <c:v>44083</c:v>
                </c:pt>
                <c:pt idx="191">
                  <c:v>44084</c:v>
                </c:pt>
                <c:pt idx="192">
                  <c:v>44085</c:v>
                </c:pt>
                <c:pt idx="193">
                  <c:v>44086</c:v>
                </c:pt>
                <c:pt idx="194">
                  <c:v>44087</c:v>
                </c:pt>
                <c:pt idx="195">
                  <c:v>44088</c:v>
                </c:pt>
                <c:pt idx="196">
                  <c:v>44089</c:v>
                </c:pt>
                <c:pt idx="197">
                  <c:v>44090</c:v>
                </c:pt>
                <c:pt idx="198">
                  <c:v>44091</c:v>
                </c:pt>
                <c:pt idx="199">
                  <c:v>44092</c:v>
                </c:pt>
                <c:pt idx="200">
                  <c:v>44093</c:v>
                </c:pt>
                <c:pt idx="201">
                  <c:v>44094</c:v>
                </c:pt>
                <c:pt idx="202">
                  <c:v>44095</c:v>
                </c:pt>
                <c:pt idx="203">
                  <c:v>44096</c:v>
                </c:pt>
                <c:pt idx="204">
                  <c:v>44097</c:v>
                </c:pt>
                <c:pt idx="205">
                  <c:v>44098</c:v>
                </c:pt>
                <c:pt idx="206">
                  <c:v>44099</c:v>
                </c:pt>
                <c:pt idx="207">
                  <c:v>44100</c:v>
                </c:pt>
                <c:pt idx="208">
                  <c:v>44101</c:v>
                </c:pt>
                <c:pt idx="209">
                  <c:v>44102</c:v>
                </c:pt>
                <c:pt idx="210">
                  <c:v>44103</c:v>
                </c:pt>
                <c:pt idx="211">
                  <c:v>44104</c:v>
                </c:pt>
                <c:pt idx="212">
                  <c:v>44105</c:v>
                </c:pt>
                <c:pt idx="213">
                  <c:v>44106</c:v>
                </c:pt>
                <c:pt idx="214">
                  <c:v>44107</c:v>
                </c:pt>
                <c:pt idx="215">
                  <c:v>44108</c:v>
                </c:pt>
                <c:pt idx="216">
                  <c:v>44109</c:v>
                </c:pt>
                <c:pt idx="217">
                  <c:v>44110</c:v>
                </c:pt>
                <c:pt idx="218">
                  <c:v>44111</c:v>
                </c:pt>
                <c:pt idx="219">
                  <c:v>44112</c:v>
                </c:pt>
                <c:pt idx="220">
                  <c:v>44113</c:v>
                </c:pt>
                <c:pt idx="221">
                  <c:v>44114</c:v>
                </c:pt>
                <c:pt idx="222">
                  <c:v>44115</c:v>
                </c:pt>
                <c:pt idx="223">
                  <c:v>44116</c:v>
                </c:pt>
                <c:pt idx="224">
                  <c:v>44117</c:v>
                </c:pt>
                <c:pt idx="225">
                  <c:v>44118</c:v>
                </c:pt>
                <c:pt idx="226">
                  <c:v>44119</c:v>
                </c:pt>
                <c:pt idx="227">
                  <c:v>44120</c:v>
                </c:pt>
                <c:pt idx="228">
                  <c:v>44121</c:v>
                </c:pt>
                <c:pt idx="229">
                  <c:v>44122</c:v>
                </c:pt>
                <c:pt idx="230">
                  <c:v>44123</c:v>
                </c:pt>
                <c:pt idx="231">
                  <c:v>44124</c:v>
                </c:pt>
                <c:pt idx="232">
                  <c:v>44125</c:v>
                </c:pt>
                <c:pt idx="233">
                  <c:v>44126</c:v>
                </c:pt>
                <c:pt idx="234">
                  <c:v>44127</c:v>
                </c:pt>
                <c:pt idx="235">
                  <c:v>44128</c:v>
                </c:pt>
                <c:pt idx="236">
                  <c:v>44129</c:v>
                </c:pt>
                <c:pt idx="237">
                  <c:v>44130</c:v>
                </c:pt>
                <c:pt idx="238">
                  <c:v>44131</c:v>
                </c:pt>
                <c:pt idx="239">
                  <c:v>44132</c:v>
                </c:pt>
                <c:pt idx="240">
                  <c:v>44133</c:v>
                </c:pt>
                <c:pt idx="241">
                  <c:v>44134</c:v>
                </c:pt>
                <c:pt idx="242">
                  <c:v>44135</c:v>
                </c:pt>
                <c:pt idx="243">
                  <c:v>44136</c:v>
                </c:pt>
                <c:pt idx="244">
                  <c:v>44137</c:v>
                </c:pt>
                <c:pt idx="245">
                  <c:v>44138</c:v>
                </c:pt>
                <c:pt idx="246">
                  <c:v>44139</c:v>
                </c:pt>
                <c:pt idx="247">
                  <c:v>44140</c:v>
                </c:pt>
                <c:pt idx="248">
                  <c:v>44141</c:v>
                </c:pt>
                <c:pt idx="249">
                  <c:v>44142</c:v>
                </c:pt>
                <c:pt idx="250">
                  <c:v>44143</c:v>
                </c:pt>
                <c:pt idx="251">
                  <c:v>44144</c:v>
                </c:pt>
                <c:pt idx="252">
                  <c:v>44145</c:v>
                </c:pt>
                <c:pt idx="253">
                  <c:v>44146</c:v>
                </c:pt>
                <c:pt idx="254">
                  <c:v>44147</c:v>
                </c:pt>
                <c:pt idx="255">
                  <c:v>44148</c:v>
                </c:pt>
                <c:pt idx="256">
                  <c:v>44149</c:v>
                </c:pt>
                <c:pt idx="257">
                  <c:v>44150</c:v>
                </c:pt>
                <c:pt idx="258">
                  <c:v>44151</c:v>
                </c:pt>
                <c:pt idx="259">
                  <c:v>44152</c:v>
                </c:pt>
                <c:pt idx="260">
                  <c:v>44153</c:v>
                </c:pt>
                <c:pt idx="261">
                  <c:v>44154</c:v>
                </c:pt>
                <c:pt idx="262">
                  <c:v>44155</c:v>
                </c:pt>
                <c:pt idx="263">
                  <c:v>44156</c:v>
                </c:pt>
                <c:pt idx="264">
                  <c:v>44157</c:v>
                </c:pt>
                <c:pt idx="265">
                  <c:v>44158</c:v>
                </c:pt>
                <c:pt idx="266">
                  <c:v>44159</c:v>
                </c:pt>
                <c:pt idx="267">
                  <c:v>44160</c:v>
                </c:pt>
                <c:pt idx="268">
                  <c:v>44161</c:v>
                </c:pt>
                <c:pt idx="269">
                  <c:v>44162</c:v>
                </c:pt>
                <c:pt idx="270">
                  <c:v>44163</c:v>
                </c:pt>
                <c:pt idx="271">
                  <c:v>44164</c:v>
                </c:pt>
                <c:pt idx="272">
                  <c:v>44165</c:v>
                </c:pt>
              </c:numCache>
            </c:numRef>
          </c:cat>
          <c:val>
            <c:numRef>
              <c:f>'Modelo predictivo'!$I$8:$I$280</c:f>
              <c:numCache>
                <c:formatCode>#,##0</c:formatCode>
                <c:ptCount val="273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13</c:v>
                </c:pt>
                <c:pt idx="29">
                  <c:v>15</c:v>
                </c:pt>
                <c:pt idx="30">
                  <c:v>16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16</c:v>
                </c:pt>
                <c:pt idx="41">
                  <c:v>15</c:v>
                </c:pt>
                <c:pt idx="42">
                  <c:v>14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16</c:v>
                </c:pt>
                <c:pt idx="60">
                  <c:v>17</c:v>
                </c:pt>
                <c:pt idx="61">
                  <c:v>19</c:v>
                </c:pt>
                <c:pt idx="62">
                  <c:v>21</c:v>
                </c:pt>
                <c:pt idx="63">
                  <c:v>23</c:v>
                </c:pt>
                <c:pt idx="64">
                  <c:v>25</c:v>
                </c:pt>
                <c:pt idx="65">
                  <c:v>27</c:v>
                </c:pt>
                <c:pt idx="66">
                  <c:v>29</c:v>
                </c:pt>
                <c:pt idx="67">
                  <c:v>31</c:v>
                </c:pt>
                <c:pt idx="68">
                  <c:v>33</c:v>
                </c:pt>
                <c:pt idx="69">
                  <c:v>35</c:v>
                </c:pt>
                <c:pt idx="70">
                  <c:v>37</c:v>
                </c:pt>
                <c:pt idx="71">
                  <c:v>39</c:v>
                </c:pt>
                <c:pt idx="72">
                  <c:v>41</c:v>
                </c:pt>
                <c:pt idx="73">
                  <c:v>42</c:v>
                </c:pt>
                <c:pt idx="74">
                  <c:v>43</c:v>
                </c:pt>
                <c:pt idx="75">
                  <c:v>45</c:v>
                </c:pt>
                <c:pt idx="76">
                  <c:v>48</c:v>
                </c:pt>
                <c:pt idx="77">
                  <c:v>51</c:v>
                </c:pt>
                <c:pt idx="78">
                  <c:v>55</c:v>
                </c:pt>
                <c:pt idx="79">
                  <c:v>59</c:v>
                </c:pt>
                <c:pt idx="80">
                  <c:v>63</c:v>
                </c:pt>
                <c:pt idx="81">
                  <c:v>67</c:v>
                </c:pt>
                <c:pt idx="82">
                  <c:v>72</c:v>
                </c:pt>
                <c:pt idx="83">
                  <c:v>77</c:v>
                </c:pt>
                <c:pt idx="84">
                  <c:v>82</c:v>
                </c:pt>
                <c:pt idx="85">
                  <c:v>87</c:v>
                </c:pt>
                <c:pt idx="86">
                  <c:v>94</c:v>
                </c:pt>
                <c:pt idx="87">
                  <c:v>100</c:v>
                </c:pt>
                <c:pt idx="88">
                  <c:v>105</c:v>
                </c:pt>
                <c:pt idx="89">
                  <c:v>110</c:v>
                </c:pt>
                <c:pt idx="90">
                  <c:v>114</c:v>
                </c:pt>
                <c:pt idx="91">
                  <c:v>119</c:v>
                </c:pt>
                <c:pt idx="92">
                  <c:v>123</c:v>
                </c:pt>
                <c:pt idx="93">
                  <c:v>127</c:v>
                </c:pt>
                <c:pt idx="94">
                  <c:v>131</c:v>
                </c:pt>
                <c:pt idx="95">
                  <c:v>136</c:v>
                </c:pt>
                <c:pt idx="96">
                  <c:v>142</c:v>
                </c:pt>
                <c:pt idx="97">
                  <c:v>150</c:v>
                </c:pt>
                <c:pt idx="98">
                  <c:v>157</c:v>
                </c:pt>
                <c:pt idx="99">
                  <c:v>164</c:v>
                </c:pt>
                <c:pt idx="100">
                  <c:v>173</c:v>
                </c:pt>
                <c:pt idx="101">
                  <c:v>183</c:v>
                </c:pt>
                <c:pt idx="102">
                  <c:v>193</c:v>
                </c:pt>
                <c:pt idx="103">
                  <c:v>204</c:v>
                </c:pt>
                <c:pt idx="104">
                  <c:v>215</c:v>
                </c:pt>
                <c:pt idx="105">
                  <c:v>228</c:v>
                </c:pt>
                <c:pt idx="106">
                  <c:v>240</c:v>
                </c:pt>
                <c:pt idx="107">
                  <c:v>252</c:v>
                </c:pt>
                <c:pt idx="108">
                  <c:v>264</c:v>
                </c:pt>
                <c:pt idx="109">
                  <c:v>276</c:v>
                </c:pt>
                <c:pt idx="110">
                  <c:v>288</c:v>
                </c:pt>
                <c:pt idx="111">
                  <c:v>302</c:v>
                </c:pt>
                <c:pt idx="112">
                  <c:v>316</c:v>
                </c:pt>
                <c:pt idx="113">
                  <c:v>330</c:v>
                </c:pt>
                <c:pt idx="114">
                  <c:v>345</c:v>
                </c:pt>
                <c:pt idx="115">
                  <c:v>361</c:v>
                </c:pt>
                <c:pt idx="116">
                  <c:v>378</c:v>
                </c:pt>
                <c:pt idx="117">
                  <c:v>395</c:v>
                </c:pt>
                <c:pt idx="118">
                  <c:v>410</c:v>
                </c:pt>
                <c:pt idx="119">
                  <c:v>425</c:v>
                </c:pt>
                <c:pt idx="120">
                  <c:v>441</c:v>
                </c:pt>
                <c:pt idx="121">
                  <c:v>457</c:v>
                </c:pt>
                <c:pt idx="122">
                  <c:v>474</c:v>
                </c:pt>
                <c:pt idx="123">
                  <c:v>491</c:v>
                </c:pt>
                <c:pt idx="124">
                  <c:v>508</c:v>
                </c:pt>
                <c:pt idx="125">
                  <c:v>525</c:v>
                </c:pt>
                <c:pt idx="126">
                  <c:v>543</c:v>
                </c:pt>
                <c:pt idx="127">
                  <c:v>560</c:v>
                </c:pt>
                <c:pt idx="128">
                  <c:v>577</c:v>
                </c:pt>
                <c:pt idx="129">
                  <c:v>594</c:v>
                </c:pt>
                <c:pt idx="130">
                  <c:v>616</c:v>
                </c:pt>
                <c:pt idx="131">
                  <c:v>639</c:v>
                </c:pt>
                <c:pt idx="132">
                  <c:v>661</c:v>
                </c:pt>
                <c:pt idx="133">
                  <c:v>685</c:v>
                </c:pt>
                <c:pt idx="134">
                  <c:v>709</c:v>
                </c:pt>
                <c:pt idx="135">
                  <c:v>733</c:v>
                </c:pt>
                <c:pt idx="136">
                  <c:v>758</c:v>
                </c:pt>
                <c:pt idx="137">
                  <c:v>785</c:v>
                </c:pt>
                <c:pt idx="138">
                  <c:v>812</c:v>
                </c:pt>
                <c:pt idx="139">
                  <c:v>831</c:v>
                </c:pt>
                <c:pt idx="140">
                  <c:v>850</c:v>
                </c:pt>
                <c:pt idx="141">
                  <c:v>870</c:v>
                </c:pt>
                <c:pt idx="142">
                  <c:v>888</c:v>
                </c:pt>
                <c:pt idx="143">
                  <c:v>905</c:v>
                </c:pt>
                <c:pt idx="144">
                  <c:v>924</c:v>
                </c:pt>
                <c:pt idx="145">
                  <c:v>940</c:v>
                </c:pt>
                <c:pt idx="146">
                  <c:v>965</c:v>
                </c:pt>
                <c:pt idx="147">
                  <c:v>990</c:v>
                </c:pt>
                <c:pt idx="148">
                  <c:v>1014</c:v>
                </c:pt>
                <c:pt idx="149">
                  <c:v>1039</c:v>
                </c:pt>
                <c:pt idx="150">
                  <c:v>1065</c:v>
                </c:pt>
                <c:pt idx="151">
                  <c:v>1100</c:v>
                </c:pt>
                <c:pt idx="152">
                  <c:v>1137</c:v>
                </c:pt>
                <c:pt idx="153">
                  <c:v>1174</c:v>
                </c:pt>
                <c:pt idx="154">
                  <c:v>1213</c:v>
                </c:pt>
                <c:pt idx="155">
                  <c:v>1255</c:v>
                </c:pt>
                <c:pt idx="156">
                  <c:v>1296</c:v>
                </c:pt>
                <c:pt idx="157">
                  <c:v>1340</c:v>
                </c:pt>
                <c:pt idx="158">
                  <c:v>1376</c:v>
                </c:pt>
                <c:pt idx="159">
                  <c:v>1415</c:v>
                </c:pt>
                <c:pt idx="160">
                  <c:v>1426</c:v>
                </c:pt>
                <c:pt idx="161">
                  <c:v>1434</c:v>
                </c:pt>
                <c:pt idx="162">
                  <c:v>1439</c:v>
                </c:pt>
                <c:pt idx="163">
                  <c:v>1442</c:v>
                </c:pt>
                <c:pt idx="164">
                  <c:v>1444</c:v>
                </c:pt>
                <c:pt idx="165">
                  <c:v>1445</c:v>
                </c:pt>
                <c:pt idx="166">
                  <c:v>1443</c:v>
                </c:pt>
                <c:pt idx="167">
                  <c:v>1425</c:v>
                </c:pt>
                <c:pt idx="168">
                  <c:v>1404</c:v>
                </c:pt>
                <c:pt idx="169">
                  <c:v>1379</c:v>
                </c:pt>
                <c:pt idx="170">
                  <c:v>1350</c:v>
                </c:pt>
                <c:pt idx="171">
                  <c:v>1315</c:v>
                </c:pt>
                <c:pt idx="172">
                  <c:v>1306</c:v>
                </c:pt>
                <c:pt idx="173">
                  <c:v>1296</c:v>
                </c:pt>
                <c:pt idx="174">
                  <c:v>1325</c:v>
                </c:pt>
                <c:pt idx="175">
                  <c:v>1357</c:v>
                </c:pt>
                <c:pt idx="176">
                  <c:v>1391</c:v>
                </c:pt>
                <c:pt idx="177">
                  <c:v>1426</c:v>
                </c:pt>
                <c:pt idx="178">
                  <c:v>1464</c:v>
                </c:pt>
                <c:pt idx="179">
                  <c:v>1517</c:v>
                </c:pt>
                <c:pt idx="180">
                  <c:v>1576</c:v>
                </c:pt>
                <c:pt idx="181">
                  <c:v>1635</c:v>
                </c:pt>
                <c:pt idx="182">
                  <c:v>1699</c:v>
                </c:pt>
                <c:pt idx="183">
                  <c:v>1767</c:v>
                </c:pt>
                <c:pt idx="184">
                  <c:v>1839</c:v>
                </c:pt>
                <c:pt idx="185">
                  <c:v>1914</c:v>
                </c:pt>
                <c:pt idx="186">
                  <c:v>1954</c:v>
                </c:pt>
                <c:pt idx="187">
                  <c:v>1994</c:v>
                </c:pt>
                <c:pt idx="188">
                  <c:v>2030</c:v>
                </c:pt>
                <c:pt idx="189">
                  <c:v>2068</c:v>
                </c:pt>
                <c:pt idx="190">
                  <c:v>2108</c:v>
                </c:pt>
                <c:pt idx="191">
                  <c:v>2149</c:v>
                </c:pt>
                <c:pt idx="192">
                  <c:v>2188</c:v>
                </c:pt>
                <c:pt idx="193">
                  <c:v>2233</c:v>
                </c:pt>
                <c:pt idx="194">
                  <c:v>2278</c:v>
                </c:pt>
                <c:pt idx="195">
                  <c:v>2283</c:v>
                </c:pt>
                <c:pt idx="196">
                  <c:v>2284</c:v>
                </c:pt>
                <c:pt idx="197">
                  <c:v>2282</c:v>
                </c:pt>
                <c:pt idx="198">
                  <c:v>2276</c:v>
                </c:pt>
                <c:pt idx="199">
                  <c:v>2267</c:v>
                </c:pt>
                <c:pt idx="200">
                  <c:v>2258</c:v>
                </c:pt>
                <c:pt idx="201">
                  <c:v>2245</c:v>
                </c:pt>
                <c:pt idx="202">
                  <c:v>2261</c:v>
                </c:pt>
                <c:pt idx="203">
                  <c:v>2276</c:v>
                </c:pt>
                <c:pt idx="204">
                  <c:v>2292</c:v>
                </c:pt>
                <c:pt idx="205">
                  <c:v>2304</c:v>
                </c:pt>
                <c:pt idx="206">
                  <c:v>2317</c:v>
                </c:pt>
                <c:pt idx="207">
                  <c:v>2371</c:v>
                </c:pt>
                <c:pt idx="208">
                  <c:v>2427</c:v>
                </c:pt>
                <c:pt idx="209">
                  <c:v>2460</c:v>
                </c:pt>
                <c:pt idx="210">
                  <c:v>2496</c:v>
                </c:pt>
                <c:pt idx="211">
                  <c:v>2532</c:v>
                </c:pt>
                <c:pt idx="212">
                  <c:v>2570</c:v>
                </c:pt>
                <c:pt idx="213">
                  <c:v>2607</c:v>
                </c:pt>
                <c:pt idx="214">
                  <c:v>2611</c:v>
                </c:pt>
                <c:pt idx="215">
                  <c:v>2614</c:v>
                </c:pt>
                <c:pt idx="216">
                  <c:v>2607</c:v>
                </c:pt>
                <c:pt idx="217">
                  <c:v>2599</c:v>
                </c:pt>
                <c:pt idx="218">
                  <c:v>2586</c:v>
                </c:pt>
                <c:pt idx="219">
                  <c:v>2570</c:v>
                </c:pt>
                <c:pt idx="220">
                  <c:v>2553</c:v>
                </c:pt>
                <c:pt idx="221">
                  <c:v>2559</c:v>
                </c:pt>
                <c:pt idx="222">
                  <c:v>2562</c:v>
                </c:pt>
                <c:pt idx="223">
                  <c:v>2593</c:v>
                </c:pt>
                <c:pt idx="224">
                  <c:v>2625</c:v>
                </c:pt>
                <c:pt idx="225">
                  <c:v>2661</c:v>
                </c:pt>
                <c:pt idx="226">
                  <c:v>2699</c:v>
                </c:pt>
                <c:pt idx="227">
                  <c:v>2740</c:v>
                </c:pt>
                <c:pt idx="228">
                  <c:v>2789</c:v>
                </c:pt>
                <c:pt idx="229">
                  <c:v>2841</c:v>
                </c:pt>
                <c:pt idx="230">
                  <c:v>2868</c:v>
                </c:pt>
                <c:pt idx="231">
                  <c:v>2895</c:v>
                </c:pt>
                <c:pt idx="232">
                  <c:v>2921</c:v>
                </c:pt>
                <c:pt idx="233">
                  <c:v>2948</c:v>
                </c:pt>
                <c:pt idx="234">
                  <c:v>2976</c:v>
                </c:pt>
                <c:pt idx="235">
                  <c:v>2976</c:v>
                </c:pt>
                <c:pt idx="236">
                  <c:v>2975</c:v>
                </c:pt>
                <c:pt idx="237">
                  <c:v>2930</c:v>
                </c:pt>
                <c:pt idx="238">
                  <c:v>2879</c:v>
                </c:pt>
                <c:pt idx="239">
                  <c:v>2823</c:v>
                </c:pt>
                <c:pt idx="240">
                  <c:v>2762</c:v>
                </c:pt>
                <c:pt idx="241">
                  <c:v>2695</c:v>
                </c:pt>
                <c:pt idx="242">
                  <c:v>2652</c:v>
                </c:pt>
                <c:pt idx="243">
                  <c:v>2607</c:v>
                </c:pt>
                <c:pt idx="244">
                  <c:v>2540</c:v>
                </c:pt>
                <c:pt idx="245">
                  <c:v>2470</c:v>
                </c:pt>
                <c:pt idx="246">
                  <c:v>2396</c:v>
                </c:pt>
                <c:pt idx="247">
                  <c:v>2320</c:v>
                </c:pt>
                <c:pt idx="248">
                  <c:v>2238</c:v>
                </c:pt>
                <c:pt idx="249">
                  <c:v>2192</c:v>
                </c:pt>
                <c:pt idx="250">
                  <c:v>2147</c:v>
                </c:pt>
                <c:pt idx="251">
                  <c:v>2041</c:v>
                </c:pt>
                <c:pt idx="252">
                  <c:v>1933</c:v>
                </c:pt>
                <c:pt idx="253">
                  <c:v>1825</c:v>
                </c:pt>
                <c:pt idx="254">
                  <c:v>1715</c:v>
                </c:pt>
                <c:pt idx="255">
                  <c:v>1604</c:v>
                </c:pt>
                <c:pt idx="256">
                  <c:v>1511</c:v>
                </c:pt>
                <c:pt idx="257">
                  <c:v>1417</c:v>
                </c:pt>
                <c:pt idx="258">
                  <c:v>1324</c:v>
                </c:pt>
                <c:pt idx="259">
                  <c:v>1228</c:v>
                </c:pt>
                <c:pt idx="260">
                  <c:v>1134</c:v>
                </c:pt>
                <c:pt idx="261">
                  <c:v>1040</c:v>
                </c:pt>
                <c:pt idx="262">
                  <c:v>945</c:v>
                </c:pt>
                <c:pt idx="263">
                  <c:v>910</c:v>
                </c:pt>
                <c:pt idx="264">
                  <c:v>876</c:v>
                </c:pt>
                <c:pt idx="265">
                  <c:v>843</c:v>
                </c:pt>
                <c:pt idx="266">
                  <c:v>812</c:v>
                </c:pt>
                <c:pt idx="267">
                  <c:v>780</c:v>
                </c:pt>
                <c:pt idx="268">
                  <c:v>751</c:v>
                </c:pt>
                <c:pt idx="269">
                  <c:v>723</c:v>
                </c:pt>
                <c:pt idx="270">
                  <c:v>695</c:v>
                </c:pt>
                <c:pt idx="271">
                  <c:v>669</c:v>
                </c:pt>
                <c:pt idx="272">
                  <c:v>643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BA8-454D-9A44-5242B012E82B}"/>
            </c:ext>
          </c:extLst>
        </c:ser>
        <c:ser>
          <c:idx val="7"/>
          <c:order val="1"/>
          <c:tx>
            <c:v>Camas UTI (moderado)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'Modelo predictivo'!$A$8:$A$280</c:f>
              <c:numCache>
                <c:formatCode>m/d/yyyy</c:formatCode>
                <c:ptCount val="273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  <c:pt idx="30">
                  <c:v>43923</c:v>
                </c:pt>
                <c:pt idx="31">
                  <c:v>43924</c:v>
                </c:pt>
                <c:pt idx="32">
                  <c:v>43925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43930</c:v>
                </c:pt>
                <c:pt idx="38">
                  <c:v>43931</c:v>
                </c:pt>
                <c:pt idx="39">
                  <c:v>43932</c:v>
                </c:pt>
                <c:pt idx="40">
                  <c:v>43933</c:v>
                </c:pt>
                <c:pt idx="41">
                  <c:v>43934</c:v>
                </c:pt>
                <c:pt idx="42">
                  <c:v>43935</c:v>
                </c:pt>
                <c:pt idx="43">
                  <c:v>43936</c:v>
                </c:pt>
                <c:pt idx="44">
                  <c:v>43937</c:v>
                </c:pt>
                <c:pt idx="45">
                  <c:v>43938</c:v>
                </c:pt>
                <c:pt idx="46">
                  <c:v>43939</c:v>
                </c:pt>
                <c:pt idx="47">
                  <c:v>43940</c:v>
                </c:pt>
                <c:pt idx="48">
                  <c:v>43941</c:v>
                </c:pt>
                <c:pt idx="49">
                  <c:v>43942</c:v>
                </c:pt>
                <c:pt idx="50">
                  <c:v>43943</c:v>
                </c:pt>
                <c:pt idx="51">
                  <c:v>43944</c:v>
                </c:pt>
                <c:pt idx="52">
                  <c:v>43945</c:v>
                </c:pt>
                <c:pt idx="53">
                  <c:v>43946</c:v>
                </c:pt>
                <c:pt idx="54">
                  <c:v>43947</c:v>
                </c:pt>
                <c:pt idx="55">
                  <c:v>43948</c:v>
                </c:pt>
                <c:pt idx="56">
                  <c:v>43949</c:v>
                </c:pt>
                <c:pt idx="57">
                  <c:v>43950</c:v>
                </c:pt>
                <c:pt idx="58">
                  <c:v>43951</c:v>
                </c:pt>
                <c:pt idx="59">
                  <c:v>43952</c:v>
                </c:pt>
                <c:pt idx="60">
                  <c:v>43953</c:v>
                </c:pt>
                <c:pt idx="61">
                  <c:v>43954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43960</c:v>
                </c:pt>
                <c:pt idx="68">
                  <c:v>43961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43967</c:v>
                </c:pt>
                <c:pt idx="75">
                  <c:v>43968</c:v>
                </c:pt>
                <c:pt idx="76">
                  <c:v>43969</c:v>
                </c:pt>
                <c:pt idx="77">
                  <c:v>43970</c:v>
                </c:pt>
                <c:pt idx="78">
                  <c:v>43971</c:v>
                </c:pt>
                <c:pt idx="79">
                  <c:v>43972</c:v>
                </c:pt>
                <c:pt idx="80">
                  <c:v>43973</c:v>
                </c:pt>
                <c:pt idx="81">
                  <c:v>43974</c:v>
                </c:pt>
                <c:pt idx="82">
                  <c:v>43975</c:v>
                </c:pt>
                <c:pt idx="83">
                  <c:v>43976</c:v>
                </c:pt>
                <c:pt idx="84">
                  <c:v>43977</c:v>
                </c:pt>
                <c:pt idx="85">
                  <c:v>43978</c:v>
                </c:pt>
                <c:pt idx="86">
                  <c:v>43979</c:v>
                </c:pt>
                <c:pt idx="87">
                  <c:v>43980</c:v>
                </c:pt>
                <c:pt idx="88">
                  <c:v>43981</c:v>
                </c:pt>
                <c:pt idx="89">
                  <c:v>43982</c:v>
                </c:pt>
                <c:pt idx="90">
                  <c:v>43983</c:v>
                </c:pt>
                <c:pt idx="91">
                  <c:v>43984</c:v>
                </c:pt>
                <c:pt idx="92">
                  <c:v>43985</c:v>
                </c:pt>
                <c:pt idx="93">
                  <c:v>43986</c:v>
                </c:pt>
                <c:pt idx="94">
                  <c:v>43987</c:v>
                </c:pt>
                <c:pt idx="95">
                  <c:v>43988</c:v>
                </c:pt>
                <c:pt idx="96">
                  <c:v>43989</c:v>
                </c:pt>
                <c:pt idx="97">
                  <c:v>43990</c:v>
                </c:pt>
                <c:pt idx="98">
                  <c:v>43991</c:v>
                </c:pt>
                <c:pt idx="99">
                  <c:v>43992</c:v>
                </c:pt>
                <c:pt idx="100">
                  <c:v>43993</c:v>
                </c:pt>
                <c:pt idx="101">
                  <c:v>43994</c:v>
                </c:pt>
                <c:pt idx="102">
                  <c:v>43995</c:v>
                </c:pt>
                <c:pt idx="103">
                  <c:v>43996</c:v>
                </c:pt>
                <c:pt idx="104">
                  <c:v>43997</c:v>
                </c:pt>
                <c:pt idx="105">
                  <c:v>43998</c:v>
                </c:pt>
                <c:pt idx="106">
                  <c:v>43999</c:v>
                </c:pt>
                <c:pt idx="107">
                  <c:v>44000</c:v>
                </c:pt>
                <c:pt idx="108">
                  <c:v>44001</c:v>
                </c:pt>
                <c:pt idx="109">
                  <c:v>44002</c:v>
                </c:pt>
                <c:pt idx="110">
                  <c:v>44003</c:v>
                </c:pt>
                <c:pt idx="111">
                  <c:v>44004</c:v>
                </c:pt>
                <c:pt idx="112">
                  <c:v>44005</c:v>
                </c:pt>
                <c:pt idx="113">
                  <c:v>44006</c:v>
                </c:pt>
                <c:pt idx="114">
                  <c:v>44007</c:v>
                </c:pt>
                <c:pt idx="115">
                  <c:v>44008</c:v>
                </c:pt>
                <c:pt idx="116">
                  <c:v>44009</c:v>
                </c:pt>
                <c:pt idx="117">
                  <c:v>44010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44016</c:v>
                </c:pt>
                <c:pt idx="124">
                  <c:v>44017</c:v>
                </c:pt>
                <c:pt idx="125">
                  <c:v>44018</c:v>
                </c:pt>
                <c:pt idx="126">
                  <c:v>44019</c:v>
                </c:pt>
                <c:pt idx="127">
                  <c:v>44020</c:v>
                </c:pt>
                <c:pt idx="128">
                  <c:v>44021</c:v>
                </c:pt>
                <c:pt idx="129">
                  <c:v>44022</c:v>
                </c:pt>
                <c:pt idx="130">
                  <c:v>44023</c:v>
                </c:pt>
                <c:pt idx="131">
                  <c:v>44024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44030</c:v>
                </c:pt>
                <c:pt idx="138">
                  <c:v>44031</c:v>
                </c:pt>
                <c:pt idx="139">
                  <c:v>44032</c:v>
                </c:pt>
                <c:pt idx="140">
                  <c:v>44033</c:v>
                </c:pt>
                <c:pt idx="141">
                  <c:v>44034</c:v>
                </c:pt>
                <c:pt idx="142">
                  <c:v>44035</c:v>
                </c:pt>
                <c:pt idx="143">
                  <c:v>44036</c:v>
                </c:pt>
                <c:pt idx="144">
                  <c:v>44037</c:v>
                </c:pt>
                <c:pt idx="145">
                  <c:v>44038</c:v>
                </c:pt>
                <c:pt idx="146">
                  <c:v>44039</c:v>
                </c:pt>
                <c:pt idx="147">
                  <c:v>44040</c:v>
                </c:pt>
                <c:pt idx="148">
                  <c:v>44041</c:v>
                </c:pt>
                <c:pt idx="149">
                  <c:v>44042</c:v>
                </c:pt>
                <c:pt idx="150">
                  <c:v>44043</c:v>
                </c:pt>
                <c:pt idx="151">
                  <c:v>44044</c:v>
                </c:pt>
                <c:pt idx="152">
                  <c:v>44045</c:v>
                </c:pt>
                <c:pt idx="153">
                  <c:v>44046</c:v>
                </c:pt>
                <c:pt idx="154">
                  <c:v>44047</c:v>
                </c:pt>
                <c:pt idx="155">
                  <c:v>44048</c:v>
                </c:pt>
                <c:pt idx="156">
                  <c:v>44049</c:v>
                </c:pt>
                <c:pt idx="157">
                  <c:v>44050</c:v>
                </c:pt>
                <c:pt idx="158">
                  <c:v>44051</c:v>
                </c:pt>
                <c:pt idx="159">
                  <c:v>44052</c:v>
                </c:pt>
                <c:pt idx="160">
                  <c:v>44053</c:v>
                </c:pt>
                <c:pt idx="161">
                  <c:v>44054</c:v>
                </c:pt>
                <c:pt idx="162">
                  <c:v>44055</c:v>
                </c:pt>
                <c:pt idx="163">
                  <c:v>44056</c:v>
                </c:pt>
                <c:pt idx="164">
                  <c:v>44057</c:v>
                </c:pt>
                <c:pt idx="165">
                  <c:v>44058</c:v>
                </c:pt>
                <c:pt idx="166">
                  <c:v>44059</c:v>
                </c:pt>
                <c:pt idx="167">
                  <c:v>44060</c:v>
                </c:pt>
                <c:pt idx="168">
                  <c:v>44061</c:v>
                </c:pt>
                <c:pt idx="169">
                  <c:v>44062</c:v>
                </c:pt>
                <c:pt idx="170">
                  <c:v>44063</c:v>
                </c:pt>
                <c:pt idx="171">
                  <c:v>44064</c:v>
                </c:pt>
                <c:pt idx="172">
                  <c:v>44065</c:v>
                </c:pt>
                <c:pt idx="173">
                  <c:v>44066</c:v>
                </c:pt>
                <c:pt idx="174">
                  <c:v>44067</c:v>
                </c:pt>
                <c:pt idx="175">
                  <c:v>44068</c:v>
                </c:pt>
                <c:pt idx="176">
                  <c:v>44069</c:v>
                </c:pt>
                <c:pt idx="177">
                  <c:v>44070</c:v>
                </c:pt>
                <c:pt idx="178">
                  <c:v>44071</c:v>
                </c:pt>
                <c:pt idx="179">
                  <c:v>44072</c:v>
                </c:pt>
                <c:pt idx="180">
                  <c:v>44073</c:v>
                </c:pt>
                <c:pt idx="181">
                  <c:v>44074</c:v>
                </c:pt>
                <c:pt idx="182">
                  <c:v>44075</c:v>
                </c:pt>
                <c:pt idx="183">
                  <c:v>44076</c:v>
                </c:pt>
                <c:pt idx="184">
                  <c:v>44077</c:v>
                </c:pt>
                <c:pt idx="185">
                  <c:v>44078</c:v>
                </c:pt>
                <c:pt idx="186">
                  <c:v>44079</c:v>
                </c:pt>
                <c:pt idx="187">
                  <c:v>44080</c:v>
                </c:pt>
                <c:pt idx="188">
                  <c:v>44081</c:v>
                </c:pt>
                <c:pt idx="189">
                  <c:v>44082</c:v>
                </c:pt>
                <c:pt idx="190">
                  <c:v>44083</c:v>
                </c:pt>
                <c:pt idx="191">
                  <c:v>44084</c:v>
                </c:pt>
                <c:pt idx="192">
                  <c:v>44085</c:v>
                </c:pt>
                <c:pt idx="193">
                  <c:v>44086</c:v>
                </c:pt>
                <c:pt idx="194">
                  <c:v>44087</c:v>
                </c:pt>
                <c:pt idx="195">
                  <c:v>44088</c:v>
                </c:pt>
                <c:pt idx="196">
                  <c:v>44089</c:v>
                </c:pt>
                <c:pt idx="197">
                  <c:v>44090</c:v>
                </c:pt>
                <c:pt idx="198">
                  <c:v>44091</c:v>
                </c:pt>
                <c:pt idx="199">
                  <c:v>44092</c:v>
                </c:pt>
                <c:pt idx="200">
                  <c:v>44093</c:v>
                </c:pt>
                <c:pt idx="201">
                  <c:v>44094</c:v>
                </c:pt>
                <c:pt idx="202">
                  <c:v>44095</c:v>
                </c:pt>
                <c:pt idx="203">
                  <c:v>44096</c:v>
                </c:pt>
                <c:pt idx="204">
                  <c:v>44097</c:v>
                </c:pt>
                <c:pt idx="205">
                  <c:v>44098</c:v>
                </c:pt>
                <c:pt idx="206">
                  <c:v>44099</c:v>
                </c:pt>
                <c:pt idx="207">
                  <c:v>44100</c:v>
                </c:pt>
                <c:pt idx="208">
                  <c:v>44101</c:v>
                </c:pt>
                <c:pt idx="209">
                  <c:v>44102</c:v>
                </c:pt>
                <c:pt idx="210">
                  <c:v>44103</c:v>
                </c:pt>
                <c:pt idx="211">
                  <c:v>44104</c:v>
                </c:pt>
                <c:pt idx="212">
                  <c:v>44105</c:v>
                </c:pt>
                <c:pt idx="213">
                  <c:v>44106</c:v>
                </c:pt>
                <c:pt idx="214">
                  <c:v>44107</c:v>
                </c:pt>
                <c:pt idx="215">
                  <c:v>44108</c:v>
                </c:pt>
                <c:pt idx="216">
                  <c:v>44109</c:v>
                </c:pt>
                <c:pt idx="217">
                  <c:v>44110</c:v>
                </c:pt>
                <c:pt idx="218">
                  <c:v>44111</c:v>
                </c:pt>
                <c:pt idx="219">
                  <c:v>44112</c:v>
                </c:pt>
                <c:pt idx="220">
                  <c:v>44113</c:v>
                </c:pt>
                <c:pt idx="221">
                  <c:v>44114</c:v>
                </c:pt>
                <c:pt idx="222">
                  <c:v>44115</c:v>
                </c:pt>
                <c:pt idx="223">
                  <c:v>44116</c:v>
                </c:pt>
                <c:pt idx="224">
                  <c:v>44117</c:v>
                </c:pt>
                <c:pt idx="225">
                  <c:v>44118</c:v>
                </c:pt>
                <c:pt idx="226">
                  <c:v>44119</c:v>
                </c:pt>
                <c:pt idx="227">
                  <c:v>44120</c:v>
                </c:pt>
                <c:pt idx="228">
                  <c:v>44121</c:v>
                </c:pt>
                <c:pt idx="229">
                  <c:v>44122</c:v>
                </c:pt>
                <c:pt idx="230">
                  <c:v>44123</c:v>
                </c:pt>
                <c:pt idx="231">
                  <c:v>44124</c:v>
                </c:pt>
                <c:pt idx="232">
                  <c:v>44125</c:v>
                </c:pt>
                <c:pt idx="233">
                  <c:v>44126</c:v>
                </c:pt>
                <c:pt idx="234">
                  <c:v>44127</c:v>
                </c:pt>
                <c:pt idx="235">
                  <c:v>44128</c:v>
                </c:pt>
                <c:pt idx="236">
                  <c:v>44129</c:v>
                </c:pt>
                <c:pt idx="237">
                  <c:v>44130</c:v>
                </c:pt>
                <c:pt idx="238">
                  <c:v>44131</c:v>
                </c:pt>
                <c:pt idx="239">
                  <c:v>44132</c:v>
                </c:pt>
                <c:pt idx="240">
                  <c:v>44133</c:v>
                </c:pt>
                <c:pt idx="241">
                  <c:v>44134</c:v>
                </c:pt>
                <c:pt idx="242">
                  <c:v>44135</c:v>
                </c:pt>
                <c:pt idx="243">
                  <c:v>44136</c:v>
                </c:pt>
                <c:pt idx="244">
                  <c:v>44137</c:v>
                </c:pt>
                <c:pt idx="245">
                  <c:v>44138</c:v>
                </c:pt>
                <c:pt idx="246">
                  <c:v>44139</c:v>
                </c:pt>
                <c:pt idx="247">
                  <c:v>44140</c:v>
                </c:pt>
                <c:pt idx="248">
                  <c:v>44141</c:v>
                </c:pt>
                <c:pt idx="249">
                  <c:v>44142</c:v>
                </c:pt>
                <c:pt idx="250">
                  <c:v>44143</c:v>
                </c:pt>
                <c:pt idx="251">
                  <c:v>44144</c:v>
                </c:pt>
                <c:pt idx="252">
                  <c:v>44145</c:v>
                </c:pt>
                <c:pt idx="253">
                  <c:v>44146</c:v>
                </c:pt>
                <c:pt idx="254">
                  <c:v>44147</c:v>
                </c:pt>
                <c:pt idx="255">
                  <c:v>44148</c:v>
                </c:pt>
                <c:pt idx="256">
                  <c:v>44149</c:v>
                </c:pt>
                <c:pt idx="257">
                  <c:v>44150</c:v>
                </c:pt>
                <c:pt idx="258">
                  <c:v>44151</c:v>
                </c:pt>
                <c:pt idx="259">
                  <c:v>44152</c:v>
                </c:pt>
                <c:pt idx="260">
                  <c:v>44153</c:v>
                </c:pt>
                <c:pt idx="261">
                  <c:v>44154</c:v>
                </c:pt>
                <c:pt idx="262">
                  <c:v>44155</c:v>
                </c:pt>
                <c:pt idx="263">
                  <c:v>44156</c:v>
                </c:pt>
                <c:pt idx="264">
                  <c:v>44157</c:v>
                </c:pt>
                <c:pt idx="265">
                  <c:v>44158</c:v>
                </c:pt>
                <c:pt idx="266">
                  <c:v>44159</c:v>
                </c:pt>
                <c:pt idx="267">
                  <c:v>44160</c:v>
                </c:pt>
                <c:pt idx="268">
                  <c:v>44161</c:v>
                </c:pt>
                <c:pt idx="269">
                  <c:v>44162</c:v>
                </c:pt>
                <c:pt idx="270">
                  <c:v>44163</c:v>
                </c:pt>
                <c:pt idx="271">
                  <c:v>44164</c:v>
                </c:pt>
                <c:pt idx="272">
                  <c:v>44165</c:v>
                </c:pt>
              </c:numCache>
            </c:numRef>
          </c:cat>
          <c:val>
            <c:numRef>
              <c:f>'Modelo predictivo'!$P$8:$P$280</c:f>
              <c:numCache>
                <c:formatCode>_(* #,##0_);_(* \(#,##0\);_(* "-"_);_(@_)</c:formatCode>
                <c:ptCount val="273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13</c:v>
                </c:pt>
                <c:pt idx="29">
                  <c:v>15</c:v>
                </c:pt>
                <c:pt idx="30">
                  <c:v>16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16</c:v>
                </c:pt>
                <c:pt idx="41">
                  <c:v>15</c:v>
                </c:pt>
                <c:pt idx="42">
                  <c:v>14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16</c:v>
                </c:pt>
                <c:pt idx="60">
                  <c:v>17</c:v>
                </c:pt>
                <c:pt idx="61">
                  <c:v>19</c:v>
                </c:pt>
                <c:pt idx="62">
                  <c:v>21</c:v>
                </c:pt>
                <c:pt idx="63">
                  <c:v>23</c:v>
                </c:pt>
                <c:pt idx="64">
                  <c:v>25</c:v>
                </c:pt>
                <c:pt idx="65">
                  <c:v>27</c:v>
                </c:pt>
                <c:pt idx="66">
                  <c:v>29</c:v>
                </c:pt>
                <c:pt idx="67">
                  <c:v>31</c:v>
                </c:pt>
                <c:pt idx="68">
                  <c:v>33</c:v>
                </c:pt>
                <c:pt idx="69">
                  <c:v>35</c:v>
                </c:pt>
                <c:pt idx="70">
                  <c:v>37</c:v>
                </c:pt>
                <c:pt idx="71">
                  <c:v>39</c:v>
                </c:pt>
                <c:pt idx="72">
                  <c:v>41</c:v>
                </c:pt>
                <c:pt idx="73">
                  <c:v>42</c:v>
                </c:pt>
                <c:pt idx="74">
                  <c:v>43</c:v>
                </c:pt>
                <c:pt idx="75">
                  <c:v>45</c:v>
                </c:pt>
                <c:pt idx="76">
                  <c:v>48</c:v>
                </c:pt>
                <c:pt idx="77">
                  <c:v>51</c:v>
                </c:pt>
                <c:pt idx="78">
                  <c:v>55</c:v>
                </c:pt>
                <c:pt idx="79">
                  <c:v>59</c:v>
                </c:pt>
                <c:pt idx="80">
                  <c:v>63</c:v>
                </c:pt>
                <c:pt idx="81">
                  <c:v>67</c:v>
                </c:pt>
                <c:pt idx="82">
                  <c:v>72</c:v>
                </c:pt>
                <c:pt idx="83">
                  <c:v>77</c:v>
                </c:pt>
                <c:pt idx="84">
                  <c:v>82</c:v>
                </c:pt>
                <c:pt idx="85">
                  <c:v>87</c:v>
                </c:pt>
                <c:pt idx="86">
                  <c:v>94</c:v>
                </c:pt>
                <c:pt idx="87">
                  <c:v>100</c:v>
                </c:pt>
                <c:pt idx="88">
                  <c:v>105</c:v>
                </c:pt>
                <c:pt idx="89">
                  <c:v>110</c:v>
                </c:pt>
                <c:pt idx="90">
                  <c:v>114</c:v>
                </c:pt>
                <c:pt idx="91">
                  <c:v>119</c:v>
                </c:pt>
                <c:pt idx="92">
                  <c:v>123</c:v>
                </c:pt>
                <c:pt idx="93">
                  <c:v>127</c:v>
                </c:pt>
                <c:pt idx="94">
                  <c:v>131</c:v>
                </c:pt>
                <c:pt idx="95">
                  <c:v>136</c:v>
                </c:pt>
                <c:pt idx="96">
                  <c:v>142</c:v>
                </c:pt>
                <c:pt idx="97">
                  <c:v>150</c:v>
                </c:pt>
                <c:pt idx="98">
                  <c:v>157</c:v>
                </c:pt>
                <c:pt idx="99">
                  <c:v>164</c:v>
                </c:pt>
                <c:pt idx="100">
                  <c:v>173</c:v>
                </c:pt>
                <c:pt idx="101">
                  <c:v>183</c:v>
                </c:pt>
                <c:pt idx="102">
                  <c:v>193</c:v>
                </c:pt>
                <c:pt idx="103">
                  <c:v>204</c:v>
                </c:pt>
                <c:pt idx="104">
                  <c:v>215</c:v>
                </c:pt>
                <c:pt idx="105">
                  <c:v>228</c:v>
                </c:pt>
                <c:pt idx="106">
                  <c:v>240</c:v>
                </c:pt>
                <c:pt idx="107">
                  <c:v>252</c:v>
                </c:pt>
                <c:pt idx="108">
                  <c:v>264</c:v>
                </c:pt>
                <c:pt idx="109">
                  <c:v>276</c:v>
                </c:pt>
                <c:pt idx="110">
                  <c:v>288</c:v>
                </c:pt>
                <c:pt idx="111">
                  <c:v>302</c:v>
                </c:pt>
                <c:pt idx="112">
                  <c:v>316</c:v>
                </c:pt>
                <c:pt idx="113">
                  <c:v>330</c:v>
                </c:pt>
                <c:pt idx="114">
                  <c:v>345</c:v>
                </c:pt>
                <c:pt idx="115">
                  <c:v>361</c:v>
                </c:pt>
                <c:pt idx="116">
                  <c:v>378</c:v>
                </c:pt>
                <c:pt idx="117">
                  <c:v>395</c:v>
                </c:pt>
                <c:pt idx="118">
                  <c:v>410</c:v>
                </c:pt>
                <c:pt idx="119">
                  <c:v>425</c:v>
                </c:pt>
                <c:pt idx="120">
                  <c:v>441</c:v>
                </c:pt>
                <c:pt idx="121">
                  <c:v>457</c:v>
                </c:pt>
                <c:pt idx="122">
                  <c:v>474</c:v>
                </c:pt>
                <c:pt idx="123">
                  <c:v>491</c:v>
                </c:pt>
                <c:pt idx="124">
                  <c:v>508</c:v>
                </c:pt>
                <c:pt idx="125">
                  <c:v>525</c:v>
                </c:pt>
                <c:pt idx="126">
                  <c:v>543</c:v>
                </c:pt>
                <c:pt idx="127">
                  <c:v>560</c:v>
                </c:pt>
                <c:pt idx="128">
                  <c:v>577</c:v>
                </c:pt>
                <c:pt idx="129">
                  <c:v>594</c:v>
                </c:pt>
                <c:pt idx="130">
                  <c:v>616</c:v>
                </c:pt>
                <c:pt idx="131">
                  <c:v>639</c:v>
                </c:pt>
                <c:pt idx="132">
                  <c:v>661</c:v>
                </c:pt>
                <c:pt idx="133">
                  <c:v>685</c:v>
                </c:pt>
                <c:pt idx="134">
                  <c:v>709</c:v>
                </c:pt>
                <c:pt idx="135">
                  <c:v>733</c:v>
                </c:pt>
                <c:pt idx="136">
                  <c:v>758</c:v>
                </c:pt>
                <c:pt idx="137">
                  <c:v>785</c:v>
                </c:pt>
                <c:pt idx="138">
                  <c:v>812</c:v>
                </c:pt>
                <c:pt idx="139">
                  <c:v>831</c:v>
                </c:pt>
                <c:pt idx="140">
                  <c:v>850</c:v>
                </c:pt>
                <c:pt idx="141">
                  <c:v>870</c:v>
                </c:pt>
                <c:pt idx="142">
                  <c:v>888</c:v>
                </c:pt>
                <c:pt idx="143">
                  <c:v>905</c:v>
                </c:pt>
                <c:pt idx="144">
                  <c:v>924</c:v>
                </c:pt>
                <c:pt idx="145">
                  <c:v>940</c:v>
                </c:pt>
                <c:pt idx="146">
                  <c:v>965</c:v>
                </c:pt>
                <c:pt idx="147">
                  <c:v>990</c:v>
                </c:pt>
                <c:pt idx="148">
                  <c:v>1014</c:v>
                </c:pt>
                <c:pt idx="149">
                  <c:v>1039</c:v>
                </c:pt>
                <c:pt idx="150">
                  <c:v>1065</c:v>
                </c:pt>
                <c:pt idx="151">
                  <c:v>1100</c:v>
                </c:pt>
                <c:pt idx="152">
                  <c:v>1137</c:v>
                </c:pt>
                <c:pt idx="153">
                  <c:v>1174</c:v>
                </c:pt>
                <c:pt idx="154">
                  <c:v>1213</c:v>
                </c:pt>
                <c:pt idx="155">
                  <c:v>1255</c:v>
                </c:pt>
                <c:pt idx="156">
                  <c:v>1296</c:v>
                </c:pt>
                <c:pt idx="157">
                  <c:v>1340</c:v>
                </c:pt>
                <c:pt idx="158">
                  <c:v>1376</c:v>
                </c:pt>
                <c:pt idx="159">
                  <c:v>1415</c:v>
                </c:pt>
                <c:pt idx="160">
                  <c:v>1426</c:v>
                </c:pt>
                <c:pt idx="161">
                  <c:v>1434</c:v>
                </c:pt>
                <c:pt idx="162">
                  <c:v>1439</c:v>
                </c:pt>
                <c:pt idx="163">
                  <c:v>1442</c:v>
                </c:pt>
                <c:pt idx="164">
                  <c:v>1444</c:v>
                </c:pt>
                <c:pt idx="165">
                  <c:v>1445</c:v>
                </c:pt>
                <c:pt idx="166">
                  <c:v>1443</c:v>
                </c:pt>
                <c:pt idx="167">
                  <c:v>1425</c:v>
                </c:pt>
                <c:pt idx="168">
                  <c:v>1404</c:v>
                </c:pt>
                <c:pt idx="169">
                  <c:v>1379</c:v>
                </c:pt>
                <c:pt idx="170">
                  <c:v>1350</c:v>
                </c:pt>
                <c:pt idx="171">
                  <c:v>1315</c:v>
                </c:pt>
                <c:pt idx="172">
                  <c:v>1306</c:v>
                </c:pt>
                <c:pt idx="173">
                  <c:v>1296</c:v>
                </c:pt>
                <c:pt idx="174">
                  <c:v>1325</c:v>
                </c:pt>
                <c:pt idx="175">
                  <c:v>1357</c:v>
                </c:pt>
                <c:pt idx="176">
                  <c:v>1391</c:v>
                </c:pt>
                <c:pt idx="177">
                  <c:v>1426</c:v>
                </c:pt>
                <c:pt idx="178">
                  <c:v>1464</c:v>
                </c:pt>
                <c:pt idx="179">
                  <c:v>1517</c:v>
                </c:pt>
                <c:pt idx="180">
                  <c:v>1576</c:v>
                </c:pt>
                <c:pt idx="181">
                  <c:v>1635</c:v>
                </c:pt>
                <c:pt idx="182">
                  <c:v>1699</c:v>
                </c:pt>
                <c:pt idx="183">
                  <c:v>1767</c:v>
                </c:pt>
                <c:pt idx="184">
                  <c:v>1839</c:v>
                </c:pt>
                <c:pt idx="185">
                  <c:v>1914</c:v>
                </c:pt>
                <c:pt idx="186">
                  <c:v>1954</c:v>
                </c:pt>
                <c:pt idx="187">
                  <c:v>1994</c:v>
                </c:pt>
                <c:pt idx="188">
                  <c:v>2030</c:v>
                </c:pt>
                <c:pt idx="189">
                  <c:v>2068</c:v>
                </c:pt>
                <c:pt idx="190">
                  <c:v>2108</c:v>
                </c:pt>
                <c:pt idx="191">
                  <c:v>2149</c:v>
                </c:pt>
                <c:pt idx="192">
                  <c:v>2188</c:v>
                </c:pt>
                <c:pt idx="193">
                  <c:v>2233</c:v>
                </c:pt>
                <c:pt idx="194">
                  <c:v>2278</c:v>
                </c:pt>
                <c:pt idx="195">
                  <c:v>2283</c:v>
                </c:pt>
                <c:pt idx="196">
                  <c:v>2284</c:v>
                </c:pt>
                <c:pt idx="197">
                  <c:v>2282</c:v>
                </c:pt>
                <c:pt idx="198">
                  <c:v>2276</c:v>
                </c:pt>
                <c:pt idx="199">
                  <c:v>2267</c:v>
                </c:pt>
                <c:pt idx="200">
                  <c:v>2258</c:v>
                </c:pt>
                <c:pt idx="201">
                  <c:v>2245</c:v>
                </c:pt>
                <c:pt idx="202">
                  <c:v>2261</c:v>
                </c:pt>
                <c:pt idx="203">
                  <c:v>2276</c:v>
                </c:pt>
                <c:pt idx="204">
                  <c:v>2292</c:v>
                </c:pt>
                <c:pt idx="205">
                  <c:v>2304</c:v>
                </c:pt>
                <c:pt idx="206">
                  <c:v>2317</c:v>
                </c:pt>
                <c:pt idx="207">
                  <c:v>2371</c:v>
                </c:pt>
                <c:pt idx="208">
                  <c:v>2427</c:v>
                </c:pt>
                <c:pt idx="209">
                  <c:v>2460</c:v>
                </c:pt>
                <c:pt idx="210">
                  <c:v>2496</c:v>
                </c:pt>
                <c:pt idx="211">
                  <c:v>2532</c:v>
                </c:pt>
                <c:pt idx="212">
                  <c:v>2570</c:v>
                </c:pt>
                <c:pt idx="213">
                  <c:v>2607</c:v>
                </c:pt>
                <c:pt idx="214">
                  <c:v>2611</c:v>
                </c:pt>
                <c:pt idx="215">
                  <c:v>2614</c:v>
                </c:pt>
                <c:pt idx="216">
                  <c:v>2607</c:v>
                </c:pt>
                <c:pt idx="217">
                  <c:v>2599</c:v>
                </c:pt>
                <c:pt idx="218">
                  <c:v>2586</c:v>
                </c:pt>
                <c:pt idx="219">
                  <c:v>2570</c:v>
                </c:pt>
                <c:pt idx="220">
                  <c:v>2553</c:v>
                </c:pt>
                <c:pt idx="221">
                  <c:v>2559</c:v>
                </c:pt>
                <c:pt idx="222">
                  <c:v>2562</c:v>
                </c:pt>
                <c:pt idx="223">
                  <c:v>2593</c:v>
                </c:pt>
                <c:pt idx="224">
                  <c:v>2625</c:v>
                </c:pt>
                <c:pt idx="225">
                  <c:v>2661</c:v>
                </c:pt>
                <c:pt idx="226">
                  <c:v>2699</c:v>
                </c:pt>
                <c:pt idx="227">
                  <c:v>2740</c:v>
                </c:pt>
                <c:pt idx="228">
                  <c:v>2789</c:v>
                </c:pt>
                <c:pt idx="229">
                  <c:v>2841</c:v>
                </c:pt>
                <c:pt idx="230">
                  <c:v>2868</c:v>
                </c:pt>
                <c:pt idx="231">
                  <c:v>2895</c:v>
                </c:pt>
                <c:pt idx="232">
                  <c:v>2921</c:v>
                </c:pt>
                <c:pt idx="233">
                  <c:v>2948</c:v>
                </c:pt>
                <c:pt idx="234">
                  <c:v>2976</c:v>
                </c:pt>
                <c:pt idx="235">
                  <c:v>2976</c:v>
                </c:pt>
                <c:pt idx="236">
                  <c:v>2975</c:v>
                </c:pt>
                <c:pt idx="237">
                  <c:v>2930</c:v>
                </c:pt>
                <c:pt idx="238">
                  <c:v>2879</c:v>
                </c:pt>
                <c:pt idx="239">
                  <c:v>2823</c:v>
                </c:pt>
                <c:pt idx="240">
                  <c:v>2762</c:v>
                </c:pt>
                <c:pt idx="241">
                  <c:v>2695</c:v>
                </c:pt>
                <c:pt idx="242">
                  <c:v>2652</c:v>
                </c:pt>
                <c:pt idx="243">
                  <c:v>2607</c:v>
                </c:pt>
                <c:pt idx="244">
                  <c:v>2540</c:v>
                </c:pt>
                <c:pt idx="245">
                  <c:v>2470</c:v>
                </c:pt>
                <c:pt idx="246">
                  <c:v>2396</c:v>
                </c:pt>
                <c:pt idx="247">
                  <c:v>2320</c:v>
                </c:pt>
                <c:pt idx="248">
                  <c:v>2238</c:v>
                </c:pt>
                <c:pt idx="249">
                  <c:v>2192</c:v>
                </c:pt>
                <c:pt idx="250">
                  <c:v>2147</c:v>
                </c:pt>
                <c:pt idx="251">
                  <c:v>2184</c:v>
                </c:pt>
                <c:pt idx="252">
                  <c:v>2227</c:v>
                </c:pt>
                <c:pt idx="253">
                  <c:v>2276</c:v>
                </c:pt>
                <c:pt idx="254">
                  <c:v>2330</c:v>
                </c:pt>
                <c:pt idx="255">
                  <c:v>2389</c:v>
                </c:pt>
                <c:pt idx="256">
                  <c:v>2474</c:v>
                </c:pt>
                <c:pt idx="257">
                  <c:v>2565</c:v>
                </c:pt>
                <c:pt idx="258">
                  <c:v>2662</c:v>
                </c:pt>
                <c:pt idx="259">
                  <c:v>2764</c:v>
                </c:pt>
                <c:pt idx="260">
                  <c:v>2875</c:v>
                </c:pt>
                <c:pt idx="261">
                  <c:v>2993</c:v>
                </c:pt>
                <c:pt idx="262">
                  <c:v>3117</c:v>
                </c:pt>
                <c:pt idx="263">
                  <c:v>3163</c:v>
                </c:pt>
                <c:pt idx="264">
                  <c:v>3212</c:v>
                </c:pt>
                <c:pt idx="265">
                  <c:v>3260</c:v>
                </c:pt>
                <c:pt idx="266">
                  <c:v>3307</c:v>
                </c:pt>
                <c:pt idx="267">
                  <c:v>3356</c:v>
                </c:pt>
                <c:pt idx="268">
                  <c:v>3405</c:v>
                </c:pt>
                <c:pt idx="269">
                  <c:v>3455</c:v>
                </c:pt>
                <c:pt idx="270">
                  <c:v>3506</c:v>
                </c:pt>
                <c:pt idx="271">
                  <c:v>3557</c:v>
                </c:pt>
                <c:pt idx="272">
                  <c:v>3608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A8-454D-9A44-5242B012E82B}"/>
            </c:ext>
          </c:extLst>
        </c:ser>
        <c:ser>
          <c:idx val="0"/>
          <c:order val="2"/>
          <c:tx>
            <c:v>Camas UTI (pesimista)</c:v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'Modelo predictivo'!$A$8:$A$280</c:f>
              <c:numCache>
                <c:formatCode>m/d/yyyy</c:formatCode>
                <c:ptCount val="273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  <c:pt idx="30">
                  <c:v>43923</c:v>
                </c:pt>
                <c:pt idx="31">
                  <c:v>43924</c:v>
                </c:pt>
                <c:pt idx="32">
                  <c:v>43925</c:v>
                </c:pt>
                <c:pt idx="33">
                  <c:v>43926</c:v>
                </c:pt>
                <c:pt idx="34">
                  <c:v>43927</c:v>
                </c:pt>
                <c:pt idx="35">
                  <c:v>43928</c:v>
                </c:pt>
                <c:pt idx="36">
                  <c:v>43929</c:v>
                </c:pt>
                <c:pt idx="37">
                  <c:v>43930</c:v>
                </c:pt>
                <c:pt idx="38">
                  <c:v>43931</c:v>
                </c:pt>
                <c:pt idx="39">
                  <c:v>43932</c:v>
                </c:pt>
                <c:pt idx="40">
                  <c:v>43933</c:v>
                </c:pt>
                <c:pt idx="41">
                  <c:v>43934</c:v>
                </c:pt>
                <c:pt idx="42">
                  <c:v>43935</c:v>
                </c:pt>
                <c:pt idx="43">
                  <c:v>43936</c:v>
                </c:pt>
                <c:pt idx="44">
                  <c:v>43937</c:v>
                </c:pt>
                <c:pt idx="45">
                  <c:v>43938</c:v>
                </c:pt>
                <c:pt idx="46">
                  <c:v>43939</c:v>
                </c:pt>
                <c:pt idx="47">
                  <c:v>43940</c:v>
                </c:pt>
                <c:pt idx="48">
                  <c:v>43941</c:v>
                </c:pt>
                <c:pt idx="49">
                  <c:v>43942</c:v>
                </c:pt>
                <c:pt idx="50">
                  <c:v>43943</c:v>
                </c:pt>
                <c:pt idx="51">
                  <c:v>43944</c:v>
                </c:pt>
                <c:pt idx="52">
                  <c:v>43945</c:v>
                </c:pt>
                <c:pt idx="53">
                  <c:v>43946</c:v>
                </c:pt>
                <c:pt idx="54">
                  <c:v>43947</c:v>
                </c:pt>
                <c:pt idx="55">
                  <c:v>43948</c:v>
                </c:pt>
                <c:pt idx="56">
                  <c:v>43949</c:v>
                </c:pt>
                <c:pt idx="57">
                  <c:v>43950</c:v>
                </c:pt>
                <c:pt idx="58">
                  <c:v>43951</c:v>
                </c:pt>
                <c:pt idx="59">
                  <c:v>43952</c:v>
                </c:pt>
                <c:pt idx="60">
                  <c:v>43953</c:v>
                </c:pt>
                <c:pt idx="61">
                  <c:v>43954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43960</c:v>
                </c:pt>
                <c:pt idx="68">
                  <c:v>43961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43967</c:v>
                </c:pt>
                <c:pt idx="75">
                  <c:v>43968</c:v>
                </c:pt>
                <c:pt idx="76">
                  <c:v>43969</c:v>
                </c:pt>
                <c:pt idx="77">
                  <c:v>43970</c:v>
                </c:pt>
                <c:pt idx="78">
                  <c:v>43971</c:v>
                </c:pt>
                <c:pt idx="79">
                  <c:v>43972</c:v>
                </c:pt>
                <c:pt idx="80">
                  <c:v>43973</c:v>
                </c:pt>
                <c:pt idx="81">
                  <c:v>43974</c:v>
                </c:pt>
                <c:pt idx="82">
                  <c:v>43975</c:v>
                </c:pt>
                <c:pt idx="83">
                  <c:v>43976</c:v>
                </c:pt>
                <c:pt idx="84">
                  <c:v>43977</c:v>
                </c:pt>
                <c:pt idx="85">
                  <c:v>43978</c:v>
                </c:pt>
                <c:pt idx="86">
                  <c:v>43979</c:v>
                </c:pt>
                <c:pt idx="87">
                  <c:v>43980</c:v>
                </c:pt>
                <c:pt idx="88">
                  <c:v>43981</c:v>
                </c:pt>
                <c:pt idx="89">
                  <c:v>43982</c:v>
                </c:pt>
                <c:pt idx="90">
                  <c:v>43983</c:v>
                </c:pt>
                <c:pt idx="91">
                  <c:v>43984</c:v>
                </c:pt>
                <c:pt idx="92">
                  <c:v>43985</c:v>
                </c:pt>
                <c:pt idx="93">
                  <c:v>43986</c:v>
                </c:pt>
                <c:pt idx="94">
                  <c:v>43987</c:v>
                </c:pt>
                <c:pt idx="95">
                  <c:v>43988</c:v>
                </c:pt>
                <c:pt idx="96">
                  <c:v>43989</c:v>
                </c:pt>
                <c:pt idx="97">
                  <c:v>43990</c:v>
                </c:pt>
                <c:pt idx="98">
                  <c:v>43991</c:v>
                </c:pt>
                <c:pt idx="99">
                  <c:v>43992</c:v>
                </c:pt>
                <c:pt idx="100">
                  <c:v>43993</c:v>
                </c:pt>
                <c:pt idx="101">
                  <c:v>43994</c:v>
                </c:pt>
                <c:pt idx="102">
                  <c:v>43995</c:v>
                </c:pt>
                <c:pt idx="103">
                  <c:v>43996</c:v>
                </c:pt>
                <c:pt idx="104">
                  <c:v>43997</c:v>
                </c:pt>
                <c:pt idx="105">
                  <c:v>43998</c:v>
                </c:pt>
                <c:pt idx="106">
                  <c:v>43999</c:v>
                </c:pt>
                <c:pt idx="107">
                  <c:v>44000</c:v>
                </c:pt>
                <c:pt idx="108">
                  <c:v>44001</c:v>
                </c:pt>
                <c:pt idx="109">
                  <c:v>44002</c:v>
                </c:pt>
                <c:pt idx="110">
                  <c:v>44003</c:v>
                </c:pt>
                <c:pt idx="111">
                  <c:v>44004</c:v>
                </c:pt>
                <c:pt idx="112">
                  <c:v>44005</c:v>
                </c:pt>
                <c:pt idx="113">
                  <c:v>44006</c:v>
                </c:pt>
                <c:pt idx="114">
                  <c:v>44007</c:v>
                </c:pt>
                <c:pt idx="115">
                  <c:v>44008</c:v>
                </c:pt>
                <c:pt idx="116">
                  <c:v>44009</c:v>
                </c:pt>
                <c:pt idx="117">
                  <c:v>44010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44016</c:v>
                </c:pt>
                <c:pt idx="124">
                  <c:v>44017</c:v>
                </c:pt>
                <c:pt idx="125">
                  <c:v>44018</c:v>
                </c:pt>
                <c:pt idx="126">
                  <c:v>44019</c:v>
                </c:pt>
                <c:pt idx="127">
                  <c:v>44020</c:v>
                </c:pt>
                <c:pt idx="128">
                  <c:v>44021</c:v>
                </c:pt>
                <c:pt idx="129">
                  <c:v>44022</c:v>
                </c:pt>
                <c:pt idx="130">
                  <c:v>44023</c:v>
                </c:pt>
                <c:pt idx="131">
                  <c:v>44024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44030</c:v>
                </c:pt>
                <c:pt idx="138">
                  <c:v>44031</c:v>
                </c:pt>
                <c:pt idx="139">
                  <c:v>44032</c:v>
                </c:pt>
                <c:pt idx="140">
                  <c:v>44033</c:v>
                </c:pt>
                <c:pt idx="141">
                  <c:v>44034</c:v>
                </c:pt>
                <c:pt idx="142">
                  <c:v>44035</c:v>
                </c:pt>
                <c:pt idx="143">
                  <c:v>44036</c:v>
                </c:pt>
                <c:pt idx="144">
                  <c:v>44037</c:v>
                </c:pt>
                <c:pt idx="145">
                  <c:v>44038</c:v>
                </c:pt>
                <c:pt idx="146">
                  <c:v>44039</c:v>
                </c:pt>
                <c:pt idx="147">
                  <c:v>44040</c:v>
                </c:pt>
                <c:pt idx="148">
                  <c:v>44041</c:v>
                </c:pt>
                <c:pt idx="149">
                  <c:v>44042</c:v>
                </c:pt>
                <c:pt idx="150">
                  <c:v>44043</c:v>
                </c:pt>
                <c:pt idx="151">
                  <c:v>44044</c:v>
                </c:pt>
                <c:pt idx="152">
                  <c:v>44045</c:v>
                </c:pt>
                <c:pt idx="153">
                  <c:v>44046</c:v>
                </c:pt>
                <c:pt idx="154">
                  <c:v>44047</c:v>
                </c:pt>
                <c:pt idx="155">
                  <c:v>44048</c:v>
                </c:pt>
                <c:pt idx="156">
                  <c:v>44049</c:v>
                </c:pt>
                <c:pt idx="157">
                  <c:v>44050</c:v>
                </c:pt>
                <c:pt idx="158">
                  <c:v>44051</c:v>
                </c:pt>
                <c:pt idx="159">
                  <c:v>44052</c:v>
                </c:pt>
                <c:pt idx="160">
                  <c:v>44053</c:v>
                </c:pt>
                <c:pt idx="161">
                  <c:v>44054</c:v>
                </c:pt>
                <c:pt idx="162">
                  <c:v>44055</c:v>
                </c:pt>
                <c:pt idx="163">
                  <c:v>44056</c:v>
                </c:pt>
                <c:pt idx="164">
                  <c:v>44057</c:v>
                </c:pt>
                <c:pt idx="165">
                  <c:v>44058</c:v>
                </c:pt>
                <c:pt idx="166">
                  <c:v>44059</c:v>
                </c:pt>
                <c:pt idx="167">
                  <c:v>44060</c:v>
                </c:pt>
                <c:pt idx="168">
                  <c:v>44061</c:v>
                </c:pt>
                <c:pt idx="169">
                  <c:v>44062</c:v>
                </c:pt>
                <c:pt idx="170">
                  <c:v>44063</c:v>
                </c:pt>
                <c:pt idx="171">
                  <c:v>44064</c:v>
                </c:pt>
                <c:pt idx="172">
                  <c:v>44065</c:v>
                </c:pt>
                <c:pt idx="173">
                  <c:v>44066</c:v>
                </c:pt>
                <c:pt idx="174">
                  <c:v>44067</c:v>
                </c:pt>
                <c:pt idx="175">
                  <c:v>44068</c:v>
                </c:pt>
                <c:pt idx="176">
                  <c:v>44069</c:v>
                </c:pt>
                <c:pt idx="177">
                  <c:v>44070</c:v>
                </c:pt>
                <c:pt idx="178">
                  <c:v>44071</c:v>
                </c:pt>
                <c:pt idx="179">
                  <c:v>44072</c:v>
                </c:pt>
                <c:pt idx="180">
                  <c:v>44073</c:v>
                </c:pt>
                <c:pt idx="181">
                  <c:v>44074</c:v>
                </c:pt>
                <c:pt idx="182">
                  <c:v>44075</c:v>
                </c:pt>
                <c:pt idx="183">
                  <c:v>44076</c:v>
                </c:pt>
                <c:pt idx="184">
                  <c:v>44077</c:v>
                </c:pt>
                <c:pt idx="185">
                  <c:v>44078</c:v>
                </c:pt>
                <c:pt idx="186">
                  <c:v>44079</c:v>
                </c:pt>
                <c:pt idx="187">
                  <c:v>44080</c:v>
                </c:pt>
                <c:pt idx="188">
                  <c:v>44081</c:v>
                </c:pt>
                <c:pt idx="189">
                  <c:v>44082</c:v>
                </c:pt>
                <c:pt idx="190">
                  <c:v>44083</c:v>
                </c:pt>
                <c:pt idx="191">
                  <c:v>44084</c:v>
                </c:pt>
                <c:pt idx="192">
                  <c:v>44085</c:v>
                </c:pt>
                <c:pt idx="193">
                  <c:v>44086</c:v>
                </c:pt>
                <c:pt idx="194">
                  <c:v>44087</c:v>
                </c:pt>
                <c:pt idx="195">
                  <c:v>44088</c:v>
                </c:pt>
                <c:pt idx="196">
                  <c:v>44089</c:v>
                </c:pt>
                <c:pt idx="197">
                  <c:v>44090</c:v>
                </c:pt>
                <c:pt idx="198">
                  <c:v>44091</c:v>
                </c:pt>
                <c:pt idx="199">
                  <c:v>44092</c:v>
                </c:pt>
                <c:pt idx="200">
                  <c:v>44093</c:v>
                </c:pt>
                <c:pt idx="201">
                  <c:v>44094</c:v>
                </c:pt>
                <c:pt idx="202">
                  <c:v>44095</c:v>
                </c:pt>
                <c:pt idx="203">
                  <c:v>44096</c:v>
                </c:pt>
                <c:pt idx="204">
                  <c:v>44097</c:v>
                </c:pt>
                <c:pt idx="205">
                  <c:v>44098</c:v>
                </c:pt>
                <c:pt idx="206">
                  <c:v>44099</c:v>
                </c:pt>
                <c:pt idx="207">
                  <c:v>44100</c:v>
                </c:pt>
                <c:pt idx="208">
                  <c:v>44101</c:v>
                </c:pt>
                <c:pt idx="209">
                  <c:v>44102</c:v>
                </c:pt>
                <c:pt idx="210">
                  <c:v>44103</c:v>
                </c:pt>
                <c:pt idx="211">
                  <c:v>44104</c:v>
                </c:pt>
                <c:pt idx="212">
                  <c:v>44105</c:v>
                </c:pt>
                <c:pt idx="213">
                  <c:v>44106</c:v>
                </c:pt>
                <c:pt idx="214">
                  <c:v>44107</c:v>
                </c:pt>
                <c:pt idx="215">
                  <c:v>44108</c:v>
                </c:pt>
                <c:pt idx="216">
                  <c:v>44109</c:v>
                </c:pt>
                <c:pt idx="217">
                  <c:v>44110</c:v>
                </c:pt>
                <c:pt idx="218">
                  <c:v>44111</c:v>
                </c:pt>
                <c:pt idx="219">
                  <c:v>44112</c:v>
                </c:pt>
                <c:pt idx="220">
                  <c:v>44113</c:v>
                </c:pt>
                <c:pt idx="221">
                  <c:v>44114</c:v>
                </c:pt>
                <c:pt idx="222">
                  <c:v>44115</c:v>
                </c:pt>
                <c:pt idx="223">
                  <c:v>44116</c:v>
                </c:pt>
                <c:pt idx="224">
                  <c:v>44117</c:v>
                </c:pt>
                <c:pt idx="225">
                  <c:v>44118</c:v>
                </c:pt>
                <c:pt idx="226">
                  <c:v>44119</c:v>
                </c:pt>
                <c:pt idx="227">
                  <c:v>44120</c:v>
                </c:pt>
                <c:pt idx="228">
                  <c:v>44121</c:v>
                </c:pt>
                <c:pt idx="229">
                  <c:v>44122</c:v>
                </c:pt>
                <c:pt idx="230">
                  <c:v>44123</c:v>
                </c:pt>
                <c:pt idx="231">
                  <c:v>44124</c:v>
                </c:pt>
                <c:pt idx="232">
                  <c:v>44125</c:v>
                </c:pt>
                <c:pt idx="233">
                  <c:v>44126</c:v>
                </c:pt>
                <c:pt idx="234">
                  <c:v>44127</c:v>
                </c:pt>
                <c:pt idx="235">
                  <c:v>44128</c:v>
                </c:pt>
                <c:pt idx="236">
                  <c:v>44129</c:v>
                </c:pt>
                <c:pt idx="237">
                  <c:v>44130</c:v>
                </c:pt>
                <c:pt idx="238">
                  <c:v>44131</c:v>
                </c:pt>
                <c:pt idx="239">
                  <c:v>44132</c:v>
                </c:pt>
                <c:pt idx="240">
                  <c:v>44133</c:v>
                </c:pt>
                <c:pt idx="241">
                  <c:v>44134</c:v>
                </c:pt>
                <c:pt idx="242">
                  <c:v>44135</c:v>
                </c:pt>
                <c:pt idx="243">
                  <c:v>44136</c:v>
                </c:pt>
                <c:pt idx="244">
                  <c:v>44137</c:v>
                </c:pt>
                <c:pt idx="245">
                  <c:v>44138</c:v>
                </c:pt>
                <c:pt idx="246">
                  <c:v>44139</c:v>
                </c:pt>
                <c:pt idx="247">
                  <c:v>44140</c:v>
                </c:pt>
                <c:pt idx="248">
                  <c:v>44141</c:v>
                </c:pt>
                <c:pt idx="249">
                  <c:v>44142</c:v>
                </c:pt>
                <c:pt idx="250">
                  <c:v>44143</c:v>
                </c:pt>
                <c:pt idx="251">
                  <c:v>44144</c:v>
                </c:pt>
                <c:pt idx="252">
                  <c:v>44145</c:v>
                </c:pt>
                <c:pt idx="253">
                  <c:v>44146</c:v>
                </c:pt>
                <c:pt idx="254">
                  <c:v>44147</c:v>
                </c:pt>
                <c:pt idx="255">
                  <c:v>44148</c:v>
                </c:pt>
                <c:pt idx="256">
                  <c:v>44149</c:v>
                </c:pt>
                <c:pt idx="257">
                  <c:v>44150</c:v>
                </c:pt>
                <c:pt idx="258">
                  <c:v>44151</c:v>
                </c:pt>
                <c:pt idx="259">
                  <c:v>44152</c:v>
                </c:pt>
                <c:pt idx="260">
                  <c:v>44153</c:v>
                </c:pt>
                <c:pt idx="261">
                  <c:v>44154</c:v>
                </c:pt>
                <c:pt idx="262">
                  <c:v>44155</c:v>
                </c:pt>
                <c:pt idx="263">
                  <c:v>44156</c:v>
                </c:pt>
                <c:pt idx="264">
                  <c:v>44157</c:v>
                </c:pt>
                <c:pt idx="265">
                  <c:v>44158</c:v>
                </c:pt>
                <c:pt idx="266">
                  <c:v>44159</c:v>
                </c:pt>
                <c:pt idx="267">
                  <c:v>44160</c:v>
                </c:pt>
                <c:pt idx="268">
                  <c:v>44161</c:v>
                </c:pt>
                <c:pt idx="269">
                  <c:v>44162</c:v>
                </c:pt>
                <c:pt idx="270">
                  <c:v>44163</c:v>
                </c:pt>
                <c:pt idx="271">
                  <c:v>44164</c:v>
                </c:pt>
                <c:pt idx="272">
                  <c:v>44165</c:v>
                </c:pt>
              </c:numCache>
            </c:numRef>
          </c:cat>
          <c:val>
            <c:numRef>
              <c:f>'Modelo predictivo'!$W$8:$W$280</c:f>
              <c:numCache>
                <c:formatCode>_(* #,##0_);_(* \(#,##0\);_(* "-"_);_(@_)</c:formatCode>
                <c:ptCount val="273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13</c:v>
                </c:pt>
                <c:pt idx="29">
                  <c:v>15</c:v>
                </c:pt>
                <c:pt idx="30">
                  <c:v>16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16</c:v>
                </c:pt>
                <c:pt idx="41">
                  <c:v>15</c:v>
                </c:pt>
                <c:pt idx="42">
                  <c:v>14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16</c:v>
                </c:pt>
                <c:pt idx="60">
                  <c:v>17</c:v>
                </c:pt>
                <c:pt idx="61">
                  <c:v>19</c:v>
                </c:pt>
                <c:pt idx="62">
                  <c:v>21</c:v>
                </c:pt>
                <c:pt idx="63">
                  <c:v>23</c:v>
                </c:pt>
                <c:pt idx="64">
                  <c:v>25</c:v>
                </c:pt>
                <c:pt idx="65">
                  <c:v>27</c:v>
                </c:pt>
                <c:pt idx="66">
                  <c:v>29</c:v>
                </c:pt>
                <c:pt idx="67">
                  <c:v>31</c:v>
                </c:pt>
                <c:pt idx="68">
                  <c:v>33</c:v>
                </c:pt>
                <c:pt idx="69">
                  <c:v>35</c:v>
                </c:pt>
                <c:pt idx="70">
                  <c:v>37</c:v>
                </c:pt>
                <c:pt idx="71">
                  <c:v>39</c:v>
                </c:pt>
                <c:pt idx="72">
                  <c:v>41</c:v>
                </c:pt>
                <c:pt idx="73">
                  <c:v>42</c:v>
                </c:pt>
                <c:pt idx="74">
                  <c:v>43</c:v>
                </c:pt>
                <c:pt idx="75">
                  <c:v>45</c:v>
                </c:pt>
                <c:pt idx="76">
                  <c:v>48</c:v>
                </c:pt>
                <c:pt idx="77">
                  <c:v>51</c:v>
                </c:pt>
                <c:pt idx="78">
                  <c:v>55</c:v>
                </c:pt>
                <c:pt idx="79">
                  <c:v>59</c:v>
                </c:pt>
                <c:pt idx="80">
                  <c:v>63</c:v>
                </c:pt>
                <c:pt idx="81">
                  <c:v>67</c:v>
                </c:pt>
                <c:pt idx="82">
                  <c:v>72</c:v>
                </c:pt>
                <c:pt idx="83">
                  <c:v>77</c:v>
                </c:pt>
                <c:pt idx="84">
                  <c:v>82</c:v>
                </c:pt>
                <c:pt idx="85">
                  <c:v>87</c:v>
                </c:pt>
                <c:pt idx="86">
                  <c:v>94</c:v>
                </c:pt>
                <c:pt idx="87">
                  <c:v>100</c:v>
                </c:pt>
                <c:pt idx="88">
                  <c:v>105</c:v>
                </c:pt>
                <c:pt idx="89">
                  <c:v>110</c:v>
                </c:pt>
                <c:pt idx="90">
                  <c:v>114</c:v>
                </c:pt>
                <c:pt idx="91">
                  <c:v>119</c:v>
                </c:pt>
                <c:pt idx="92">
                  <c:v>123</c:v>
                </c:pt>
                <c:pt idx="93">
                  <c:v>127</c:v>
                </c:pt>
                <c:pt idx="94">
                  <c:v>131</c:v>
                </c:pt>
                <c:pt idx="95">
                  <c:v>136</c:v>
                </c:pt>
                <c:pt idx="96">
                  <c:v>142</c:v>
                </c:pt>
                <c:pt idx="97">
                  <c:v>150</c:v>
                </c:pt>
                <c:pt idx="98">
                  <c:v>157</c:v>
                </c:pt>
                <c:pt idx="99">
                  <c:v>164</c:v>
                </c:pt>
                <c:pt idx="100">
                  <c:v>173</c:v>
                </c:pt>
                <c:pt idx="101">
                  <c:v>183</c:v>
                </c:pt>
                <c:pt idx="102">
                  <c:v>193</c:v>
                </c:pt>
                <c:pt idx="103">
                  <c:v>204</c:v>
                </c:pt>
                <c:pt idx="104">
                  <c:v>215</c:v>
                </c:pt>
                <c:pt idx="105">
                  <c:v>228</c:v>
                </c:pt>
                <c:pt idx="106">
                  <c:v>240</c:v>
                </c:pt>
                <c:pt idx="107">
                  <c:v>252</c:v>
                </c:pt>
                <c:pt idx="108">
                  <c:v>264</c:v>
                </c:pt>
                <c:pt idx="109">
                  <c:v>276</c:v>
                </c:pt>
                <c:pt idx="110">
                  <c:v>288</c:v>
                </c:pt>
                <c:pt idx="111">
                  <c:v>302</c:v>
                </c:pt>
                <c:pt idx="112">
                  <c:v>316</c:v>
                </c:pt>
                <c:pt idx="113">
                  <c:v>330</c:v>
                </c:pt>
                <c:pt idx="114">
                  <c:v>345</c:v>
                </c:pt>
                <c:pt idx="115">
                  <c:v>361</c:v>
                </c:pt>
                <c:pt idx="116">
                  <c:v>378</c:v>
                </c:pt>
                <c:pt idx="117">
                  <c:v>395</c:v>
                </c:pt>
                <c:pt idx="118">
                  <c:v>410</c:v>
                </c:pt>
                <c:pt idx="119">
                  <c:v>425</c:v>
                </c:pt>
                <c:pt idx="120">
                  <c:v>441</c:v>
                </c:pt>
                <c:pt idx="121">
                  <c:v>457</c:v>
                </c:pt>
                <c:pt idx="122">
                  <c:v>474</c:v>
                </c:pt>
                <c:pt idx="123">
                  <c:v>491</c:v>
                </c:pt>
                <c:pt idx="124">
                  <c:v>508</c:v>
                </c:pt>
                <c:pt idx="125">
                  <c:v>525</c:v>
                </c:pt>
                <c:pt idx="126">
                  <c:v>543</c:v>
                </c:pt>
                <c:pt idx="127">
                  <c:v>560</c:v>
                </c:pt>
                <c:pt idx="128">
                  <c:v>577</c:v>
                </c:pt>
                <c:pt idx="129">
                  <c:v>594</c:v>
                </c:pt>
                <c:pt idx="130">
                  <c:v>616</c:v>
                </c:pt>
                <c:pt idx="131">
                  <c:v>639</c:v>
                </c:pt>
                <c:pt idx="132">
                  <c:v>661</c:v>
                </c:pt>
                <c:pt idx="133">
                  <c:v>685</c:v>
                </c:pt>
                <c:pt idx="134">
                  <c:v>709</c:v>
                </c:pt>
                <c:pt idx="135">
                  <c:v>733</c:v>
                </c:pt>
                <c:pt idx="136">
                  <c:v>758</c:v>
                </c:pt>
                <c:pt idx="137">
                  <c:v>785</c:v>
                </c:pt>
                <c:pt idx="138">
                  <c:v>812</c:v>
                </c:pt>
                <c:pt idx="139">
                  <c:v>831</c:v>
                </c:pt>
                <c:pt idx="140">
                  <c:v>850</c:v>
                </c:pt>
                <c:pt idx="141">
                  <c:v>870</c:v>
                </c:pt>
                <c:pt idx="142">
                  <c:v>888</c:v>
                </c:pt>
                <c:pt idx="143">
                  <c:v>905</c:v>
                </c:pt>
                <c:pt idx="144">
                  <c:v>924</c:v>
                </c:pt>
                <c:pt idx="145">
                  <c:v>940</c:v>
                </c:pt>
                <c:pt idx="146">
                  <c:v>965</c:v>
                </c:pt>
                <c:pt idx="147">
                  <c:v>990</c:v>
                </c:pt>
                <c:pt idx="148">
                  <c:v>1014</c:v>
                </c:pt>
                <c:pt idx="149">
                  <c:v>1039</c:v>
                </c:pt>
                <c:pt idx="150">
                  <c:v>1065</c:v>
                </c:pt>
                <c:pt idx="151">
                  <c:v>1100</c:v>
                </c:pt>
                <c:pt idx="152">
                  <c:v>1137</c:v>
                </c:pt>
                <c:pt idx="153">
                  <c:v>1174</c:v>
                </c:pt>
                <c:pt idx="154">
                  <c:v>1213</c:v>
                </c:pt>
                <c:pt idx="155">
                  <c:v>1255</c:v>
                </c:pt>
                <c:pt idx="156">
                  <c:v>1296</c:v>
                </c:pt>
                <c:pt idx="157">
                  <c:v>1340</c:v>
                </c:pt>
                <c:pt idx="158">
                  <c:v>1376</c:v>
                </c:pt>
                <c:pt idx="159">
                  <c:v>1415</c:v>
                </c:pt>
                <c:pt idx="160">
                  <c:v>1426</c:v>
                </c:pt>
                <c:pt idx="161">
                  <c:v>1434</c:v>
                </c:pt>
                <c:pt idx="162">
                  <c:v>1439</c:v>
                </c:pt>
                <c:pt idx="163">
                  <c:v>1442</c:v>
                </c:pt>
                <c:pt idx="164">
                  <c:v>1444</c:v>
                </c:pt>
                <c:pt idx="165">
                  <c:v>1445</c:v>
                </c:pt>
                <c:pt idx="166">
                  <c:v>1443</c:v>
                </c:pt>
                <c:pt idx="167">
                  <c:v>1425</c:v>
                </c:pt>
                <c:pt idx="168">
                  <c:v>1404</c:v>
                </c:pt>
                <c:pt idx="169">
                  <c:v>1379</c:v>
                </c:pt>
                <c:pt idx="170">
                  <c:v>1350</c:v>
                </c:pt>
                <c:pt idx="171">
                  <c:v>1315</c:v>
                </c:pt>
                <c:pt idx="172">
                  <c:v>1306</c:v>
                </c:pt>
                <c:pt idx="173">
                  <c:v>1296</c:v>
                </c:pt>
                <c:pt idx="174">
                  <c:v>1325</c:v>
                </c:pt>
                <c:pt idx="175">
                  <c:v>1357</c:v>
                </c:pt>
                <c:pt idx="176">
                  <c:v>1391</c:v>
                </c:pt>
                <c:pt idx="177">
                  <c:v>1426</c:v>
                </c:pt>
                <c:pt idx="178">
                  <c:v>1464</c:v>
                </c:pt>
                <c:pt idx="179">
                  <c:v>1517</c:v>
                </c:pt>
                <c:pt idx="180">
                  <c:v>1576</c:v>
                </c:pt>
                <c:pt idx="181">
                  <c:v>1635</c:v>
                </c:pt>
                <c:pt idx="182">
                  <c:v>1699</c:v>
                </c:pt>
                <c:pt idx="183">
                  <c:v>1767</c:v>
                </c:pt>
                <c:pt idx="184">
                  <c:v>1839</c:v>
                </c:pt>
                <c:pt idx="185">
                  <c:v>1914</c:v>
                </c:pt>
                <c:pt idx="186">
                  <c:v>1954</c:v>
                </c:pt>
                <c:pt idx="187">
                  <c:v>1994</c:v>
                </c:pt>
                <c:pt idx="188">
                  <c:v>2030</c:v>
                </c:pt>
                <c:pt idx="189">
                  <c:v>2068</c:v>
                </c:pt>
                <c:pt idx="190">
                  <c:v>2108</c:v>
                </c:pt>
                <c:pt idx="191">
                  <c:v>2149</c:v>
                </c:pt>
                <c:pt idx="192">
                  <c:v>2188</c:v>
                </c:pt>
                <c:pt idx="193">
                  <c:v>2233</c:v>
                </c:pt>
                <c:pt idx="194">
                  <c:v>2278</c:v>
                </c:pt>
                <c:pt idx="195">
                  <c:v>2283</c:v>
                </c:pt>
                <c:pt idx="196">
                  <c:v>2284</c:v>
                </c:pt>
                <c:pt idx="197">
                  <c:v>2282</c:v>
                </c:pt>
                <c:pt idx="198">
                  <c:v>2276</c:v>
                </c:pt>
                <c:pt idx="199">
                  <c:v>2267</c:v>
                </c:pt>
                <c:pt idx="200">
                  <c:v>2258</c:v>
                </c:pt>
                <c:pt idx="201">
                  <c:v>2245</c:v>
                </c:pt>
                <c:pt idx="202">
                  <c:v>2261</c:v>
                </c:pt>
                <c:pt idx="203">
                  <c:v>2276</c:v>
                </c:pt>
                <c:pt idx="204">
                  <c:v>2292</c:v>
                </c:pt>
                <c:pt idx="205">
                  <c:v>2304</c:v>
                </c:pt>
                <c:pt idx="206">
                  <c:v>2317</c:v>
                </c:pt>
                <c:pt idx="207">
                  <c:v>2371</c:v>
                </c:pt>
                <c:pt idx="208">
                  <c:v>2427</c:v>
                </c:pt>
                <c:pt idx="209">
                  <c:v>2460</c:v>
                </c:pt>
                <c:pt idx="210">
                  <c:v>2496</c:v>
                </c:pt>
                <c:pt idx="211">
                  <c:v>2532</c:v>
                </c:pt>
                <c:pt idx="212">
                  <c:v>2570</c:v>
                </c:pt>
                <c:pt idx="213">
                  <c:v>2607</c:v>
                </c:pt>
                <c:pt idx="214">
                  <c:v>2611</c:v>
                </c:pt>
                <c:pt idx="215">
                  <c:v>2614</c:v>
                </c:pt>
                <c:pt idx="216">
                  <c:v>2607</c:v>
                </c:pt>
                <c:pt idx="217">
                  <c:v>2599</c:v>
                </c:pt>
                <c:pt idx="218">
                  <c:v>2586</c:v>
                </c:pt>
                <c:pt idx="219">
                  <c:v>2570</c:v>
                </c:pt>
                <c:pt idx="220">
                  <c:v>2553</c:v>
                </c:pt>
                <c:pt idx="221">
                  <c:v>2559</c:v>
                </c:pt>
                <c:pt idx="222">
                  <c:v>2562</c:v>
                </c:pt>
                <c:pt idx="223">
                  <c:v>2593</c:v>
                </c:pt>
                <c:pt idx="224">
                  <c:v>2625</c:v>
                </c:pt>
                <c:pt idx="225">
                  <c:v>2661</c:v>
                </c:pt>
                <c:pt idx="226">
                  <c:v>2699</c:v>
                </c:pt>
                <c:pt idx="227">
                  <c:v>2740</c:v>
                </c:pt>
                <c:pt idx="228">
                  <c:v>2789</c:v>
                </c:pt>
                <c:pt idx="229">
                  <c:v>2841</c:v>
                </c:pt>
                <c:pt idx="230">
                  <c:v>2868</c:v>
                </c:pt>
                <c:pt idx="231">
                  <c:v>2895</c:v>
                </c:pt>
                <c:pt idx="232">
                  <c:v>2921</c:v>
                </c:pt>
                <c:pt idx="233">
                  <c:v>2948</c:v>
                </c:pt>
                <c:pt idx="234">
                  <c:v>2976</c:v>
                </c:pt>
                <c:pt idx="235">
                  <c:v>2976</c:v>
                </c:pt>
                <c:pt idx="236">
                  <c:v>2975</c:v>
                </c:pt>
                <c:pt idx="237">
                  <c:v>2930</c:v>
                </c:pt>
                <c:pt idx="238">
                  <c:v>2879</c:v>
                </c:pt>
                <c:pt idx="239">
                  <c:v>2823</c:v>
                </c:pt>
                <c:pt idx="240">
                  <c:v>2762</c:v>
                </c:pt>
                <c:pt idx="241">
                  <c:v>2695</c:v>
                </c:pt>
                <c:pt idx="242">
                  <c:v>2652</c:v>
                </c:pt>
                <c:pt idx="243">
                  <c:v>2607</c:v>
                </c:pt>
                <c:pt idx="244">
                  <c:v>2540</c:v>
                </c:pt>
                <c:pt idx="245">
                  <c:v>2470</c:v>
                </c:pt>
                <c:pt idx="246">
                  <c:v>2396</c:v>
                </c:pt>
                <c:pt idx="247">
                  <c:v>2320</c:v>
                </c:pt>
                <c:pt idx="248">
                  <c:v>2238</c:v>
                </c:pt>
                <c:pt idx="249">
                  <c:v>2192</c:v>
                </c:pt>
                <c:pt idx="250">
                  <c:v>2147</c:v>
                </c:pt>
                <c:pt idx="251">
                  <c:v>2329</c:v>
                </c:pt>
                <c:pt idx="252">
                  <c:v>2539</c:v>
                </c:pt>
                <c:pt idx="253">
                  <c:v>2777</c:v>
                </c:pt>
                <c:pt idx="254">
                  <c:v>3045</c:v>
                </c:pt>
                <c:pt idx="255">
                  <c:v>3348</c:v>
                </c:pt>
                <c:pt idx="256">
                  <c:v>3705</c:v>
                </c:pt>
                <c:pt idx="257">
                  <c:v>4098</c:v>
                </c:pt>
                <c:pt idx="258">
                  <c:v>4530</c:v>
                </c:pt>
                <c:pt idx="259">
                  <c:v>5004</c:v>
                </c:pt>
                <c:pt idx="260">
                  <c:v>5525</c:v>
                </c:pt>
                <c:pt idx="261">
                  <c:v>6093</c:v>
                </c:pt>
                <c:pt idx="262">
                  <c:v>6711</c:v>
                </c:pt>
                <c:pt idx="263">
                  <c:v>7153</c:v>
                </c:pt>
                <c:pt idx="264">
                  <c:v>7624</c:v>
                </c:pt>
                <c:pt idx="265">
                  <c:v>8126</c:v>
                </c:pt>
                <c:pt idx="266">
                  <c:v>8659</c:v>
                </c:pt>
                <c:pt idx="267">
                  <c:v>9223</c:v>
                </c:pt>
                <c:pt idx="268">
                  <c:v>9822</c:v>
                </c:pt>
                <c:pt idx="269">
                  <c:v>10459</c:v>
                </c:pt>
                <c:pt idx="270">
                  <c:v>11137</c:v>
                </c:pt>
                <c:pt idx="271">
                  <c:v>11853</c:v>
                </c:pt>
                <c:pt idx="272">
                  <c:v>12611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A8-454D-9A44-5242B012E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487232"/>
        <c:axId val="305497216"/>
      </c:lineChart>
      <c:dateAx>
        <c:axId val="3054872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05497216"/>
        <c:crosses val="autoZero"/>
        <c:auto val="1"/>
        <c:lblOffset val="100"/>
        <c:baseTimeUnit val="days"/>
      </c:dateAx>
      <c:valAx>
        <c:axId val="3054972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0548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accent6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67" workbookViewId="0" zoomToFit="1"/>
  </sheetViews>
  <pageMargins left="0.7" right="0.7" top="0.75" bottom="0.75" header="0.3" footer="0.3"/>
  <drawing r:id="rId1"/>
</chartsheet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4">
  <dgm:title val=""/>
  <dgm:desc val=""/>
  <dgm:catLst>
    <dgm:cat type="colorful" pri="104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4"/>
      <a:schemeClr val="accent5"/>
    </dgm:fillClrLst>
    <dgm:linClrLst>
      <a:schemeClr val="accent4"/>
      <a:schemeClr val="accent5"/>
    </dgm:linClrLst>
    <dgm:effectClrLst/>
    <dgm:txLinClrLst/>
    <dgm:txFillClrLst/>
    <dgm:txEffectClrLst/>
  </dgm:styleLbl>
  <dgm:styleLbl name="ln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4">
        <a:alpha val="50000"/>
      </a:schemeClr>
      <a:schemeClr val="accent5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4">
        <a:tint val="50000"/>
      </a:schemeClr>
      <a:schemeClr val="accent5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4"/>
      <a:schemeClr val="accent5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4"/>
    </dgm:fillClrLst>
    <dgm:linClrLst meth="repeat"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4">
        <a:tint val="9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4">
        <a:tint val="5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4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4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4">
        <a:tint val="50000"/>
        <a:alpha val="4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4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72FB2BA-EB20-4798-A0F8-0DB4B4A644B4}" type="doc">
      <dgm:prSet loTypeId="urn:microsoft.com/office/officeart/2005/8/layout/process1" loCatId="process" qsTypeId="urn:microsoft.com/office/officeart/2005/8/quickstyle/simple1" qsCatId="simple" csTypeId="urn:microsoft.com/office/officeart/2005/8/colors/colorful4" csCatId="colorful" phldr="1"/>
      <dgm:spPr/>
    </dgm:pt>
    <dgm:pt modelId="{57562F4C-25F7-43AE-8378-BE64CDF7E357}">
      <dgm:prSet phldrT="[Texto]"/>
      <dgm:spPr/>
      <dgm:t>
        <a:bodyPr/>
        <a:lstStyle/>
        <a:p>
          <a:r>
            <a:rPr lang="es-AR" dirty="0"/>
            <a:t>Susceptible</a:t>
          </a:r>
        </a:p>
      </dgm:t>
    </dgm:pt>
    <dgm:pt modelId="{13B23A81-268C-4EC3-BF7E-05CC91CC5B20}" type="parTrans" cxnId="{9F4FDEFA-13D2-4291-B5EB-D2E3E8FA0C6F}">
      <dgm:prSet/>
      <dgm:spPr/>
      <dgm:t>
        <a:bodyPr/>
        <a:lstStyle/>
        <a:p>
          <a:endParaRPr lang="es-AR"/>
        </a:p>
      </dgm:t>
    </dgm:pt>
    <dgm:pt modelId="{2DE4A6F4-7F8C-4445-A125-90AE3FE519E4}" type="sibTrans" cxnId="{9F4FDEFA-13D2-4291-B5EB-D2E3E8FA0C6F}">
      <dgm:prSet/>
      <dgm:spPr/>
      <dgm:t>
        <a:bodyPr/>
        <a:lstStyle/>
        <a:p>
          <a:endParaRPr lang="es-AR"/>
        </a:p>
      </dgm:t>
    </dgm:pt>
    <dgm:pt modelId="{4D4B3773-7918-4C3F-8958-EBD59DEB7023}">
      <dgm:prSet phldrT="[Texto]"/>
      <dgm:spPr/>
      <dgm:t>
        <a:bodyPr/>
        <a:lstStyle/>
        <a:p>
          <a:r>
            <a:rPr lang="es-AR" dirty="0"/>
            <a:t>Infectado</a:t>
          </a:r>
        </a:p>
      </dgm:t>
    </dgm:pt>
    <dgm:pt modelId="{3A754B65-3502-4EE5-B90D-73C01DB4894F}" type="parTrans" cxnId="{DC09B9F6-AADD-4801-B69A-63FD8ACE5A0A}">
      <dgm:prSet/>
      <dgm:spPr/>
      <dgm:t>
        <a:bodyPr/>
        <a:lstStyle/>
        <a:p>
          <a:endParaRPr lang="es-AR"/>
        </a:p>
      </dgm:t>
    </dgm:pt>
    <dgm:pt modelId="{B5D3CC14-798A-4A49-BB95-25776B38D2BE}" type="sibTrans" cxnId="{DC09B9F6-AADD-4801-B69A-63FD8ACE5A0A}">
      <dgm:prSet/>
      <dgm:spPr/>
      <dgm:t>
        <a:bodyPr/>
        <a:lstStyle/>
        <a:p>
          <a:endParaRPr lang="es-AR"/>
        </a:p>
      </dgm:t>
    </dgm:pt>
    <dgm:pt modelId="{815D727D-6C55-48B8-A910-E348DF67EE5A}">
      <dgm:prSet phldrT="[Texto]"/>
      <dgm:spPr/>
      <dgm:t>
        <a:bodyPr/>
        <a:lstStyle/>
        <a:p>
          <a:r>
            <a:rPr lang="es-AR" dirty="0"/>
            <a:t>Recuperado</a:t>
          </a:r>
        </a:p>
      </dgm:t>
    </dgm:pt>
    <dgm:pt modelId="{33827BD1-1A55-44A4-87D2-878AB5D93A13}" type="parTrans" cxnId="{D866D16B-C997-427A-BCB0-27CD129E1B5D}">
      <dgm:prSet/>
      <dgm:spPr/>
      <dgm:t>
        <a:bodyPr/>
        <a:lstStyle/>
        <a:p>
          <a:endParaRPr lang="es-AR"/>
        </a:p>
      </dgm:t>
    </dgm:pt>
    <dgm:pt modelId="{94A32E78-ADFA-4260-BB9B-833731F102E6}" type="sibTrans" cxnId="{D866D16B-C997-427A-BCB0-27CD129E1B5D}">
      <dgm:prSet/>
      <dgm:spPr/>
      <dgm:t>
        <a:bodyPr/>
        <a:lstStyle/>
        <a:p>
          <a:endParaRPr lang="es-AR"/>
        </a:p>
      </dgm:t>
    </dgm:pt>
    <dgm:pt modelId="{A6E6291A-378E-4FFE-AAA3-2C27E4825136}" type="pres">
      <dgm:prSet presAssocID="{172FB2BA-EB20-4798-A0F8-0DB4B4A644B4}" presName="Name0" presStyleCnt="0">
        <dgm:presLayoutVars>
          <dgm:dir/>
          <dgm:resizeHandles val="exact"/>
        </dgm:presLayoutVars>
      </dgm:prSet>
      <dgm:spPr/>
    </dgm:pt>
    <dgm:pt modelId="{BFAF1360-FE88-406B-9793-8DD778AAA778}" type="pres">
      <dgm:prSet presAssocID="{57562F4C-25F7-43AE-8378-BE64CDF7E357}" presName="node" presStyleLbl="node1" presStyleIdx="0" presStyleCnt="3">
        <dgm:presLayoutVars>
          <dgm:bulletEnabled val="1"/>
        </dgm:presLayoutVars>
      </dgm:prSet>
      <dgm:spPr/>
    </dgm:pt>
    <dgm:pt modelId="{FA9C8371-D470-41D4-8C24-1DC8DCB64BED}" type="pres">
      <dgm:prSet presAssocID="{2DE4A6F4-7F8C-4445-A125-90AE3FE519E4}" presName="sibTrans" presStyleLbl="sibTrans2D1" presStyleIdx="0" presStyleCnt="2"/>
      <dgm:spPr/>
    </dgm:pt>
    <dgm:pt modelId="{459A83C6-3FAE-41E7-A0FF-517DC42843F5}" type="pres">
      <dgm:prSet presAssocID="{2DE4A6F4-7F8C-4445-A125-90AE3FE519E4}" presName="connectorText" presStyleLbl="sibTrans2D1" presStyleIdx="0" presStyleCnt="2"/>
      <dgm:spPr/>
    </dgm:pt>
    <dgm:pt modelId="{BA870C80-46FA-4546-812C-CAD91465974A}" type="pres">
      <dgm:prSet presAssocID="{4D4B3773-7918-4C3F-8958-EBD59DEB7023}" presName="node" presStyleLbl="node1" presStyleIdx="1" presStyleCnt="3">
        <dgm:presLayoutVars>
          <dgm:bulletEnabled val="1"/>
        </dgm:presLayoutVars>
      </dgm:prSet>
      <dgm:spPr/>
    </dgm:pt>
    <dgm:pt modelId="{8C88B828-5361-4A33-A2DA-CB2C82D44073}" type="pres">
      <dgm:prSet presAssocID="{B5D3CC14-798A-4A49-BB95-25776B38D2BE}" presName="sibTrans" presStyleLbl="sibTrans2D1" presStyleIdx="1" presStyleCnt="2"/>
      <dgm:spPr/>
    </dgm:pt>
    <dgm:pt modelId="{38133198-18A9-410D-92A7-51C75A3E7978}" type="pres">
      <dgm:prSet presAssocID="{B5D3CC14-798A-4A49-BB95-25776B38D2BE}" presName="connectorText" presStyleLbl="sibTrans2D1" presStyleIdx="1" presStyleCnt="2"/>
      <dgm:spPr/>
    </dgm:pt>
    <dgm:pt modelId="{A7186444-7791-4FE2-9C54-55D39B11F903}" type="pres">
      <dgm:prSet presAssocID="{815D727D-6C55-48B8-A910-E348DF67EE5A}" presName="node" presStyleLbl="node1" presStyleIdx="2" presStyleCnt="3">
        <dgm:presLayoutVars>
          <dgm:bulletEnabled val="1"/>
        </dgm:presLayoutVars>
      </dgm:prSet>
      <dgm:spPr/>
    </dgm:pt>
  </dgm:ptLst>
  <dgm:cxnLst>
    <dgm:cxn modelId="{70920645-7D9E-4237-A045-198093465A67}" type="presOf" srcId="{4D4B3773-7918-4C3F-8958-EBD59DEB7023}" destId="{BA870C80-46FA-4546-812C-CAD91465974A}" srcOrd="0" destOrd="0" presId="urn:microsoft.com/office/officeart/2005/8/layout/process1"/>
    <dgm:cxn modelId="{D866D16B-C997-427A-BCB0-27CD129E1B5D}" srcId="{172FB2BA-EB20-4798-A0F8-0DB4B4A644B4}" destId="{815D727D-6C55-48B8-A910-E348DF67EE5A}" srcOrd="2" destOrd="0" parTransId="{33827BD1-1A55-44A4-87D2-878AB5D93A13}" sibTransId="{94A32E78-ADFA-4260-BB9B-833731F102E6}"/>
    <dgm:cxn modelId="{3F0D654D-3B46-4EB3-8EC5-391F14E386D3}" type="presOf" srcId="{B5D3CC14-798A-4A49-BB95-25776B38D2BE}" destId="{38133198-18A9-410D-92A7-51C75A3E7978}" srcOrd="1" destOrd="0" presId="urn:microsoft.com/office/officeart/2005/8/layout/process1"/>
    <dgm:cxn modelId="{7065A795-73A3-4725-9A42-E1FA7FF4748C}" type="presOf" srcId="{B5D3CC14-798A-4A49-BB95-25776B38D2BE}" destId="{8C88B828-5361-4A33-A2DA-CB2C82D44073}" srcOrd="0" destOrd="0" presId="urn:microsoft.com/office/officeart/2005/8/layout/process1"/>
    <dgm:cxn modelId="{B05CD6AE-D56D-47DC-BFB3-5870C5227EBA}" type="presOf" srcId="{2DE4A6F4-7F8C-4445-A125-90AE3FE519E4}" destId="{459A83C6-3FAE-41E7-A0FF-517DC42843F5}" srcOrd="1" destOrd="0" presId="urn:microsoft.com/office/officeart/2005/8/layout/process1"/>
    <dgm:cxn modelId="{98DA69BD-26D6-41DB-8611-2838FE087A50}" type="presOf" srcId="{2DE4A6F4-7F8C-4445-A125-90AE3FE519E4}" destId="{FA9C8371-D470-41D4-8C24-1DC8DCB64BED}" srcOrd="0" destOrd="0" presId="urn:microsoft.com/office/officeart/2005/8/layout/process1"/>
    <dgm:cxn modelId="{3C025DC2-93D7-4374-8E70-5E241D71D2F9}" type="presOf" srcId="{172FB2BA-EB20-4798-A0F8-0DB4B4A644B4}" destId="{A6E6291A-378E-4FFE-AAA3-2C27E4825136}" srcOrd="0" destOrd="0" presId="urn:microsoft.com/office/officeart/2005/8/layout/process1"/>
    <dgm:cxn modelId="{B602BAD6-225C-4D93-BF2B-98097601BFF5}" type="presOf" srcId="{57562F4C-25F7-43AE-8378-BE64CDF7E357}" destId="{BFAF1360-FE88-406B-9793-8DD778AAA778}" srcOrd="0" destOrd="0" presId="urn:microsoft.com/office/officeart/2005/8/layout/process1"/>
    <dgm:cxn modelId="{D2BEF3E5-02C2-4310-9098-36E7206A4BB3}" type="presOf" srcId="{815D727D-6C55-48B8-A910-E348DF67EE5A}" destId="{A7186444-7791-4FE2-9C54-55D39B11F903}" srcOrd="0" destOrd="0" presId="urn:microsoft.com/office/officeart/2005/8/layout/process1"/>
    <dgm:cxn modelId="{DC09B9F6-AADD-4801-B69A-63FD8ACE5A0A}" srcId="{172FB2BA-EB20-4798-A0F8-0DB4B4A644B4}" destId="{4D4B3773-7918-4C3F-8958-EBD59DEB7023}" srcOrd="1" destOrd="0" parTransId="{3A754B65-3502-4EE5-B90D-73C01DB4894F}" sibTransId="{B5D3CC14-798A-4A49-BB95-25776B38D2BE}"/>
    <dgm:cxn modelId="{9F4FDEFA-13D2-4291-B5EB-D2E3E8FA0C6F}" srcId="{172FB2BA-EB20-4798-A0F8-0DB4B4A644B4}" destId="{57562F4C-25F7-43AE-8378-BE64CDF7E357}" srcOrd="0" destOrd="0" parTransId="{13B23A81-268C-4EC3-BF7E-05CC91CC5B20}" sibTransId="{2DE4A6F4-7F8C-4445-A125-90AE3FE519E4}"/>
    <dgm:cxn modelId="{ACE74B52-B7B9-44A9-96D7-2F31B4872118}" type="presParOf" srcId="{A6E6291A-378E-4FFE-AAA3-2C27E4825136}" destId="{BFAF1360-FE88-406B-9793-8DD778AAA778}" srcOrd="0" destOrd="0" presId="urn:microsoft.com/office/officeart/2005/8/layout/process1"/>
    <dgm:cxn modelId="{ECC844D7-2B28-4272-B12D-75317B7147E7}" type="presParOf" srcId="{A6E6291A-378E-4FFE-AAA3-2C27E4825136}" destId="{FA9C8371-D470-41D4-8C24-1DC8DCB64BED}" srcOrd="1" destOrd="0" presId="urn:microsoft.com/office/officeart/2005/8/layout/process1"/>
    <dgm:cxn modelId="{8326444E-EAA1-47AA-BDC7-9D89644E011C}" type="presParOf" srcId="{FA9C8371-D470-41D4-8C24-1DC8DCB64BED}" destId="{459A83C6-3FAE-41E7-A0FF-517DC42843F5}" srcOrd="0" destOrd="0" presId="urn:microsoft.com/office/officeart/2005/8/layout/process1"/>
    <dgm:cxn modelId="{FF361ABE-8378-4CDB-9012-BB80624F9247}" type="presParOf" srcId="{A6E6291A-378E-4FFE-AAA3-2C27E4825136}" destId="{BA870C80-46FA-4546-812C-CAD91465974A}" srcOrd="2" destOrd="0" presId="urn:microsoft.com/office/officeart/2005/8/layout/process1"/>
    <dgm:cxn modelId="{8BC143EF-5499-4796-A52B-4F714AD5671A}" type="presParOf" srcId="{A6E6291A-378E-4FFE-AAA3-2C27E4825136}" destId="{8C88B828-5361-4A33-A2DA-CB2C82D44073}" srcOrd="3" destOrd="0" presId="urn:microsoft.com/office/officeart/2005/8/layout/process1"/>
    <dgm:cxn modelId="{ADFB7423-3051-4899-816C-7F077193E3BA}" type="presParOf" srcId="{8C88B828-5361-4A33-A2DA-CB2C82D44073}" destId="{38133198-18A9-410D-92A7-51C75A3E7978}" srcOrd="0" destOrd="0" presId="urn:microsoft.com/office/officeart/2005/8/layout/process1"/>
    <dgm:cxn modelId="{2EC1A98A-A940-414E-B05C-E2BAE5DEDF0B}" type="presParOf" srcId="{A6E6291A-378E-4FFE-AAA3-2C27E4825136}" destId="{A7186444-7791-4FE2-9C54-55D39B11F903}" srcOrd="4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FAF1360-FE88-406B-9793-8DD778AAA778}">
      <dsp:nvSpPr>
        <dsp:cNvPr id="0" name=""/>
        <dsp:cNvSpPr/>
      </dsp:nvSpPr>
      <dsp:spPr>
        <a:xfrm>
          <a:off x="3055" y="126061"/>
          <a:ext cx="913292" cy="547975"/>
        </a:xfrm>
        <a:prstGeom prst="roundRect">
          <a:avLst>
            <a:gd name="adj" fmla="val 10000"/>
          </a:avLst>
        </a:prstGeom>
        <a:solidFill>
          <a:schemeClr val="accent4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AR" sz="1200" kern="1200" dirty="0"/>
            <a:t>Susceptible</a:t>
          </a:r>
        </a:p>
      </dsp:txBody>
      <dsp:txXfrm>
        <a:off x="19105" y="142111"/>
        <a:ext cx="881192" cy="515875"/>
      </dsp:txXfrm>
    </dsp:sp>
    <dsp:sp modelId="{FA9C8371-D470-41D4-8C24-1DC8DCB64BED}">
      <dsp:nvSpPr>
        <dsp:cNvPr id="0" name=""/>
        <dsp:cNvSpPr/>
      </dsp:nvSpPr>
      <dsp:spPr>
        <a:xfrm>
          <a:off x="1007677" y="286801"/>
          <a:ext cx="193618" cy="226496"/>
        </a:xfrm>
        <a:prstGeom prst="rightArrow">
          <a:avLst>
            <a:gd name="adj1" fmla="val 60000"/>
            <a:gd name="adj2" fmla="val 50000"/>
          </a:avLst>
        </a:prstGeom>
        <a:solidFill>
          <a:schemeClr val="accent4"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AR" sz="900" kern="1200"/>
        </a:p>
      </dsp:txBody>
      <dsp:txXfrm>
        <a:off x="1007677" y="332100"/>
        <a:ext cx="135533" cy="135898"/>
      </dsp:txXfrm>
    </dsp:sp>
    <dsp:sp modelId="{BA870C80-46FA-4546-812C-CAD91465974A}">
      <dsp:nvSpPr>
        <dsp:cNvPr id="0" name=""/>
        <dsp:cNvSpPr/>
      </dsp:nvSpPr>
      <dsp:spPr>
        <a:xfrm>
          <a:off x="1281665" y="126061"/>
          <a:ext cx="913292" cy="547975"/>
        </a:xfrm>
        <a:prstGeom prst="roundRect">
          <a:avLst>
            <a:gd name="adj" fmla="val 10000"/>
          </a:avLst>
        </a:prstGeom>
        <a:solidFill>
          <a:schemeClr val="accent4">
            <a:hueOff val="4900445"/>
            <a:satOff val="-20388"/>
            <a:lumOff val="4804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AR" sz="1200" kern="1200" dirty="0"/>
            <a:t>Infectado</a:t>
          </a:r>
        </a:p>
      </dsp:txBody>
      <dsp:txXfrm>
        <a:off x="1297715" y="142111"/>
        <a:ext cx="881192" cy="515875"/>
      </dsp:txXfrm>
    </dsp:sp>
    <dsp:sp modelId="{8C88B828-5361-4A33-A2DA-CB2C82D44073}">
      <dsp:nvSpPr>
        <dsp:cNvPr id="0" name=""/>
        <dsp:cNvSpPr/>
      </dsp:nvSpPr>
      <dsp:spPr>
        <a:xfrm>
          <a:off x="2286287" y="286801"/>
          <a:ext cx="193618" cy="226496"/>
        </a:xfrm>
        <a:prstGeom prst="rightArrow">
          <a:avLst>
            <a:gd name="adj1" fmla="val 60000"/>
            <a:gd name="adj2" fmla="val 50000"/>
          </a:avLst>
        </a:prstGeom>
        <a:solidFill>
          <a:schemeClr val="accent4">
            <a:hueOff val="9800891"/>
            <a:satOff val="-40777"/>
            <a:lumOff val="9608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AR" sz="900" kern="1200"/>
        </a:p>
      </dsp:txBody>
      <dsp:txXfrm>
        <a:off x="2286287" y="332100"/>
        <a:ext cx="135533" cy="135898"/>
      </dsp:txXfrm>
    </dsp:sp>
    <dsp:sp modelId="{A7186444-7791-4FE2-9C54-55D39B11F903}">
      <dsp:nvSpPr>
        <dsp:cNvPr id="0" name=""/>
        <dsp:cNvSpPr/>
      </dsp:nvSpPr>
      <dsp:spPr>
        <a:xfrm>
          <a:off x="2560275" y="126061"/>
          <a:ext cx="913292" cy="547975"/>
        </a:xfrm>
        <a:prstGeom prst="roundRect">
          <a:avLst>
            <a:gd name="adj" fmla="val 10000"/>
          </a:avLst>
        </a:prstGeom>
        <a:solidFill>
          <a:schemeClr val="accent4">
            <a:hueOff val="9800891"/>
            <a:satOff val="-40777"/>
            <a:lumOff val="9608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AR" sz="1200" kern="1200" dirty="0"/>
            <a:t>Recuperado</a:t>
          </a:r>
        </a:p>
      </dsp:txBody>
      <dsp:txXfrm>
        <a:off x="2576325" y="142111"/>
        <a:ext cx="881192" cy="51587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2.png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2" Type="http://schemas.openxmlformats.org/officeDocument/2006/relationships/diagramData" Target="../diagrams/data1.xml"/><Relationship Id="rId1" Type="http://schemas.openxmlformats.org/officeDocument/2006/relationships/image" Target="../media/image2.png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38100</xdr:rowOff>
    </xdr:from>
    <xdr:to>
      <xdr:col>8</xdr:col>
      <xdr:colOff>295275</xdr:colOff>
      <xdr:row>4</xdr:row>
      <xdr:rowOff>104775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id="{6FF9050D-1EB8-4EDD-BEC6-A45417532EEC}"/>
            </a:ext>
          </a:extLst>
        </xdr:cNvPr>
        <xdr:cNvSpPr>
          <a:spLocks noGrp="1"/>
        </xdr:cNvSpPr>
      </xdr:nvSpPr>
      <xdr:spPr>
        <a:xfrm>
          <a:off x="428625" y="38100"/>
          <a:ext cx="5962650" cy="828675"/>
        </a:xfrm>
        <a:prstGeom prst="rect">
          <a:avLst/>
        </a:prstGeom>
      </xdr:spPr>
      <xdr:txBody>
        <a:bodyPr vert="horz" wrap="square" lIns="91440" tIns="45720" rIns="91440" bIns="45720" rtlCol="0" anchor="b">
          <a:normAutofit fontScale="90000"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s-AR" sz="2500"/>
            <a:t>Modelo de proyección de casos esperados COVID-19 en Argentina 2020</a:t>
          </a:r>
        </a:p>
      </xdr:txBody>
    </xdr:sp>
    <xdr:clientData/>
  </xdr:twoCellAnchor>
  <xdr:twoCellAnchor>
    <xdr:from>
      <xdr:col>0</xdr:col>
      <xdr:colOff>733425</xdr:colOff>
      <xdr:row>17</xdr:row>
      <xdr:rowOff>161925</xdr:rowOff>
    </xdr:from>
    <xdr:to>
      <xdr:col>7</xdr:col>
      <xdr:colOff>590550</xdr:colOff>
      <xdr:row>19</xdr:row>
      <xdr:rowOff>133351</xdr:rowOff>
    </xdr:to>
    <xdr:sp macro="" textlink="">
      <xdr:nvSpPr>
        <xdr:cNvPr id="3" name="Subtítulo 2">
          <a:extLst>
            <a:ext uri="{FF2B5EF4-FFF2-40B4-BE49-F238E27FC236}">
              <a16:creationId xmlns:a16="http://schemas.microsoft.com/office/drawing/2014/main" id="{8D3D9C8A-FE0B-4CE9-B329-CFB50FC2D47D}"/>
            </a:ext>
          </a:extLst>
        </xdr:cNvPr>
        <xdr:cNvSpPr>
          <a:spLocks noGrp="1"/>
        </xdr:cNvSpPr>
      </xdr:nvSpPr>
      <xdr:spPr>
        <a:xfrm>
          <a:off x="733425" y="3457575"/>
          <a:ext cx="5191125" cy="352426"/>
        </a:xfrm>
        <a:prstGeom prst="rect">
          <a:avLst/>
        </a:prstGeom>
      </xdr:spPr>
      <xdr:txBody>
        <a:bodyPr vert="horz" wrap="square" lIns="91440" tIns="45720" rIns="91440" bIns="45720" rtlCol="0">
          <a:norm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AR" sz="1600"/>
            <a:t>Neuquén, 09 de noviembre de 2020</a:t>
          </a:r>
        </a:p>
      </xdr:txBody>
    </xdr:sp>
    <xdr:clientData/>
  </xdr:twoCellAnchor>
  <xdr:twoCellAnchor editAs="oneCell">
    <xdr:from>
      <xdr:col>1</xdr:col>
      <xdr:colOff>187187</xdr:colOff>
      <xdr:row>8</xdr:row>
      <xdr:rowOff>92527</xdr:rowOff>
    </xdr:from>
    <xdr:to>
      <xdr:col>7</xdr:col>
      <xdr:colOff>552450</xdr:colOff>
      <xdr:row>14</xdr:row>
      <xdr:rowOff>93497</xdr:rowOff>
    </xdr:to>
    <xdr:pic>
      <xdr:nvPicPr>
        <xdr:cNvPr id="4" name="Imagen 3" descr="Imagen que contiene dibujo&#10;&#10;Descripción generada automáticamente">
          <a:extLst>
            <a:ext uri="{FF2B5EF4-FFF2-40B4-BE49-F238E27FC236}">
              <a16:creationId xmlns:a16="http://schemas.microsoft.com/office/drawing/2014/main" id="{5D387CC2-0397-441D-B5FC-DDF04E304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187" y="1235527"/>
          <a:ext cx="4937263" cy="11439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76200</xdr:rowOff>
    </xdr:from>
    <xdr:to>
      <xdr:col>11</xdr:col>
      <xdr:colOff>466726</xdr:colOff>
      <xdr:row>21</xdr:row>
      <xdr:rowOff>40217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9AE9AD-87FB-4868-A660-28A240DF5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344400</xdr:colOff>
      <xdr:row>3</xdr:row>
      <xdr:rowOff>179221</xdr:rowOff>
    </xdr:to>
    <xdr:pic>
      <xdr:nvPicPr>
        <xdr:cNvPr id="3" name="Imagen 2" descr="Imagen que contiene dibujo&#10;&#10;Descripción generada automáticamente">
          <a:extLst>
            <a:ext uri="{FF2B5EF4-FFF2-40B4-BE49-F238E27FC236}">
              <a16:creationId xmlns:a16="http://schemas.microsoft.com/office/drawing/2014/main" id="{3DB23800-737F-484D-B136-D4D60ED40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000" cy="75072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192000</xdr:colOff>
      <xdr:row>3</xdr:row>
      <xdr:rowOff>179221</xdr:rowOff>
    </xdr:to>
    <xdr:pic>
      <xdr:nvPicPr>
        <xdr:cNvPr id="9" name="Imagen 8" descr="Imagen que contiene dibujo&#10;&#10;Descripción generada automáticamente">
          <a:extLst>
            <a:ext uri="{FF2B5EF4-FFF2-40B4-BE49-F238E27FC236}">
              <a16:creationId xmlns:a16="http://schemas.microsoft.com/office/drawing/2014/main" id="{A3C08EBA-34F5-45A2-A128-1BEDCF9CC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000" cy="750721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10584</xdr:colOff>
      <xdr:row>27</xdr:row>
      <xdr:rowOff>95249</xdr:rowOff>
    </xdr:from>
    <xdr:to>
      <xdr:col>8</xdr:col>
      <xdr:colOff>178584</xdr:colOff>
      <xdr:row>49</xdr:row>
      <xdr:rowOff>152249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1693A683-919A-4C3B-BF26-8B9431D10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239184</xdr:colOff>
      <xdr:row>27</xdr:row>
      <xdr:rowOff>114300</xdr:rowOff>
    </xdr:from>
    <xdr:to>
      <xdr:col>16</xdr:col>
      <xdr:colOff>382060</xdr:colOff>
      <xdr:row>49</xdr:row>
      <xdr:rowOff>161919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409E9A23-1B6C-4407-B518-F5C7B7956D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</xdr:row>
      <xdr:rowOff>21165</xdr:rowOff>
    </xdr:from>
    <xdr:to>
      <xdr:col>8</xdr:col>
      <xdr:colOff>168000</xdr:colOff>
      <xdr:row>26</xdr:row>
      <xdr:rowOff>78165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559F5711-1205-479E-B238-82FB7B34C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264582</xdr:colOff>
      <xdr:row>3</xdr:row>
      <xdr:rowOff>190499</xdr:rowOff>
    </xdr:from>
    <xdr:to>
      <xdr:col>16</xdr:col>
      <xdr:colOff>432582</xdr:colOff>
      <xdr:row>26</xdr:row>
      <xdr:rowOff>56999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692B6A2-07D9-40E5-8C12-20B40827C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49</xdr:row>
      <xdr:rowOff>179917</xdr:rowOff>
    </xdr:from>
    <xdr:to>
      <xdr:col>8</xdr:col>
      <xdr:colOff>142876</xdr:colOff>
      <xdr:row>72</xdr:row>
      <xdr:rowOff>37036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F3A066E3-5CC1-411D-9B40-41A56454C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0.41698</cdr:x>
      <cdr:y>0.17141</cdr:y>
    </cdr:from>
    <cdr:to>
      <cdr:x>0.60074</cdr:x>
      <cdr:y>0.23419</cdr:y>
    </cdr:to>
    <cdr:pic>
      <cdr:nvPicPr>
        <cdr:cNvPr id="2" name="Imagen 1" descr="Imagen que contiene dibujo&#10;&#10;Descripción generada automáticamente">
          <a:extLst xmlns:a="http://schemas.openxmlformats.org/drawingml/2006/main">
            <a:ext uri="{FF2B5EF4-FFF2-40B4-BE49-F238E27FC236}">
              <a16:creationId xmlns:a16="http://schemas.microsoft.com/office/drawing/2014/main" id="{C5316763-B557-4733-9C36-FDC4EA2614A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11967" y="728134"/>
          <a:ext cx="1151048" cy="2667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0.41527</cdr:x>
      <cdr:y>0.17928</cdr:y>
    </cdr:from>
    <cdr:to>
      <cdr:x>0.59976</cdr:x>
      <cdr:y>0.2422</cdr:y>
    </cdr:to>
    <cdr:pic>
      <cdr:nvPicPr>
        <cdr:cNvPr id="2" name="Imagen 1" descr="Imagen que contiene dibujo&#10;&#10;Descripción generada automáticamente">
          <a:extLst xmlns:a="http://schemas.openxmlformats.org/drawingml/2006/main">
            <a:ext uri="{FF2B5EF4-FFF2-40B4-BE49-F238E27FC236}">
              <a16:creationId xmlns:a16="http://schemas.microsoft.com/office/drawing/2014/main" id="{C5316763-B557-4733-9C36-FDC4EA2614A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90800" y="759884"/>
          <a:ext cx="1151048" cy="2667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</cdr:pic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0.41867</cdr:x>
      <cdr:y>0.1739</cdr:y>
    </cdr:from>
    <cdr:to>
      <cdr:x>0.60243</cdr:x>
      <cdr:y>0.23668</cdr:y>
    </cdr:to>
    <cdr:pic>
      <cdr:nvPicPr>
        <cdr:cNvPr id="3" name="Imagen 2" descr="Imagen que contiene dibujo&#10;&#10;Descripción generada automáticamente">
          <a:extLst xmlns:a="http://schemas.openxmlformats.org/drawingml/2006/main">
            <a:ext uri="{FF2B5EF4-FFF2-40B4-BE49-F238E27FC236}">
              <a16:creationId xmlns:a16="http://schemas.microsoft.com/office/drawing/2014/main" id="{A3C08EBA-34F5-45A2-A128-1BEDCF9CCA4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22549" y="738717"/>
          <a:ext cx="1151048" cy="2667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</cdr:pic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0.42036</cdr:x>
      <cdr:y>0.12905</cdr:y>
    </cdr:from>
    <cdr:to>
      <cdr:x>0.60412</cdr:x>
      <cdr:y>0.19184</cdr:y>
    </cdr:to>
    <cdr:pic>
      <cdr:nvPicPr>
        <cdr:cNvPr id="2" name="Imagen 1" descr="Imagen que contiene dibujo&#10;&#10;Descripción generada automáticamente">
          <a:extLst xmlns:a="http://schemas.openxmlformats.org/drawingml/2006/main">
            <a:ext uri="{FF2B5EF4-FFF2-40B4-BE49-F238E27FC236}">
              <a16:creationId xmlns:a16="http://schemas.microsoft.com/office/drawing/2014/main" id="{C5316763-B557-4733-9C36-FDC4EA2614A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33133" y="548216"/>
          <a:ext cx="1151048" cy="2667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</cdr:pic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0.41187</cdr:x>
      <cdr:y>0.17428</cdr:y>
    </cdr:from>
    <cdr:to>
      <cdr:x>0.59637</cdr:x>
      <cdr:y>0.2372</cdr:y>
    </cdr:to>
    <cdr:pic>
      <cdr:nvPicPr>
        <cdr:cNvPr id="2" name="Imagen 1" descr="Imagen que contiene dibujo&#10;&#10;Descripción generada automáticamente">
          <a:extLst xmlns:a="http://schemas.openxmlformats.org/drawingml/2006/main">
            <a:ext uri="{FF2B5EF4-FFF2-40B4-BE49-F238E27FC236}">
              <a16:creationId xmlns:a16="http://schemas.microsoft.com/office/drawing/2014/main" id="{C5316763-B557-4733-9C36-FDC4EA2614A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69633" y="738717"/>
          <a:ext cx="1151048" cy="2667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192000</xdr:colOff>
      <xdr:row>3</xdr:row>
      <xdr:rowOff>179221</xdr:rowOff>
    </xdr:to>
    <xdr:pic>
      <xdr:nvPicPr>
        <xdr:cNvPr id="2" name="Imagen 1" descr="Imagen que contiene dibujo&#10;&#10;Descripción generada automáticamente">
          <a:extLst>
            <a:ext uri="{FF2B5EF4-FFF2-40B4-BE49-F238E27FC236}">
              <a16:creationId xmlns:a16="http://schemas.microsoft.com/office/drawing/2014/main" id="{335CC03B-0636-444C-B8AA-036941AA6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000" cy="750721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4</xdr:col>
      <xdr:colOff>116028</xdr:colOff>
      <xdr:row>19</xdr:row>
      <xdr:rowOff>38100</xdr:rowOff>
    </xdr:from>
    <xdr:to>
      <xdr:col>5</xdr:col>
      <xdr:colOff>733426</xdr:colOff>
      <xdr:row>26</xdr:row>
      <xdr:rowOff>102555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065A16-B835-45D5-8EF8-E27BD2CF9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4028" y="2895600"/>
          <a:ext cx="1379398" cy="13979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192000</xdr:colOff>
      <xdr:row>3</xdr:row>
      <xdr:rowOff>179221</xdr:rowOff>
    </xdr:to>
    <xdr:pic>
      <xdr:nvPicPr>
        <xdr:cNvPr id="2" name="Imagen 1" descr="Imagen que contiene dibujo&#10;&#10;Descripción generada automáticamente">
          <a:extLst>
            <a:ext uri="{FF2B5EF4-FFF2-40B4-BE49-F238E27FC236}">
              <a16:creationId xmlns:a16="http://schemas.microsoft.com/office/drawing/2014/main" id="{C46B36CE-0870-4F16-AC15-CB57E1BC6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000" cy="750721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257176</xdr:colOff>
      <xdr:row>14</xdr:row>
      <xdr:rowOff>114300</xdr:rowOff>
    </xdr:from>
    <xdr:to>
      <xdr:col>4</xdr:col>
      <xdr:colOff>685800</xdr:colOff>
      <xdr:row>18</xdr:row>
      <xdr:rowOff>152399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3F8EECFD-19A0-43A9-9FB9-E9CBB2D75E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0</xdr:col>
      <xdr:colOff>0</xdr:colOff>
      <xdr:row>23</xdr:row>
      <xdr:rowOff>85726</xdr:rowOff>
    </xdr:from>
    <xdr:to>
      <xdr:col>5</xdr:col>
      <xdr:colOff>200025</xdr:colOff>
      <xdr:row>40</xdr:row>
      <xdr:rowOff>66676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Marcador de contenido 2">
              <a:extLst>
                <a:ext uri="{FF2B5EF4-FFF2-40B4-BE49-F238E27FC236}">
                  <a16:creationId xmlns:a16="http://schemas.microsoft.com/office/drawing/2014/main" id="{DE0D33C5-A8E4-451A-9CAD-0B36311EF671}"/>
                </a:ext>
              </a:extLst>
            </xdr:cNvPr>
            <xdr:cNvSpPr>
              <a:spLocks noGrp="1"/>
            </xdr:cNvSpPr>
          </xdr:nvSpPr>
          <xdr:spPr>
            <a:xfrm>
              <a:off x="0" y="4467226"/>
              <a:ext cx="4010025" cy="2457450"/>
            </a:xfrm>
            <a:prstGeom prst="rect">
              <a:avLst/>
            </a:prstGeom>
          </xdr:spPr>
          <xdr:txBody>
            <a:bodyPr vert="horz" wrap="square" lIns="91440" tIns="45720" rIns="91440" bIns="45720" rtlCol="0">
              <a:normAutofit/>
            </a:bodyPr>
            <a:lstStyle>
              <a:lvl1pPr marL="228600" indent="-228600" algn="l" defTabSz="914400" rtl="0" eaLnBrk="1" latinLnBrk="0" hangingPunct="1">
                <a:lnSpc>
                  <a:spcPct val="90000"/>
                </a:lnSpc>
                <a:spcBef>
                  <a:spcPts val="1000"/>
                </a:spcBef>
                <a:buFont typeface="Arial" panose="020B0604020202020204" pitchFamily="34" charset="0"/>
                <a:buChar char="•"/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685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1143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0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600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20574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5146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71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9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886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>
                <a:buNone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AR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AR" sz="1200" b="0" i="1">
                            <a:latin typeface="Cambria Math" panose="02040503050406030204" pitchFamily="18" charset="0"/>
                          </a:rPr>
                          <m:t>𝑑𝑆</m:t>
                        </m:r>
                      </m:num>
                      <m:den>
                        <m:r>
                          <a:rPr lang="es-AR" sz="1200" b="0" i="1">
                            <a:latin typeface="Cambria Math" panose="02040503050406030204" pitchFamily="18" charset="0"/>
                          </a:rPr>
                          <m:t>𝑑𝑡</m:t>
                        </m:r>
                      </m:den>
                    </m:f>
                    <m:r>
                      <a:rPr lang="es-AR" sz="1200" b="0" i="1">
                        <a:latin typeface="Cambria Math" panose="02040503050406030204" pitchFamily="18" charset="0"/>
                      </a:rPr>
                      <m:t>=−</m:t>
                    </m:r>
                    <m:f>
                      <m:fPr>
                        <m:ctrlPr>
                          <a:rPr lang="es-AR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AR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𝛽</m:t>
                        </m:r>
                        <m:r>
                          <a:rPr lang="es-AR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𝐼𝑆</m:t>
                        </m:r>
                      </m:num>
                      <m:den>
                        <m:r>
                          <a:rPr lang="es-AR" sz="1200" b="0" i="1">
                            <a:latin typeface="Cambria Math" panose="02040503050406030204" pitchFamily="18" charset="0"/>
                          </a:rPr>
                          <m:t>𝑁</m:t>
                        </m:r>
                      </m:den>
                    </m:f>
                  </m:oMath>
                </m:oMathPara>
              </a14:m>
              <a:endParaRPr lang="es-AR" sz="1200" b="0"/>
            </a:p>
            <a:p>
              <a:pPr marL="0" indent="0">
                <a:buNone/>
              </a:pPr>
              <a:endParaRPr lang="es-AR" sz="1200" b="0"/>
            </a:p>
            <a:p>
              <a:pPr marL="0" indent="0">
                <a:buNone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AR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AR" sz="1200" b="0" i="1">
                            <a:latin typeface="Cambria Math" panose="02040503050406030204" pitchFamily="18" charset="0"/>
                          </a:rPr>
                          <m:t>𝑑𝐼</m:t>
                        </m:r>
                      </m:num>
                      <m:den>
                        <m:r>
                          <a:rPr lang="es-AR" sz="1200" b="0" i="1">
                            <a:latin typeface="Cambria Math" panose="02040503050406030204" pitchFamily="18" charset="0"/>
                          </a:rPr>
                          <m:t>𝑑𝑡</m:t>
                        </m:r>
                      </m:den>
                    </m:f>
                    <m:r>
                      <a:rPr lang="es-AR" sz="12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AR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AR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𝛽</m:t>
                        </m:r>
                        <m:r>
                          <a:rPr lang="es-AR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𝐼𝑆</m:t>
                        </m:r>
                      </m:num>
                      <m:den>
                        <m:r>
                          <a:rPr lang="es-AR" sz="1200" b="0" i="1">
                            <a:latin typeface="Cambria Math" panose="02040503050406030204" pitchFamily="18" charset="0"/>
                          </a:rPr>
                          <m:t>𝑁</m:t>
                        </m:r>
                      </m:den>
                    </m:f>
                    <m:r>
                      <a:rPr lang="es-AR" sz="12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s-AR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𝛾</m:t>
                    </m:r>
                    <m:r>
                      <a:rPr lang="es-AR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lang="es-AR" sz="1200" b="0">
                <a:ea typeface="Cambria Math" panose="02040503050406030204" pitchFamily="18" charset="0"/>
              </a:endParaRPr>
            </a:p>
            <a:p>
              <a:pPr marL="0" indent="0">
                <a:buNone/>
              </a:pPr>
              <a:endParaRPr lang="es-AR" sz="1200" b="0">
                <a:ea typeface="Cambria Math" panose="02040503050406030204" pitchFamily="18" charset="0"/>
              </a:endParaRPr>
            </a:p>
            <a:p>
              <a:pPr marL="0" indent="0">
                <a:buNone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AR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AR" sz="1200" b="0" i="1">
                            <a:latin typeface="Cambria Math" panose="02040503050406030204" pitchFamily="18" charset="0"/>
                          </a:rPr>
                          <m:t>𝑑𝑅</m:t>
                        </m:r>
                      </m:num>
                      <m:den>
                        <m:r>
                          <a:rPr lang="es-AR" sz="1200" b="0" i="1">
                            <a:latin typeface="Cambria Math" panose="02040503050406030204" pitchFamily="18" charset="0"/>
                          </a:rPr>
                          <m:t>𝑑𝑡</m:t>
                        </m:r>
                      </m:den>
                    </m:f>
                    <m:r>
                      <a:rPr lang="es-AR" sz="12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AR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𝛾</m:t>
                    </m:r>
                    <m:r>
                      <a:rPr lang="es-AR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𝐼</m:t>
                    </m:r>
                  </m:oMath>
                </m:oMathPara>
              </a14:m>
              <a:endParaRPr lang="es-AR" sz="1200"/>
            </a:p>
            <a:p>
              <a:endParaRPr lang="es-AR" sz="1200"/>
            </a:p>
          </xdr:txBody>
        </xdr:sp>
      </mc:Choice>
      <mc:Fallback xmlns="">
        <xdr:sp macro="" textlink="">
          <xdr:nvSpPr>
            <xdr:cNvPr id="4" name="Marcador de contenido 2">
              <a:extLst>
                <a:ext uri="{FF2B5EF4-FFF2-40B4-BE49-F238E27FC236}">
                  <a16:creationId xmlns:a16="http://schemas.microsoft.com/office/drawing/2014/main" id="{DE0D33C5-A8E4-451A-9CAD-0B36311EF671}"/>
                </a:ext>
              </a:extLst>
            </xdr:cNvPr>
            <xdr:cNvSpPr>
              <a:spLocks noGrp="1"/>
            </xdr:cNvSpPr>
          </xdr:nvSpPr>
          <xdr:spPr>
            <a:xfrm>
              <a:off x="0" y="4467226"/>
              <a:ext cx="4010025" cy="2457450"/>
            </a:xfrm>
            <a:prstGeom prst="rect">
              <a:avLst/>
            </a:prstGeom>
          </xdr:spPr>
          <xdr:txBody>
            <a:bodyPr vert="horz" wrap="square" lIns="91440" tIns="45720" rIns="91440" bIns="45720" rtlCol="0">
              <a:normAutofit/>
            </a:bodyPr>
            <a:lstStyle>
              <a:lvl1pPr marL="228600" indent="-228600" algn="l" defTabSz="914400" rtl="0" eaLnBrk="1" latinLnBrk="0" hangingPunct="1">
                <a:lnSpc>
                  <a:spcPct val="90000"/>
                </a:lnSpc>
                <a:spcBef>
                  <a:spcPts val="1000"/>
                </a:spcBef>
                <a:buFont typeface="Arial" panose="020B0604020202020204" pitchFamily="34" charset="0"/>
                <a:buChar char="•"/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685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1143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20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600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20574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5146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718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90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886200" indent="-228600" algn="l" defTabSz="914400" rtl="0" eaLnBrk="1" latinLnBrk="0" hangingPunct="1">
                <a:lnSpc>
                  <a:spcPct val="90000"/>
                </a:lnSpc>
                <a:spcBef>
                  <a:spcPts val="500"/>
                </a:spcBef>
                <a:buFont typeface="Arial" panose="020B0604020202020204" pitchFamily="34" charset="0"/>
                <a:buChar char="•"/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>
                <a:buNone/>
              </a:pPr>
              <a:r>
                <a:rPr lang="es-AR" sz="1200" b="0" i="0">
                  <a:latin typeface="Cambria Math" panose="02040503050406030204" pitchFamily="18" charset="0"/>
                </a:rPr>
                <a:t>𝑑𝑆/𝑑𝑡=−</a:t>
              </a:r>
              <a:r>
                <a:rPr lang="es-AR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𝛽𝐼𝑆/</a:t>
              </a:r>
              <a:r>
                <a:rPr lang="es-AR" sz="1200" b="0" i="0">
                  <a:latin typeface="Cambria Math" panose="02040503050406030204" pitchFamily="18" charset="0"/>
                </a:rPr>
                <a:t>𝑁</a:t>
              </a:r>
              <a:endParaRPr lang="es-AR" sz="1200" b="0"/>
            </a:p>
            <a:p>
              <a:pPr marL="0" indent="0">
                <a:buNone/>
              </a:pPr>
              <a:endParaRPr lang="es-AR" sz="1200" b="0"/>
            </a:p>
            <a:p>
              <a:pPr marL="0" indent="0">
                <a:buNone/>
              </a:pPr>
              <a:r>
                <a:rPr lang="es-AR" sz="1200" b="0" i="0">
                  <a:latin typeface="Cambria Math" panose="02040503050406030204" pitchFamily="18" charset="0"/>
                </a:rPr>
                <a:t>𝑑𝐼/𝑑𝑡=</a:t>
              </a:r>
              <a:r>
                <a:rPr lang="es-AR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𝛽𝐼𝑆/</a:t>
              </a:r>
              <a:r>
                <a:rPr lang="es-AR" sz="1200" b="0" i="0">
                  <a:latin typeface="Cambria Math" panose="02040503050406030204" pitchFamily="18" charset="0"/>
                </a:rPr>
                <a:t>𝑁−</a:t>
              </a:r>
              <a:r>
                <a:rPr lang="es-AR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𝛾𝐼</a:t>
              </a:r>
              <a:endParaRPr lang="es-AR" sz="1200" b="0">
                <a:ea typeface="Cambria Math" panose="02040503050406030204" pitchFamily="18" charset="0"/>
              </a:endParaRPr>
            </a:p>
            <a:p>
              <a:pPr marL="0" indent="0">
                <a:buNone/>
              </a:pPr>
              <a:endParaRPr lang="es-AR" sz="1200" b="0">
                <a:ea typeface="Cambria Math" panose="02040503050406030204" pitchFamily="18" charset="0"/>
              </a:endParaRPr>
            </a:p>
            <a:p>
              <a:pPr marL="0" indent="0">
                <a:buNone/>
              </a:pPr>
              <a:r>
                <a:rPr lang="es-AR" sz="1200" b="0" i="0">
                  <a:latin typeface="Cambria Math" panose="02040503050406030204" pitchFamily="18" charset="0"/>
                </a:rPr>
                <a:t>𝑑𝑅/𝑑𝑡=</a:t>
              </a:r>
              <a:r>
                <a:rPr lang="es-AR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𝛾𝐼</a:t>
              </a:r>
              <a:endParaRPr lang="es-AR" sz="1200"/>
            </a:p>
            <a:p>
              <a:endParaRPr lang="es-AR" sz="1200"/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524015</xdr:colOff>
      <xdr:row>3</xdr:row>
      <xdr:rowOff>179221</xdr:rowOff>
    </xdr:to>
    <xdr:pic>
      <xdr:nvPicPr>
        <xdr:cNvPr id="2" name="Imagen 1" descr="Imagen que contiene dibujo&#10;&#10;Descripción generada automáticamente">
          <a:extLst>
            <a:ext uri="{FF2B5EF4-FFF2-40B4-BE49-F238E27FC236}">
              <a16:creationId xmlns:a16="http://schemas.microsoft.com/office/drawing/2014/main" id="{EAE72F40-3051-479A-8091-82BB0FFF2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000" cy="75072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153900</xdr:colOff>
      <xdr:row>3</xdr:row>
      <xdr:rowOff>179221</xdr:rowOff>
    </xdr:to>
    <xdr:pic>
      <xdr:nvPicPr>
        <xdr:cNvPr id="2" name="Imagen 1" descr="Imagen que contiene dibujo&#10;&#10;Descripción generada automáticamente">
          <a:extLst>
            <a:ext uri="{FF2B5EF4-FFF2-40B4-BE49-F238E27FC236}">
              <a16:creationId xmlns:a16="http://schemas.microsoft.com/office/drawing/2014/main" id="{4CB1D48F-DC84-448C-B4BC-75B192E83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000" cy="75072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192000</xdr:colOff>
      <xdr:row>3</xdr:row>
      <xdr:rowOff>179221</xdr:rowOff>
    </xdr:to>
    <xdr:pic>
      <xdr:nvPicPr>
        <xdr:cNvPr id="2" name="Imagen 1" descr="Imagen que contiene dibujo&#10;&#10;Descripción generada automáticamente">
          <a:extLst>
            <a:ext uri="{FF2B5EF4-FFF2-40B4-BE49-F238E27FC236}">
              <a16:creationId xmlns:a16="http://schemas.microsoft.com/office/drawing/2014/main" id="{D7775BA6-5BB1-4AF8-9851-9CB9230AC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000" cy="75072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192000</xdr:colOff>
      <xdr:row>3</xdr:row>
      <xdr:rowOff>179221</xdr:rowOff>
    </xdr:to>
    <xdr:pic>
      <xdr:nvPicPr>
        <xdr:cNvPr id="2" name="Imagen 1" descr="Imagen que contiene dibujo&#10;&#10;Descripción generada automáticamente">
          <a:extLst>
            <a:ext uri="{FF2B5EF4-FFF2-40B4-BE49-F238E27FC236}">
              <a16:creationId xmlns:a16="http://schemas.microsoft.com/office/drawing/2014/main" id="{B54C21B3-C94C-4530-826F-A528FA023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78100" cy="75072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192000</xdr:colOff>
      <xdr:row>3</xdr:row>
      <xdr:rowOff>179221</xdr:rowOff>
    </xdr:to>
    <xdr:pic>
      <xdr:nvPicPr>
        <xdr:cNvPr id="2" name="Imagen 1" descr="Imagen que contiene dibujo&#10;&#10;Descripción generada automáticamente">
          <a:extLst>
            <a:ext uri="{FF2B5EF4-FFF2-40B4-BE49-F238E27FC236}">
              <a16:creationId xmlns:a16="http://schemas.microsoft.com/office/drawing/2014/main" id="{8AF3A009-045A-49BE-9323-056FD5EE7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78100" cy="75072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D5F8875-67C5-4B01-B340-A976035B1D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0.65205</cdr:x>
      <cdr:y>0.00835</cdr:y>
    </cdr:from>
    <cdr:to>
      <cdr:x>1</cdr:x>
      <cdr:y>0.13173</cdr:y>
    </cdr:to>
    <cdr:pic>
      <cdr:nvPicPr>
        <cdr:cNvPr id="2" name="Imagen 1" descr="Imagen que contiene dibujo&#10;&#10;Descripción generada automáticamente">
          <a:extLst xmlns:a="http://schemas.openxmlformats.org/drawingml/2006/main">
            <a:ext uri="{FF2B5EF4-FFF2-40B4-BE49-F238E27FC236}">
              <a16:creationId xmlns:a16="http://schemas.microsoft.com/office/drawing/2014/main" id="{3DB23800-737F-484D-B136-D4D60ED4015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071754" y="50800"/>
          <a:ext cx="3240000" cy="7507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</cdr:pic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8:C18" totalsRowShown="0" headerRowDxfId="16">
  <tableColumns count="3">
    <tableColumn id="1" xr3:uid="{00000000-0010-0000-0000-000001000000}" name="Parámetro" dataDxfId="15"/>
    <tableColumn id="2" xr3:uid="{00000000-0010-0000-0000-000002000000}" name="Valor" dataDxfId="14"/>
    <tableColumn id="3" xr3:uid="{00000000-0010-0000-0000-000003000000}" name="Fuente" dataDxfId="13"/>
  </tableColumns>
  <tableStyleInfo name="TableStyleLight9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63:G97" totalsRowShown="0">
  <tableColumns count="7">
    <tableColumn id="1" xr3:uid="{00000000-0010-0000-0100-000001000000}" name="Periodo"/>
    <tableColumn id="2" xr3:uid="{00000000-0010-0000-0100-000002000000}" name="Td">
      <calculatedColumnFormula>+MEDIAN('Modelo predictivo'!AC20:AC29)</calculatedColumnFormula>
    </tableColumn>
    <tableColumn id="3" xr3:uid="{00000000-0010-0000-0100-000003000000}" name="g">
      <calculatedColumnFormula>2^(1/B64)-1</calculatedColumnFormula>
    </tableColumn>
    <tableColumn id="4" xr3:uid="{00000000-0010-0000-0100-000004000000}" name="β" dataDxfId="12">
      <calculatedColumnFormula>+Tabla2[[#This Row],[g]]+Tabla2[[#This Row],[γ]]</calculatedColumnFormula>
    </tableColumn>
    <tableColumn id="5" xr3:uid="{00000000-0010-0000-0100-000005000000}" name="γ" dataDxfId="11">
      <calculatedColumnFormula>1/$B$11</calculatedColumnFormula>
    </tableColumn>
    <tableColumn id="6" xr3:uid="{00000000-0010-0000-0100-000006000000}" name="Ro">
      <calculatedColumnFormula>+D64/E64</calculatedColumnFormula>
    </tableColumn>
    <tableColumn id="9" xr3:uid="{00000000-0010-0000-0100-000009000000}" name="Rt" dataDxfId="10">
      <calculatedColumnFormula>+Rt_calc!V3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4" displayName="Tabla4" ref="A104:D113" totalsRowShown="0" headerRowDxfId="9">
  <tableColumns count="4">
    <tableColumn id="1" xr3:uid="{00000000-0010-0000-0200-000001000000}" name="Grupo de edad"/>
    <tableColumn id="2" xr3:uid="{00000000-0010-0000-0200-000002000000}" name="% de sintomáticos que requieren hospitalización" dataDxfId="8"/>
    <tableColumn id="3" xr3:uid="{00000000-0010-0000-0200-000003000000}" name="% de hospitalizados que requieren cuidados críticos" dataDxfId="7"/>
    <tableColumn id="4" xr3:uid="{00000000-0010-0000-0200-000004000000}" name="Columna1" dataDxfId="6"/>
  </tableColumns>
  <tableStyleInfo name="TableStyleMedium9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5" displayName="Tabla5" ref="A117:B119" totalsRowShown="0" headerRowDxfId="5">
  <tableColumns count="2">
    <tableColumn id="1" xr3:uid="{00000000-0010-0000-0300-000001000000}" name="Internación" dataDxfId="4"/>
    <tableColumn id="2" xr3:uid="{00000000-0010-0000-0300-000002000000}" name="Media días de internación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la3" displayName="Tabla3" ref="A9:B43" totalsRowShown="0" headerRowDxfId="3" tableBorderDxfId="2">
  <tableColumns count="2">
    <tableColumn id="1" xr3:uid="{00000000-0010-0000-0400-000001000000}" name="Periodo" dataDxfId="1"/>
    <tableColumn id="2" xr3:uid="{00000000-0010-0000-0400-000002000000}" name="Td" dataDxfId="0">
      <calculatedColumnFormula>+Parámetros!B64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cueseb.org/" TargetMode="External"/><Relationship Id="rId1" Type="http://schemas.openxmlformats.org/officeDocument/2006/relationships/hyperlink" Target="mailto:cueseb.unco@g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cueseb.unco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23"/>
  <sheetViews>
    <sheetView tabSelected="1" topLeftCell="A3" workbookViewId="0">
      <selection activeCell="D21" sqref="D21"/>
    </sheetView>
  </sheetViews>
  <sheetFormatPr baseColWidth="10" defaultRowHeight="15" x14ac:dyDescent="0.25"/>
  <cols>
    <col min="1" max="16384" width="11.42578125" style="100"/>
  </cols>
  <sheetData>
    <row r="6" spans="2:8" ht="17.25" x14ac:dyDescent="0.25">
      <c r="B6" s="102" t="s">
        <v>57</v>
      </c>
      <c r="C6" s="102" t="s">
        <v>172</v>
      </c>
      <c r="D6" s="102"/>
      <c r="E6" s="102"/>
      <c r="F6" s="102"/>
    </row>
    <row r="7" spans="2:8" x14ac:dyDescent="0.25">
      <c r="B7" s="102"/>
      <c r="C7" s="102"/>
    </row>
    <row r="16" spans="2:8" x14ac:dyDescent="0.25">
      <c r="B16" s="236" t="s">
        <v>55</v>
      </c>
      <c r="C16" s="236"/>
      <c r="D16" s="236"/>
      <c r="E16" s="236"/>
      <c r="F16" s="236"/>
      <c r="G16" s="236"/>
      <c r="H16" s="236"/>
    </row>
    <row r="17" spans="1:8" x14ac:dyDescent="0.25">
      <c r="B17" s="236" t="s">
        <v>162</v>
      </c>
      <c r="C17" s="236"/>
      <c r="D17" s="236"/>
      <c r="E17" s="236"/>
      <c r="F17" s="236"/>
      <c r="G17" s="236"/>
      <c r="H17" s="236"/>
    </row>
    <row r="21" spans="1:8" ht="17.25" x14ac:dyDescent="0.25">
      <c r="A21" s="100" t="s">
        <v>58</v>
      </c>
    </row>
    <row r="22" spans="1:8" ht="17.25" x14ac:dyDescent="0.25">
      <c r="A22" s="100" t="s">
        <v>59</v>
      </c>
    </row>
    <row r="23" spans="1:8" ht="17.25" x14ac:dyDescent="0.25">
      <c r="A23" s="100" t="s">
        <v>173</v>
      </c>
    </row>
  </sheetData>
  <mergeCells count="2">
    <mergeCell ref="B16:H16"/>
    <mergeCell ref="B17:H17"/>
  </mergeCells>
  <hyperlinks>
    <hyperlink ref="B16" r:id="rId1" xr:uid="{00000000-0004-0000-0000-000000000000}"/>
    <hyperlink ref="B17" r:id="rId2" xr:uid="{0A6EE716-7C21-4F0B-AD52-99213A674498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6:I43"/>
  <sheetViews>
    <sheetView topLeftCell="A27" workbookViewId="0">
      <selection activeCell="B43" sqref="B43"/>
    </sheetView>
  </sheetViews>
  <sheetFormatPr baseColWidth="10" defaultRowHeight="15" x14ac:dyDescent="0.25"/>
  <cols>
    <col min="1" max="1" width="19.42578125" customWidth="1"/>
    <col min="2" max="2" width="12.5703125" bestFit="1" customWidth="1"/>
    <col min="3" max="5" width="11.42578125" style="103" customWidth="1"/>
    <col min="6" max="9" width="11.42578125" style="103"/>
  </cols>
  <sheetData>
    <row r="6" spans="1:8" x14ac:dyDescent="0.25">
      <c r="A6" s="1" t="s">
        <v>148</v>
      </c>
    </row>
    <row r="7" spans="1:8" x14ac:dyDescent="0.25">
      <c r="A7" s="1" t="s">
        <v>147</v>
      </c>
    </row>
    <row r="9" spans="1:8" x14ac:dyDescent="0.25">
      <c r="A9" s="216" t="s">
        <v>11</v>
      </c>
      <c r="B9" s="216" t="s">
        <v>10</v>
      </c>
      <c r="C9" s="214"/>
      <c r="D9" s="27"/>
      <c r="E9" s="27"/>
      <c r="F9" s="214"/>
      <c r="G9" s="27"/>
      <c r="H9" s="27"/>
    </row>
    <row r="10" spans="1:8" x14ac:dyDescent="0.25">
      <c r="A10" s="195" t="s">
        <v>99</v>
      </c>
      <c r="B10" s="215">
        <f>+Parámetros!B64</f>
        <v>2.1087168343762737</v>
      </c>
    </row>
    <row r="11" spans="1:8" x14ac:dyDescent="0.25">
      <c r="A11" s="195" t="s">
        <v>100</v>
      </c>
      <c r="B11" s="215">
        <f>+Parámetros!B65</f>
        <v>3.7659568962966539</v>
      </c>
    </row>
    <row r="12" spans="1:8" x14ac:dyDescent="0.25">
      <c r="A12" s="195" t="s">
        <v>101</v>
      </c>
      <c r="B12" s="215">
        <f>+Parámetros!B66</f>
        <v>3.2334989412593722</v>
      </c>
    </row>
    <row r="13" spans="1:8" x14ac:dyDescent="0.25">
      <c r="A13" s="195" t="s">
        <v>102</v>
      </c>
      <c r="B13" s="215">
        <f>+Parámetros!B67</f>
        <v>7.0322381272890198</v>
      </c>
    </row>
    <row r="14" spans="1:8" x14ac:dyDescent="0.25">
      <c r="A14" s="195" t="s">
        <v>103</v>
      </c>
      <c r="B14" s="215">
        <f>+Parámetros!B68</f>
        <v>12.378956764636998</v>
      </c>
    </row>
    <row r="15" spans="1:8" x14ac:dyDescent="0.25">
      <c r="A15" s="195" t="s">
        <v>104</v>
      </c>
      <c r="B15" s="215">
        <f>+Parámetros!B69</f>
        <v>18.315749385876522</v>
      </c>
    </row>
    <row r="16" spans="1:8" x14ac:dyDescent="0.25">
      <c r="A16" s="195" t="s">
        <v>105</v>
      </c>
      <c r="B16" s="215">
        <f>+Parámetros!B70</f>
        <v>18.396542708218259</v>
      </c>
    </row>
    <row r="17" spans="1:2" x14ac:dyDescent="0.25">
      <c r="A17" s="195" t="s">
        <v>106</v>
      </c>
      <c r="B17" s="215">
        <f>+Parámetros!B71</f>
        <v>24.962007222052328</v>
      </c>
    </row>
    <row r="18" spans="1:2" x14ac:dyDescent="0.25">
      <c r="A18" s="199" t="s">
        <v>107</v>
      </c>
      <c r="B18" s="215">
        <f>+Parámetros!B72</f>
        <v>17.840667471840479</v>
      </c>
    </row>
    <row r="19" spans="1:2" x14ac:dyDescent="0.25">
      <c r="A19" s="228" t="s">
        <v>108</v>
      </c>
      <c r="B19" s="229">
        <f>+Parámetros!B73</f>
        <v>14.666297394117853</v>
      </c>
    </row>
    <row r="20" spans="1:2" x14ac:dyDescent="0.25">
      <c r="A20" s="228" t="s">
        <v>109</v>
      </c>
      <c r="B20" s="229">
        <f>+Parámetros!B74</f>
        <v>13.105504107921073</v>
      </c>
    </row>
    <row r="21" spans="1:2" x14ac:dyDescent="0.25">
      <c r="A21" s="228" t="s">
        <v>160</v>
      </c>
      <c r="B21" s="229">
        <f>+Parámetros!B75</f>
        <v>15.852367509414062</v>
      </c>
    </row>
    <row r="22" spans="1:2" x14ac:dyDescent="0.25">
      <c r="A22" s="195" t="s">
        <v>163</v>
      </c>
      <c r="B22" s="229">
        <f>+Parámetros!B76</f>
        <v>14.886648948610958</v>
      </c>
    </row>
    <row r="23" spans="1:2" x14ac:dyDescent="0.25">
      <c r="A23" s="195" t="s">
        <v>170</v>
      </c>
      <c r="B23" s="229">
        <f>+Parámetros!B77</f>
        <v>15.622184926143751</v>
      </c>
    </row>
    <row r="24" spans="1:2" x14ac:dyDescent="0.25">
      <c r="A24" s="228" t="s">
        <v>171</v>
      </c>
      <c r="B24" s="229">
        <f>+Parámetros!B78</f>
        <v>14.435589394719068</v>
      </c>
    </row>
    <row r="25" spans="1:2" x14ac:dyDescent="0.25">
      <c r="A25" s="228" t="s">
        <v>174</v>
      </c>
      <c r="B25" s="229">
        <f>+Parámetros!B79</f>
        <v>18.659191472575181</v>
      </c>
    </row>
    <row r="26" spans="1:2" x14ac:dyDescent="0.25">
      <c r="A26" s="228" t="s">
        <v>175</v>
      </c>
      <c r="B26" s="229">
        <f>+Parámetros!B80</f>
        <v>18.970390790915364</v>
      </c>
    </row>
    <row r="27" spans="1:2" x14ac:dyDescent="0.25">
      <c r="A27" s="228" t="s">
        <v>176</v>
      </c>
      <c r="B27" s="229">
        <f>+Parámetros!B81</f>
        <v>20.291432436063907</v>
      </c>
    </row>
    <row r="28" spans="1:2" x14ac:dyDescent="0.25">
      <c r="A28" s="195" t="s">
        <v>177</v>
      </c>
      <c r="B28" s="215">
        <f>+Parámetros!B82</f>
        <v>19.132970756606873</v>
      </c>
    </row>
    <row r="29" spans="1:2" x14ac:dyDescent="0.25">
      <c r="A29" s="234" t="s">
        <v>178</v>
      </c>
      <c r="B29" s="235">
        <f>+Parámetros!B83</f>
        <v>22.194334856910341</v>
      </c>
    </row>
    <row r="30" spans="1:2" x14ac:dyDescent="0.25">
      <c r="A30" s="234" t="s">
        <v>179</v>
      </c>
      <c r="B30" s="235">
        <f>+Parámetros!B84</f>
        <v>23.645943510193668</v>
      </c>
    </row>
    <row r="31" spans="1:2" x14ac:dyDescent="0.25">
      <c r="A31" s="234" t="s">
        <v>180</v>
      </c>
      <c r="B31" s="235">
        <f>+Parámetros!B85</f>
        <v>27.968500131807122</v>
      </c>
    </row>
    <row r="32" spans="1:2" x14ac:dyDescent="0.25">
      <c r="A32" s="195" t="s">
        <v>193</v>
      </c>
      <c r="B32" s="215">
        <f>+Parámetros!B86</f>
        <v>30.944982608326264</v>
      </c>
    </row>
    <row r="33" spans="1:2" x14ac:dyDescent="0.25">
      <c r="A33" s="234" t="s">
        <v>194</v>
      </c>
      <c r="B33" s="235">
        <f>+Parámetros!B87</f>
        <v>27.378452279241738</v>
      </c>
    </row>
    <row r="34" spans="1:2" x14ac:dyDescent="0.25">
      <c r="A34" s="234" t="s">
        <v>195</v>
      </c>
      <c r="B34" s="235">
        <f>+Parámetros!B88</f>
        <v>30.486097489486514</v>
      </c>
    </row>
    <row r="35" spans="1:2" x14ac:dyDescent="0.25">
      <c r="A35" s="234" t="s">
        <v>196</v>
      </c>
      <c r="B35" s="235">
        <f>+Parámetros!B89</f>
        <v>32.088794490130972</v>
      </c>
    </row>
    <row r="36" spans="1:2" x14ac:dyDescent="0.25">
      <c r="A36" s="234" t="s">
        <v>197</v>
      </c>
      <c r="B36" s="235">
        <f>+Parámetros!B90</f>
        <v>37.715678813341256</v>
      </c>
    </row>
    <row r="37" spans="1:2" x14ac:dyDescent="0.25">
      <c r="A37" s="234" t="s">
        <v>199</v>
      </c>
      <c r="B37" s="235">
        <f>+Parámetros!B91</f>
        <v>39.446270908118983</v>
      </c>
    </row>
    <row r="38" spans="1:2" x14ac:dyDescent="0.25">
      <c r="A38" s="234" t="s">
        <v>202</v>
      </c>
      <c r="B38" s="235">
        <f>+Parámetros!B92</f>
        <v>41.955667477217844</v>
      </c>
    </row>
    <row r="39" spans="1:2" x14ac:dyDescent="0.25">
      <c r="A39" s="234" t="s">
        <v>203</v>
      </c>
      <c r="B39" s="235">
        <f>+Parámetros!B93</f>
        <v>41.908261941557782</v>
      </c>
    </row>
    <row r="40" spans="1:2" x14ac:dyDescent="0.25">
      <c r="A40" s="234" t="s">
        <v>204</v>
      </c>
      <c r="B40" s="235">
        <f>+Parámetros!B94</f>
        <v>45.776957668348608</v>
      </c>
    </row>
    <row r="41" spans="1:2" x14ac:dyDescent="0.25">
      <c r="A41" s="195" t="s">
        <v>205</v>
      </c>
      <c r="B41" s="235">
        <f>+Parámetros!B95</f>
        <v>49.475494781263755</v>
      </c>
    </row>
    <row r="42" spans="1:2" x14ac:dyDescent="0.25">
      <c r="A42" s="234" t="s">
        <v>206</v>
      </c>
      <c r="B42" s="235">
        <f>+Parámetros!B96</f>
        <v>66.415627500464367</v>
      </c>
    </row>
    <row r="43" spans="1:2" x14ac:dyDescent="0.25">
      <c r="A43" s="234" t="s">
        <v>207</v>
      </c>
      <c r="B43" s="235">
        <f>+Parámetros!B97</f>
        <v>85.388898852782731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zoomScale="90" zoomScaleNormal="90" workbookViewId="0">
      <selection activeCell="K62" sqref="K62"/>
    </sheetView>
  </sheetViews>
  <sheetFormatPr baseColWidth="10" defaultRowHeight="15" x14ac:dyDescent="0.25"/>
  <cols>
    <col min="1" max="16384" width="11.42578125" style="100"/>
  </cols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6:A21"/>
  <sheetViews>
    <sheetView topLeftCell="A8" workbookViewId="0">
      <selection activeCell="A18" sqref="A18"/>
    </sheetView>
  </sheetViews>
  <sheetFormatPr baseColWidth="10" defaultRowHeight="15" x14ac:dyDescent="0.25"/>
  <sheetData>
    <row r="6" spans="1:1" x14ac:dyDescent="0.25">
      <c r="A6" s="1" t="s">
        <v>53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56</v>
      </c>
    </row>
    <row r="15" spans="1:1" x14ac:dyDescent="0.25">
      <c r="A15" t="s">
        <v>133</v>
      </c>
    </row>
    <row r="16" spans="1:1" x14ac:dyDescent="0.25">
      <c r="A16" t="s">
        <v>146</v>
      </c>
    </row>
    <row r="17" spans="1:1" x14ac:dyDescent="0.25">
      <c r="A17" t="s">
        <v>155</v>
      </c>
    </row>
    <row r="18" spans="1:1" x14ac:dyDescent="0.25">
      <c r="A18" t="s">
        <v>189</v>
      </c>
    </row>
    <row r="20" spans="1:1" x14ac:dyDescent="0.25">
      <c r="A20" t="s">
        <v>54</v>
      </c>
    </row>
    <row r="21" spans="1:1" x14ac:dyDescent="0.25">
      <c r="A21" s="99" t="s">
        <v>55</v>
      </c>
    </row>
  </sheetData>
  <hyperlinks>
    <hyperlink ref="A21" r:id="rId1" xr:uid="{00000000-0004-0000-0C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6"/>
  <sheetViews>
    <sheetView topLeftCell="A31" workbookViewId="0">
      <selection activeCell="A46" sqref="A46"/>
    </sheetView>
  </sheetViews>
  <sheetFormatPr baseColWidth="10" defaultRowHeight="15" x14ac:dyDescent="0.25"/>
  <sheetData>
    <row r="1" spans="1:1" x14ac:dyDescent="0.25">
      <c r="A1" s="25" t="s">
        <v>158</v>
      </c>
    </row>
    <row r="2" spans="1:1" x14ac:dyDescent="0.25">
      <c r="A2" s="25"/>
    </row>
    <row r="3" spans="1:1" x14ac:dyDescent="0.25">
      <c r="A3" s="25"/>
    </row>
    <row r="4" spans="1:1" x14ac:dyDescent="0.25">
      <c r="A4" s="25"/>
    </row>
    <row r="5" spans="1:1" x14ac:dyDescent="0.25">
      <c r="A5" s="25"/>
    </row>
    <row r="6" spans="1:1" x14ac:dyDescent="0.25">
      <c r="A6" s="97" t="s">
        <v>33</v>
      </c>
    </row>
    <row r="7" spans="1:1" x14ac:dyDescent="0.25">
      <c r="A7" s="25"/>
    </row>
    <row r="8" spans="1:1" x14ac:dyDescent="0.25">
      <c r="A8" s="25" t="s">
        <v>30</v>
      </c>
    </row>
    <row r="9" spans="1:1" x14ac:dyDescent="0.25">
      <c r="A9" s="25" t="s">
        <v>31</v>
      </c>
    </row>
    <row r="10" spans="1:1" x14ac:dyDescent="0.25">
      <c r="A10" s="25" t="s">
        <v>32</v>
      </c>
    </row>
    <row r="11" spans="1:1" x14ac:dyDescent="0.25">
      <c r="A11" s="25"/>
    </row>
    <row r="12" spans="1:1" x14ac:dyDescent="0.25">
      <c r="A12" s="98" t="s">
        <v>35</v>
      </c>
    </row>
    <row r="14" spans="1:1" x14ac:dyDescent="0.25">
      <c r="A14" s="25" t="s">
        <v>34</v>
      </c>
    </row>
    <row r="21" spans="1:1" x14ac:dyDescent="0.25">
      <c r="A21" t="s">
        <v>36</v>
      </c>
    </row>
    <row r="22" spans="1:1" x14ac:dyDescent="0.25">
      <c r="A22" t="s">
        <v>37</v>
      </c>
    </row>
    <row r="34" spans="1:1" x14ac:dyDescent="0.25">
      <c r="A34" t="s">
        <v>38</v>
      </c>
    </row>
    <row r="35" spans="1:1" ht="8.25" customHeight="1" x14ac:dyDescent="0.25"/>
    <row r="36" spans="1:1" x14ac:dyDescent="0.25">
      <c r="A36" t="s">
        <v>39</v>
      </c>
    </row>
    <row r="37" spans="1:1" ht="9.75" customHeight="1" x14ac:dyDescent="0.25"/>
    <row r="38" spans="1:1" x14ac:dyDescent="0.25">
      <c r="A38" t="s">
        <v>40</v>
      </c>
    </row>
    <row r="39" spans="1:1" x14ac:dyDescent="0.25">
      <c r="A39" t="s">
        <v>41</v>
      </c>
    </row>
    <row r="40" spans="1:1" ht="11.25" customHeight="1" x14ac:dyDescent="0.25"/>
    <row r="41" spans="1:1" x14ac:dyDescent="0.25">
      <c r="A41" t="s">
        <v>42</v>
      </c>
    </row>
    <row r="42" spans="1:1" x14ac:dyDescent="0.25">
      <c r="A42" t="s">
        <v>43</v>
      </c>
    </row>
    <row r="44" spans="1:1" x14ac:dyDescent="0.25">
      <c r="A44" s="2" t="s">
        <v>144</v>
      </c>
    </row>
    <row r="45" spans="1:1" x14ac:dyDescent="0.25">
      <c r="A45" s="2" t="s">
        <v>159</v>
      </c>
    </row>
    <row r="46" spans="1:1" x14ac:dyDescent="0.25">
      <c r="A46" t="s">
        <v>145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P123"/>
  <sheetViews>
    <sheetView topLeftCell="A50" zoomScale="90" zoomScaleNormal="90" workbookViewId="0">
      <selection activeCell="A100" sqref="A100"/>
    </sheetView>
  </sheetViews>
  <sheetFormatPr baseColWidth="10" defaultRowHeight="15" x14ac:dyDescent="0.25"/>
  <cols>
    <col min="1" max="1" width="26.5703125" customWidth="1"/>
    <col min="2" max="2" width="14.140625" customWidth="1"/>
    <col min="3" max="10" width="13.140625" customWidth="1"/>
  </cols>
  <sheetData>
    <row r="6" spans="1:3" x14ac:dyDescent="0.25">
      <c r="A6" s="1" t="s">
        <v>29</v>
      </c>
    </row>
    <row r="8" spans="1:3" x14ac:dyDescent="0.25">
      <c r="A8" s="1" t="s">
        <v>0</v>
      </c>
      <c r="B8" s="1" t="s">
        <v>1</v>
      </c>
      <c r="C8" s="1" t="s">
        <v>2</v>
      </c>
    </row>
    <row r="9" spans="1:3" ht="45" x14ac:dyDescent="0.25">
      <c r="A9" s="118" t="s">
        <v>12</v>
      </c>
      <c r="B9" s="95">
        <v>44560000</v>
      </c>
      <c r="C9" s="225" t="s">
        <v>44</v>
      </c>
    </row>
    <row r="10" spans="1:3" x14ac:dyDescent="0.25">
      <c r="A10" s="118" t="s">
        <v>23</v>
      </c>
      <c r="B10" s="95">
        <v>1</v>
      </c>
      <c r="C10" s="2"/>
    </row>
    <row r="11" spans="1:3" ht="45" x14ac:dyDescent="0.25">
      <c r="A11" s="118" t="s">
        <v>13</v>
      </c>
      <c r="B11" s="33">
        <v>14</v>
      </c>
      <c r="C11" s="225" t="s">
        <v>45</v>
      </c>
    </row>
    <row r="12" spans="1:3" ht="30" x14ac:dyDescent="0.25">
      <c r="A12" s="118" t="s">
        <v>14</v>
      </c>
      <c r="B12" s="33">
        <v>10.4</v>
      </c>
      <c r="C12" s="225" t="s">
        <v>46</v>
      </c>
    </row>
    <row r="13" spans="1:3" ht="30" x14ac:dyDescent="0.25">
      <c r="A13" s="118" t="s">
        <v>15</v>
      </c>
      <c r="B13" s="96">
        <v>0.14000000000000001</v>
      </c>
      <c r="C13" s="225" t="s">
        <v>46</v>
      </c>
    </row>
    <row r="14" spans="1:3" ht="30" x14ac:dyDescent="0.25">
      <c r="A14" s="118" t="s">
        <v>16</v>
      </c>
      <c r="B14" s="96">
        <v>0.05</v>
      </c>
      <c r="C14" s="225" t="s">
        <v>46</v>
      </c>
    </row>
    <row r="15" spans="1:3" x14ac:dyDescent="0.25">
      <c r="A15" s="118" t="s">
        <v>95</v>
      </c>
      <c r="B15" s="95">
        <v>110007</v>
      </c>
      <c r="C15" s="225" t="s">
        <v>97</v>
      </c>
    </row>
    <row r="16" spans="1:3" ht="30" x14ac:dyDescent="0.25">
      <c r="A16" s="118" t="s">
        <v>96</v>
      </c>
      <c r="B16" s="95">
        <v>8293</v>
      </c>
      <c r="C16" s="225" t="s">
        <v>97</v>
      </c>
    </row>
    <row r="17" spans="1:12" ht="30" x14ac:dyDescent="0.25">
      <c r="A17" s="118" t="s">
        <v>110</v>
      </c>
      <c r="B17" s="176">
        <v>0.5</v>
      </c>
      <c r="C17" s="2"/>
    </row>
    <row r="18" spans="1:12" x14ac:dyDescent="0.25">
      <c r="A18" s="118" t="s">
        <v>111</v>
      </c>
      <c r="B18" s="176">
        <v>0.5</v>
      </c>
      <c r="C18" s="2"/>
    </row>
    <row r="19" spans="1:12" x14ac:dyDescent="0.25">
      <c r="A19" s="25"/>
      <c r="B19" s="226"/>
      <c r="C19" s="227"/>
    </row>
    <row r="20" spans="1:12" x14ac:dyDescent="0.25">
      <c r="A20" s="25"/>
      <c r="B20" s="226"/>
      <c r="C20" s="227"/>
    </row>
    <row r="21" spans="1:12" x14ac:dyDescent="0.25">
      <c r="C21" s="2"/>
    </row>
    <row r="22" spans="1:12" ht="15.75" thickBot="1" x14ac:dyDescent="0.3">
      <c r="A22" s="102" t="s">
        <v>18</v>
      </c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2" x14ac:dyDescent="0.25">
      <c r="A23" s="237" t="s">
        <v>11</v>
      </c>
      <c r="B23" s="239" t="s">
        <v>19</v>
      </c>
      <c r="C23" s="240"/>
      <c r="D23" s="241"/>
      <c r="E23" s="242" t="s">
        <v>20</v>
      </c>
      <c r="F23" s="240"/>
      <c r="G23" s="243"/>
      <c r="H23" s="239" t="s">
        <v>21</v>
      </c>
      <c r="I23" s="240"/>
      <c r="J23" s="241"/>
    </row>
    <row r="24" spans="1:12" ht="15.75" thickBot="1" x14ac:dyDescent="0.3">
      <c r="A24" s="238"/>
      <c r="B24" s="24" t="s">
        <v>143</v>
      </c>
      <c r="C24" s="45" t="s">
        <v>9</v>
      </c>
      <c r="D24" s="46" t="s">
        <v>3</v>
      </c>
      <c r="E24" s="47" t="s">
        <v>143</v>
      </c>
      <c r="F24" s="45" t="s">
        <v>9</v>
      </c>
      <c r="G24" s="48" t="s">
        <v>3</v>
      </c>
      <c r="H24" s="24" t="s">
        <v>143</v>
      </c>
      <c r="I24" s="45" t="s">
        <v>9</v>
      </c>
      <c r="J24" s="46" t="s">
        <v>3</v>
      </c>
      <c r="K24" s="177"/>
      <c r="L24" s="177"/>
    </row>
    <row r="25" spans="1:12" x14ac:dyDescent="0.25">
      <c r="A25" s="170" t="s">
        <v>99</v>
      </c>
      <c r="B25" s="40">
        <f>+F64</f>
        <v>6.4483649047307106</v>
      </c>
      <c r="C25" s="41">
        <f>+B25*D25</f>
        <v>0.46059749319505072</v>
      </c>
      <c r="D25" s="42">
        <f>1/$B$11</f>
        <v>7.1428571428571425E-2</v>
      </c>
      <c r="E25" s="43">
        <f>+B25</f>
        <v>6.4483649047307106</v>
      </c>
      <c r="F25" s="41">
        <f>+E25*G25</f>
        <v>0.46059749319505072</v>
      </c>
      <c r="G25" s="44">
        <f t="shared" ref="G25:G59" si="0">1/$B$11</f>
        <v>7.1428571428571425E-2</v>
      </c>
      <c r="H25" s="40">
        <f>+B25</f>
        <v>6.4483649047307106</v>
      </c>
      <c r="I25" s="41">
        <f>+H25*J25</f>
        <v>0.46059749319505072</v>
      </c>
      <c r="J25" s="42">
        <f t="shared" ref="J25:J59" si="1">1/$B$11</f>
        <v>7.1428571428571425E-2</v>
      </c>
    </row>
    <row r="26" spans="1:12" x14ac:dyDescent="0.25">
      <c r="A26" s="170" t="s">
        <v>100</v>
      </c>
      <c r="B26" s="40">
        <f>+F65</f>
        <v>3.8291649045772838</v>
      </c>
      <c r="C26" s="41">
        <f>+B26*D26</f>
        <v>0.27351177889837741</v>
      </c>
      <c r="D26" s="42">
        <f t="shared" ref="D26:D59" si="2">1/$B$11</f>
        <v>7.1428571428571425E-2</v>
      </c>
      <c r="E26" s="43">
        <f t="shared" ref="E26:E36" si="3">+B26</f>
        <v>3.8291649045772838</v>
      </c>
      <c r="F26" s="41">
        <f t="shared" ref="F26:F36" si="4">+E26*G26</f>
        <v>0.27351177889837741</v>
      </c>
      <c r="G26" s="44">
        <f t="shared" si="0"/>
        <v>7.1428571428571425E-2</v>
      </c>
      <c r="H26" s="40">
        <f t="shared" ref="H26:H36" si="5">+B26</f>
        <v>3.8291649045772838</v>
      </c>
      <c r="I26" s="41">
        <f t="shared" ref="I26:I36" si="6">+H26*J26</f>
        <v>0.27351177889837741</v>
      </c>
      <c r="J26" s="42">
        <f t="shared" si="1"/>
        <v>7.1428571428571425E-2</v>
      </c>
    </row>
    <row r="27" spans="1:12" x14ac:dyDescent="0.25">
      <c r="A27" s="170" t="s">
        <v>101</v>
      </c>
      <c r="B27" s="40">
        <f>+F66</f>
        <v>4.347037920296148</v>
      </c>
      <c r="C27" s="41">
        <f>+B27*D27</f>
        <v>0.310502708592582</v>
      </c>
      <c r="D27" s="42">
        <f t="shared" si="2"/>
        <v>7.1428571428571425E-2</v>
      </c>
      <c r="E27" s="43">
        <f t="shared" si="3"/>
        <v>4.347037920296148</v>
      </c>
      <c r="F27" s="41">
        <f t="shared" si="4"/>
        <v>0.310502708592582</v>
      </c>
      <c r="G27" s="44">
        <f t="shared" si="0"/>
        <v>7.1428571428571425E-2</v>
      </c>
      <c r="H27" s="40">
        <f t="shared" si="5"/>
        <v>4.347037920296148</v>
      </c>
      <c r="I27" s="41">
        <f t="shared" si="6"/>
        <v>0.310502708592582</v>
      </c>
      <c r="J27" s="42">
        <f t="shared" si="1"/>
        <v>7.1428571428571425E-2</v>
      </c>
    </row>
    <row r="28" spans="1:12" x14ac:dyDescent="0.25">
      <c r="A28" s="170" t="s">
        <v>102</v>
      </c>
      <c r="B28" s="40">
        <f>+G67</f>
        <v>2.2892419415243292</v>
      </c>
      <c r="C28" s="41">
        <f t="shared" ref="C28:C32" si="7">+B28*D28</f>
        <v>0.16351728153745207</v>
      </c>
      <c r="D28" s="42">
        <f t="shared" si="2"/>
        <v>7.1428571428571425E-2</v>
      </c>
      <c r="E28" s="43">
        <f t="shared" si="3"/>
        <v>2.2892419415243292</v>
      </c>
      <c r="F28" s="41">
        <f t="shared" si="4"/>
        <v>0.16351728153745207</v>
      </c>
      <c r="G28" s="44">
        <f t="shared" si="0"/>
        <v>7.1428571428571425E-2</v>
      </c>
      <c r="H28" s="40">
        <f t="shared" si="5"/>
        <v>2.2892419415243292</v>
      </c>
      <c r="I28" s="41">
        <f t="shared" si="6"/>
        <v>0.16351728153745207</v>
      </c>
      <c r="J28" s="42">
        <f t="shared" si="1"/>
        <v>7.1428571428571425E-2</v>
      </c>
    </row>
    <row r="29" spans="1:12" x14ac:dyDescent="0.25">
      <c r="A29" s="170" t="s">
        <v>103</v>
      </c>
      <c r="B29" s="40">
        <f t="shared" ref="B29:B31" si="8">+G68</f>
        <v>1.1316674965078763</v>
      </c>
      <c r="C29" s="41">
        <f t="shared" si="7"/>
        <v>8.0833392607705445E-2</v>
      </c>
      <c r="D29" s="42">
        <f t="shared" si="2"/>
        <v>7.1428571428571425E-2</v>
      </c>
      <c r="E29" s="43">
        <f t="shared" si="3"/>
        <v>1.1316674965078763</v>
      </c>
      <c r="F29" s="41">
        <f t="shared" si="4"/>
        <v>8.0833392607705445E-2</v>
      </c>
      <c r="G29" s="44">
        <f t="shared" si="0"/>
        <v>7.1428571428571425E-2</v>
      </c>
      <c r="H29" s="40">
        <f t="shared" si="5"/>
        <v>1.1316674965078763</v>
      </c>
      <c r="I29" s="41">
        <f t="shared" si="6"/>
        <v>8.0833392607705445E-2</v>
      </c>
      <c r="J29" s="42">
        <f t="shared" si="1"/>
        <v>7.1428571428571425E-2</v>
      </c>
    </row>
    <row r="30" spans="1:12" x14ac:dyDescent="0.25">
      <c r="A30" s="170" t="s">
        <v>104</v>
      </c>
      <c r="B30" s="40">
        <f t="shared" si="8"/>
        <v>1.0889427552126711</v>
      </c>
      <c r="C30" s="41">
        <f t="shared" si="7"/>
        <v>7.7781625372333643E-2</v>
      </c>
      <c r="D30" s="42">
        <f t="shared" si="2"/>
        <v>7.1428571428571425E-2</v>
      </c>
      <c r="E30" s="43">
        <f t="shared" si="3"/>
        <v>1.0889427552126711</v>
      </c>
      <c r="F30" s="41">
        <f t="shared" si="4"/>
        <v>7.7781625372333643E-2</v>
      </c>
      <c r="G30" s="44">
        <f t="shared" si="0"/>
        <v>7.1428571428571425E-2</v>
      </c>
      <c r="H30" s="40">
        <f t="shared" si="5"/>
        <v>1.0889427552126711</v>
      </c>
      <c r="I30" s="41">
        <f t="shared" si="6"/>
        <v>7.7781625372333643E-2</v>
      </c>
      <c r="J30" s="42">
        <f t="shared" si="1"/>
        <v>7.1428571428571425E-2</v>
      </c>
    </row>
    <row r="31" spans="1:12" x14ac:dyDescent="0.25">
      <c r="A31" s="175" t="s">
        <v>105</v>
      </c>
      <c r="B31" s="40">
        <f t="shared" si="8"/>
        <v>1.145789015054806</v>
      </c>
      <c r="C31" s="41">
        <f t="shared" si="7"/>
        <v>8.1842072503914717E-2</v>
      </c>
      <c r="D31" s="42">
        <f t="shared" si="2"/>
        <v>7.1428571428571425E-2</v>
      </c>
      <c r="E31" s="43">
        <f t="shared" si="3"/>
        <v>1.145789015054806</v>
      </c>
      <c r="F31" s="41">
        <f t="shared" si="4"/>
        <v>8.1842072503914717E-2</v>
      </c>
      <c r="G31" s="44">
        <f t="shared" si="0"/>
        <v>7.1428571428571425E-2</v>
      </c>
      <c r="H31" s="40">
        <f t="shared" si="5"/>
        <v>1.145789015054806</v>
      </c>
      <c r="I31" s="41">
        <f t="shared" si="6"/>
        <v>8.1842072503914717E-2</v>
      </c>
      <c r="J31" s="42">
        <f t="shared" si="1"/>
        <v>7.1428571428571425E-2</v>
      </c>
    </row>
    <row r="32" spans="1:12" x14ac:dyDescent="0.25">
      <c r="A32" s="175" t="s">
        <v>106</v>
      </c>
      <c r="B32" s="40">
        <f t="shared" ref="B32:B37" si="9">+F71</f>
        <v>1.3942009880223174</v>
      </c>
      <c r="C32" s="41">
        <f t="shared" si="7"/>
        <v>9.9585784858736953E-2</v>
      </c>
      <c r="D32" s="185">
        <f t="shared" si="2"/>
        <v>7.1428571428571425E-2</v>
      </c>
      <c r="E32" s="43">
        <f t="shared" si="3"/>
        <v>1.3942009880223174</v>
      </c>
      <c r="F32" s="41">
        <f t="shared" si="4"/>
        <v>9.9585784858736953E-2</v>
      </c>
      <c r="G32" s="185">
        <f t="shared" si="0"/>
        <v>7.1428571428571425E-2</v>
      </c>
      <c r="H32" s="40">
        <f t="shared" si="5"/>
        <v>1.3942009880223174</v>
      </c>
      <c r="I32" s="41">
        <f t="shared" si="6"/>
        <v>9.9585784858736953E-2</v>
      </c>
      <c r="J32" s="185">
        <f t="shared" si="1"/>
        <v>7.1428571428571425E-2</v>
      </c>
    </row>
    <row r="33" spans="1:10" x14ac:dyDescent="0.25">
      <c r="A33" s="175" t="s">
        <v>107</v>
      </c>
      <c r="B33" s="40">
        <f t="shared" si="9"/>
        <v>1.5546338052259032</v>
      </c>
      <c r="C33" s="196">
        <f t="shared" ref="C33:C59" si="10">+B33*D33</f>
        <v>0.11104527180185023</v>
      </c>
      <c r="D33" s="185">
        <f t="shared" si="2"/>
        <v>7.1428571428571425E-2</v>
      </c>
      <c r="E33" s="43">
        <f t="shared" si="3"/>
        <v>1.5546338052259032</v>
      </c>
      <c r="F33" s="41">
        <f t="shared" si="4"/>
        <v>0.11104527180185023</v>
      </c>
      <c r="G33" s="185">
        <f t="shared" si="0"/>
        <v>7.1428571428571425E-2</v>
      </c>
      <c r="H33" s="40">
        <f t="shared" si="5"/>
        <v>1.5546338052259032</v>
      </c>
      <c r="I33" s="41">
        <f t="shared" si="6"/>
        <v>0.11104527180185023</v>
      </c>
      <c r="J33" s="185">
        <f t="shared" si="1"/>
        <v>7.1428571428571425E-2</v>
      </c>
    </row>
    <row r="34" spans="1:10" x14ac:dyDescent="0.25">
      <c r="A34" s="175" t="s">
        <v>108</v>
      </c>
      <c r="B34" s="40">
        <f t="shared" si="9"/>
        <v>1.6775417667194468</v>
      </c>
      <c r="C34" s="196">
        <f t="shared" si="10"/>
        <v>0.11982441190853191</v>
      </c>
      <c r="D34" s="185">
        <f t="shared" si="2"/>
        <v>7.1428571428571425E-2</v>
      </c>
      <c r="E34" s="43">
        <f t="shared" si="3"/>
        <v>1.6775417667194468</v>
      </c>
      <c r="F34" s="41">
        <f t="shared" si="4"/>
        <v>0.11982441190853191</v>
      </c>
      <c r="G34" s="185">
        <f t="shared" si="0"/>
        <v>7.1428571428571425E-2</v>
      </c>
      <c r="H34" s="40">
        <f t="shared" si="5"/>
        <v>1.6775417667194468</v>
      </c>
      <c r="I34" s="41">
        <f t="shared" si="6"/>
        <v>0.11982441190853191</v>
      </c>
      <c r="J34" s="185">
        <f t="shared" si="1"/>
        <v>7.1428571428571425E-2</v>
      </c>
    </row>
    <row r="35" spans="1:10" x14ac:dyDescent="0.25">
      <c r="A35" s="175" t="s">
        <v>109</v>
      </c>
      <c r="B35" s="197">
        <f t="shared" si="9"/>
        <v>1.7603879974176695</v>
      </c>
      <c r="C35" s="196">
        <f t="shared" si="10"/>
        <v>0.12574199981554782</v>
      </c>
      <c r="D35" s="185">
        <f t="shared" si="2"/>
        <v>7.1428571428571425E-2</v>
      </c>
      <c r="E35" s="43">
        <f t="shared" si="3"/>
        <v>1.7603879974176695</v>
      </c>
      <c r="F35" s="41">
        <f t="shared" si="4"/>
        <v>0.12574199981554782</v>
      </c>
      <c r="G35" s="185">
        <f t="shared" si="0"/>
        <v>7.1428571428571425E-2</v>
      </c>
      <c r="H35" s="40">
        <f t="shared" si="5"/>
        <v>1.7603879974176695</v>
      </c>
      <c r="I35" s="41">
        <f t="shared" si="6"/>
        <v>0.12574199981554782</v>
      </c>
      <c r="J35" s="185">
        <f t="shared" si="1"/>
        <v>7.1428571428571425E-2</v>
      </c>
    </row>
    <row r="36" spans="1:10" x14ac:dyDescent="0.25">
      <c r="A36" s="175" t="s">
        <v>160</v>
      </c>
      <c r="B36" s="197">
        <f t="shared" si="9"/>
        <v>1.6257325641431071</v>
      </c>
      <c r="C36" s="196">
        <f t="shared" si="10"/>
        <v>0.1161237545816505</v>
      </c>
      <c r="D36" s="185">
        <f t="shared" si="2"/>
        <v>7.1428571428571425E-2</v>
      </c>
      <c r="E36" s="43">
        <f t="shared" si="3"/>
        <v>1.6257325641431071</v>
      </c>
      <c r="F36" s="41">
        <f t="shared" si="4"/>
        <v>0.1161237545816505</v>
      </c>
      <c r="G36" s="185">
        <f t="shared" si="0"/>
        <v>7.1428571428571425E-2</v>
      </c>
      <c r="H36" s="40">
        <f t="shared" si="5"/>
        <v>1.6257325641431071</v>
      </c>
      <c r="I36" s="41">
        <f t="shared" si="6"/>
        <v>0.1161237545816505</v>
      </c>
      <c r="J36" s="185">
        <f t="shared" si="1"/>
        <v>7.1428571428571425E-2</v>
      </c>
    </row>
    <row r="37" spans="1:10" x14ac:dyDescent="0.25">
      <c r="A37" s="175" t="s">
        <v>163</v>
      </c>
      <c r="B37" s="197">
        <f t="shared" si="9"/>
        <v>1.667277555701224</v>
      </c>
      <c r="C37" s="196">
        <f t="shared" si="10"/>
        <v>0.11909125397865886</v>
      </c>
      <c r="D37" s="185">
        <f t="shared" si="2"/>
        <v>7.1428571428571425E-2</v>
      </c>
      <c r="E37" s="43">
        <f t="shared" ref="E37" si="11">+B37</f>
        <v>1.667277555701224</v>
      </c>
      <c r="F37" s="41">
        <f t="shared" ref="F37:F38" si="12">+E37*G37</f>
        <v>0.11909125397865886</v>
      </c>
      <c r="G37" s="185">
        <f t="shared" si="0"/>
        <v>7.1428571428571425E-2</v>
      </c>
      <c r="H37" s="40">
        <f t="shared" ref="H37" si="13">+B37</f>
        <v>1.667277555701224</v>
      </c>
      <c r="I37" s="41">
        <f t="shared" ref="I37:I38" si="14">+H37*J37</f>
        <v>0.11909125397865886</v>
      </c>
      <c r="J37" s="185">
        <f t="shared" si="1"/>
        <v>7.1428571428571425E-2</v>
      </c>
    </row>
    <row r="38" spans="1:10" x14ac:dyDescent="0.25">
      <c r="A38" s="175" t="s">
        <v>170</v>
      </c>
      <c r="B38" s="197">
        <f t="shared" ref="B38:B45" si="15">+F77</f>
        <v>1.6351583929812334</v>
      </c>
      <c r="C38" s="196">
        <f t="shared" si="10"/>
        <v>0.1167970280700881</v>
      </c>
      <c r="D38" s="185">
        <f t="shared" si="2"/>
        <v>7.1428571428571425E-2</v>
      </c>
      <c r="E38" s="232">
        <f t="shared" ref="E38:E43" si="16">+B38</f>
        <v>1.6351583929812334</v>
      </c>
      <c r="F38" s="233">
        <f t="shared" si="12"/>
        <v>0.1167970280700881</v>
      </c>
      <c r="G38" s="185">
        <f t="shared" si="0"/>
        <v>7.1428571428571425E-2</v>
      </c>
      <c r="H38" s="197">
        <f t="shared" ref="H38:H43" si="17">+B38</f>
        <v>1.6351583929812334</v>
      </c>
      <c r="I38" s="233">
        <f t="shared" si="14"/>
        <v>0.1167970280700881</v>
      </c>
      <c r="J38" s="185">
        <f t="shared" si="1"/>
        <v>7.1428571428571425E-2</v>
      </c>
    </row>
    <row r="39" spans="1:10" x14ac:dyDescent="0.25">
      <c r="A39" s="175" t="s">
        <v>171</v>
      </c>
      <c r="B39" s="197">
        <f t="shared" si="15"/>
        <v>1.68863224966407</v>
      </c>
      <c r="C39" s="196">
        <f t="shared" ref="C39" si="18">+B39*D39</f>
        <v>0.12061658926171928</v>
      </c>
      <c r="D39" s="185">
        <f t="shared" si="2"/>
        <v>7.1428571428571425E-2</v>
      </c>
      <c r="E39" s="232">
        <f t="shared" si="16"/>
        <v>1.68863224966407</v>
      </c>
      <c r="F39" s="233">
        <f t="shared" ref="F39" si="19">+E39*G39</f>
        <v>0.12061658926171928</v>
      </c>
      <c r="G39" s="185">
        <f t="shared" si="0"/>
        <v>7.1428571428571425E-2</v>
      </c>
      <c r="H39" s="197">
        <f t="shared" si="17"/>
        <v>1.68863224966407</v>
      </c>
      <c r="I39" s="233">
        <f t="shared" ref="I39" si="20">+H39*J39</f>
        <v>0.12061658926171928</v>
      </c>
      <c r="J39" s="185">
        <f t="shared" si="1"/>
        <v>7.1428571428571425E-2</v>
      </c>
    </row>
    <row r="40" spans="1:10" x14ac:dyDescent="0.25">
      <c r="A40" s="175" t="s">
        <v>174</v>
      </c>
      <c r="B40" s="197">
        <f t="shared" si="15"/>
        <v>1.5298490744815414</v>
      </c>
      <c r="C40" s="196">
        <f t="shared" ref="C40" si="21">+B40*D40</f>
        <v>0.10927493389153867</v>
      </c>
      <c r="D40" s="185">
        <f t="shared" si="2"/>
        <v>7.1428571428571425E-2</v>
      </c>
      <c r="E40" s="232">
        <f t="shared" si="16"/>
        <v>1.5298490744815414</v>
      </c>
      <c r="F40" s="233">
        <f t="shared" ref="F40" si="22">+E40*G40</f>
        <v>0.10927493389153867</v>
      </c>
      <c r="G40" s="185">
        <f t="shared" si="0"/>
        <v>7.1428571428571425E-2</v>
      </c>
      <c r="H40" s="197">
        <f t="shared" si="17"/>
        <v>1.5298490744815414</v>
      </c>
      <c r="I40" s="233">
        <f t="shared" ref="I40" si="23">+H40*J40</f>
        <v>0.10927493389153867</v>
      </c>
      <c r="J40" s="185">
        <f t="shared" si="1"/>
        <v>7.1428571428571425E-2</v>
      </c>
    </row>
    <row r="41" spans="1:10" x14ac:dyDescent="0.25">
      <c r="A41" s="175" t="s">
        <v>175</v>
      </c>
      <c r="B41" s="197">
        <f t="shared" si="15"/>
        <v>1.5209974336801855</v>
      </c>
      <c r="C41" s="196">
        <f t="shared" ref="C41" si="24">+B41*D41</f>
        <v>0.10864267383429896</v>
      </c>
      <c r="D41" s="185">
        <f t="shared" si="2"/>
        <v>7.1428571428571425E-2</v>
      </c>
      <c r="E41" s="232">
        <f t="shared" si="16"/>
        <v>1.5209974336801855</v>
      </c>
      <c r="F41" s="233">
        <f t="shared" ref="F41" si="25">+E41*G41</f>
        <v>0.10864267383429896</v>
      </c>
      <c r="G41" s="185">
        <f t="shared" si="0"/>
        <v>7.1428571428571425E-2</v>
      </c>
      <c r="H41" s="197">
        <f t="shared" si="17"/>
        <v>1.5209974336801855</v>
      </c>
      <c r="I41" s="233">
        <f t="shared" ref="I41" si="26">+H41*J41</f>
        <v>0.10864267383429896</v>
      </c>
      <c r="J41" s="185">
        <f t="shared" si="1"/>
        <v>7.1428571428571425E-2</v>
      </c>
    </row>
    <row r="42" spans="1:10" x14ac:dyDescent="0.25">
      <c r="A42" s="175" t="s">
        <v>176</v>
      </c>
      <c r="B42" s="197">
        <f t="shared" si="15"/>
        <v>1.4864963296167191</v>
      </c>
      <c r="C42" s="196">
        <f t="shared" ref="C42" si="27">+B42*D42</f>
        <v>0.10617830925833707</v>
      </c>
      <c r="D42" s="185">
        <f t="shared" si="2"/>
        <v>7.1428571428571425E-2</v>
      </c>
      <c r="E42" s="232">
        <f t="shared" si="16"/>
        <v>1.4864963296167191</v>
      </c>
      <c r="F42" s="233">
        <f t="shared" ref="F42" si="28">+E42*G42</f>
        <v>0.10617830925833707</v>
      </c>
      <c r="G42" s="185">
        <f t="shared" si="0"/>
        <v>7.1428571428571425E-2</v>
      </c>
      <c r="H42" s="197">
        <f t="shared" si="17"/>
        <v>1.4864963296167191</v>
      </c>
      <c r="I42" s="233">
        <f t="shared" ref="I42" si="29">+H42*J42</f>
        <v>0.10617830925833707</v>
      </c>
      <c r="J42" s="185">
        <f t="shared" si="1"/>
        <v>7.1428571428571425E-2</v>
      </c>
    </row>
    <row r="43" spans="1:10" x14ac:dyDescent="0.25">
      <c r="A43" s="175" t="s">
        <v>177</v>
      </c>
      <c r="B43" s="197">
        <f>+G82</f>
        <v>1.3180270639322156</v>
      </c>
      <c r="C43" s="196">
        <f t="shared" ref="C43" si="30">+B43*D43</f>
        <v>9.414479028087254E-2</v>
      </c>
      <c r="D43" s="185">
        <f t="shared" si="2"/>
        <v>7.1428571428571425E-2</v>
      </c>
      <c r="E43" s="232">
        <f t="shared" si="16"/>
        <v>1.3180270639322156</v>
      </c>
      <c r="F43" s="233">
        <f t="shared" ref="F43" si="31">+E43*G43</f>
        <v>9.414479028087254E-2</v>
      </c>
      <c r="G43" s="185">
        <f t="shared" si="0"/>
        <v>7.1428571428571425E-2</v>
      </c>
      <c r="H43" s="197">
        <f t="shared" si="17"/>
        <v>1.3180270639322156</v>
      </c>
      <c r="I43" s="233">
        <f t="shared" ref="I43" si="32">+H43*J43</f>
        <v>9.414479028087254E-2</v>
      </c>
      <c r="J43" s="185">
        <f t="shared" si="1"/>
        <v>7.1428571428571425E-2</v>
      </c>
    </row>
    <row r="44" spans="1:10" x14ac:dyDescent="0.25">
      <c r="A44" s="175" t="s">
        <v>178</v>
      </c>
      <c r="B44" s="197">
        <f t="shared" si="15"/>
        <v>1.4441306011827719</v>
      </c>
      <c r="C44" s="196">
        <f t="shared" ref="C44" si="33">+B44*D44</f>
        <v>0.10315218579876942</v>
      </c>
      <c r="D44" s="185">
        <f t="shared" si="2"/>
        <v>7.1428571428571425E-2</v>
      </c>
      <c r="E44" s="232">
        <f t="shared" ref="E44" si="34">+B44</f>
        <v>1.4441306011827719</v>
      </c>
      <c r="F44" s="233">
        <f t="shared" ref="F44" si="35">+E44*G44</f>
        <v>0.10315218579876942</v>
      </c>
      <c r="G44" s="185">
        <f t="shared" si="0"/>
        <v>7.1428571428571425E-2</v>
      </c>
      <c r="H44" s="197">
        <f t="shared" ref="H44" si="36">+B44</f>
        <v>1.4441306011827719</v>
      </c>
      <c r="I44" s="233">
        <f t="shared" ref="I44" si="37">+H44*J44</f>
        <v>0.10315218579876942</v>
      </c>
      <c r="J44" s="185">
        <f t="shared" si="1"/>
        <v>7.1428571428571425E-2</v>
      </c>
    </row>
    <row r="45" spans="1:10" x14ac:dyDescent="0.25">
      <c r="A45" s="175" t="s">
        <v>179</v>
      </c>
      <c r="B45" s="197">
        <f t="shared" si="15"/>
        <v>1.4164642823486475</v>
      </c>
      <c r="C45" s="196">
        <f t="shared" ref="C45" si="38">+B45*D45</f>
        <v>0.10117602016776053</v>
      </c>
      <c r="D45" s="185">
        <f t="shared" si="2"/>
        <v>7.1428571428571425E-2</v>
      </c>
      <c r="E45" s="232">
        <f t="shared" ref="E45" si="39">+B45</f>
        <v>1.4164642823486475</v>
      </c>
      <c r="F45" s="233">
        <f t="shared" ref="F45" si="40">+E45*G45</f>
        <v>0.10117602016776053</v>
      </c>
      <c r="G45" s="185">
        <f t="shared" si="0"/>
        <v>7.1428571428571425E-2</v>
      </c>
      <c r="H45" s="197">
        <f t="shared" ref="H45" si="41">+B45</f>
        <v>1.4164642823486475</v>
      </c>
      <c r="I45" s="233">
        <f t="shared" ref="I45" si="42">+H45*J45</f>
        <v>0.10117602016776053</v>
      </c>
      <c r="J45" s="185">
        <f t="shared" si="1"/>
        <v>7.1428571428571425E-2</v>
      </c>
    </row>
    <row r="46" spans="1:10" x14ac:dyDescent="0.25">
      <c r="A46" s="175" t="s">
        <v>180</v>
      </c>
      <c r="B46" s="197">
        <f>+G85</f>
        <v>1.1205738251752269</v>
      </c>
      <c r="C46" s="196">
        <f t="shared" ref="C46" si="43">+B46*D46</f>
        <v>8.0040987512516204E-2</v>
      </c>
      <c r="D46" s="185">
        <f t="shared" si="2"/>
        <v>7.1428571428571425E-2</v>
      </c>
      <c r="E46" s="232">
        <f t="shared" ref="E46" si="44">+B46</f>
        <v>1.1205738251752269</v>
      </c>
      <c r="F46" s="233">
        <f t="shared" ref="F46" si="45">+E46*G46</f>
        <v>8.0040987512516204E-2</v>
      </c>
      <c r="G46" s="185">
        <f t="shared" si="0"/>
        <v>7.1428571428571425E-2</v>
      </c>
      <c r="H46" s="197">
        <f t="shared" ref="H46" si="46">+B46</f>
        <v>1.1205738251752269</v>
      </c>
      <c r="I46" s="233">
        <f t="shared" ref="I46" si="47">+H46*J46</f>
        <v>8.0040987512516204E-2</v>
      </c>
      <c r="J46" s="185">
        <f t="shared" si="1"/>
        <v>7.1428571428571425E-2</v>
      </c>
    </row>
    <row r="47" spans="1:10" x14ac:dyDescent="0.25">
      <c r="A47" s="175" t="s">
        <v>193</v>
      </c>
      <c r="B47" s="197">
        <f>+G86</f>
        <v>0.99191165281546334</v>
      </c>
      <c r="C47" s="196">
        <f t="shared" ref="C47" si="48">+B47*D47</f>
        <v>7.0850832343961667E-2</v>
      </c>
      <c r="D47" s="185">
        <f t="shared" si="2"/>
        <v>7.1428571428571425E-2</v>
      </c>
      <c r="E47" s="232">
        <f t="shared" ref="E47" si="49">+B47</f>
        <v>0.99191165281546334</v>
      </c>
      <c r="F47" s="233">
        <f t="shared" ref="F47" si="50">+E47*G47</f>
        <v>7.0850832343961667E-2</v>
      </c>
      <c r="G47" s="185">
        <f t="shared" si="0"/>
        <v>7.1428571428571425E-2</v>
      </c>
      <c r="H47" s="197">
        <f t="shared" ref="H47" si="51">+B47</f>
        <v>0.99191165281546334</v>
      </c>
      <c r="I47" s="233">
        <f t="shared" ref="I47" si="52">+H47*J47</f>
        <v>7.0850832343961667E-2</v>
      </c>
      <c r="J47" s="185">
        <f t="shared" si="1"/>
        <v>7.1428571428571425E-2</v>
      </c>
    </row>
    <row r="48" spans="1:10" x14ac:dyDescent="0.25">
      <c r="A48" s="175" t="s">
        <v>194</v>
      </c>
      <c r="B48" s="197">
        <f>+F87</f>
        <v>1.3589663781489296</v>
      </c>
      <c r="C48" s="196">
        <f t="shared" ref="C48" si="53">+B48*D48</f>
        <v>9.7069027010637826E-2</v>
      </c>
      <c r="D48" s="185">
        <f t="shared" si="2"/>
        <v>7.1428571428571425E-2</v>
      </c>
      <c r="E48" s="232">
        <f t="shared" ref="E48" si="54">+B48</f>
        <v>1.3589663781489296</v>
      </c>
      <c r="F48" s="233">
        <f t="shared" ref="F48" si="55">+E48*G48</f>
        <v>9.7069027010637826E-2</v>
      </c>
      <c r="G48" s="185">
        <f t="shared" si="0"/>
        <v>7.1428571428571425E-2</v>
      </c>
      <c r="H48" s="197">
        <f t="shared" ref="H48" si="56">+B48</f>
        <v>1.3589663781489296</v>
      </c>
      <c r="I48" s="233">
        <f t="shared" ref="I48" si="57">+H48*J48</f>
        <v>9.7069027010637826E-2</v>
      </c>
      <c r="J48" s="185">
        <f t="shared" si="1"/>
        <v>7.1428571428571425E-2</v>
      </c>
    </row>
    <row r="49" spans="1:10" x14ac:dyDescent="0.25">
      <c r="A49" s="175" t="s">
        <v>195</v>
      </c>
      <c r="B49" s="197">
        <f>+F88</f>
        <v>1.321957232426938</v>
      </c>
      <c r="C49" s="196">
        <f t="shared" ref="C49" si="58">+B49*D49</f>
        <v>9.4425516601924137E-2</v>
      </c>
      <c r="D49" s="185">
        <f t="shared" si="2"/>
        <v>7.1428571428571425E-2</v>
      </c>
      <c r="E49" s="232">
        <f t="shared" ref="E49" si="59">+B49</f>
        <v>1.321957232426938</v>
      </c>
      <c r="F49" s="233">
        <f t="shared" ref="F49" si="60">+E49*G49</f>
        <v>9.4425516601924137E-2</v>
      </c>
      <c r="G49" s="185">
        <f t="shared" si="0"/>
        <v>7.1428571428571425E-2</v>
      </c>
      <c r="H49" s="197">
        <f t="shared" ref="H49" si="61">+B49</f>
        <v>1.321957232426938</v>
      </c>
      <c r="I49" s="233">
        <f t="shared" ref="I49" si="62">+H49*J49</f>
        <v>9.4425516601924137E-2</v>
      </c>
      <c r="J49" s="185">
        <f t="shared" si="1"/>
        <v>7.1428571428571425E-2</v>
      </c>
    </row>
    <row r="50" spans="1:10" x14ac:dyDescent="0.25">
      <c r="A50" s="175" t="s">
        <v>196</v>
      </c>
      <c r="B50" s="197">
        <f>+F89</f>
        <v>1.3057025887049516</v>
      </c>
      <c r="C50" s="196">
        <f t="shared" ref="C50" si="63">+B50*D50</f>
        <v>9.3264470621782253E-2</v>
      </c>
      <c r="D50" s="185">
        <f t="shared" si="2"/>
        <v>7.1428571428571425E-2</v>
      </c>
      <c r="E50" s="232">
        <f t="shared" ref="E50" si="64">+B50</f>
        <v>1.3057025887049516</v>
      </c>
      <c r="F50" s="233">
        <f t="shared" ref="F50" si="65">+E50*G50</f>
        <v>9.3264470621782253E-2</v>
      </c>
      <c r="G50" s="185">
        <f t="shared" si="0"/>
        <v>7.1428571428571425E-2</v>
      </c>
      <c r="H50" s="197">
        <f t="shared" ref="H50" si="66">+B50</f>
        <v>1.3057025887049516</v>
      </c>
      <c r="I50" s="233">
        <f t="shared" ref="I50" si="67">+H50*J50</f>
        <v>9.3264470621782253E-2</v>
      </c>
      <c r="J50" s="185">
        <f t="shared" si="1"/>
        <v>7.1428571428571425E-2</v>
      </c>
    </row>
    <row r="51" spans="1:10" x14ac:dyDescent="0.25">
      <c r="A51" s="175" t="s">
        <v>197</v>
      </c>
      <c r="B51" s="197">
        <f>+G90</f>
        <v>1.0531879777056896</v>
      </c>
      <c r="C51" s="196">
        <f t="shared" ref="C51" si="68">+B51*D51</f>
        <v>7.5227712693263546E-2</v>
      </c>
      <c r="D51" s="185">
        <f t="shared" si="2"/>
        <v>7.1428571428571425E-2</v>
      </c>
      <c r="E51" s="232">
        <f t="shared" ref="E51" si="69">+B51</f>
        <v>1.0531879777056896</v>
      </c>
      <c r="F51" s="233">
        <f t="shared" ref="F51" si="70">+E51*G51</f>
        <v>7.5227712693263546E-2</v>
      </c>
      <c r="G51" s="185">
        <f t="shared" si="0"/>
        <v>7.1428571428571425E-2</v>
      </c>
      <c r="H51" s="197">
        <f t="shared" ref="H51" si="71">+B51</f>
        <v>1.0531879777056896</v>
      </c>
      <c r="I51" s="233">
        <f t="shared" ref="I51" si="72">+H51*J51</f>
        <v>7.5227712693263546E-2</v>
      </c>
      <c r="J51" s="185">
        <f t="shared" si="1"/>
        <v>7.1428571428571425E-2</v>
      </c>
    </row>
    <row r="52" spans="1:10" x14ac:dyDescent="0.25">
      <c r="A52" s="175" t="s">
        <v>199</v>
      </c>
      <c r="B52" s="197">
        <f>+F91</f>
        <v>1.2481811699899259</v>
      </c>
      <c r="C52" s="196">
        <f t="shared" ref="C52" si="73">+B52*D52</f>
        <v>8.9155797856423274E-2</v>
      </c>
      <c r="D52" s="185">
        <f t="shared" si="2"/>
        <v>7.1428571428571425E-2</v>
      </c>
      <c r="E52" s="232">
        <f t="shared" ref="E52" si="74">+B52</f>
        <v>1.2481811699899259</v>
      </c>
      <c r="F52" s="233">
        <f t="shared" ref="F52" si="75">+E52*G52</f>
        <v>8.9155797856423274E-2</v>
      </c>
      <c r="G52" s="185">
        <f t="shared" si="0"/>
        <v>7.1428571428571425E-2</v>
      </c>
      <c r="H52" s="197">
        <f t="shared" ref="H52" si="76">+B52</f>
        <v>1.2481811699899259</v>
      </c>
      <c r="I52" s="233">
        <f t="shared" ref="I52" si="77">+H52*J52</f>
        <v>8.9155797856423274E-2</v>
      </c>
      <c r="J52" s="185">
        <f t="shared" si="1"/>
        <v>7.1428571428571425E-2</v>
      </c>
    </row>
    <row r="53" spans="1:10" x14ac:dyDescent="0.25">
      <c r="A53" s="175" t="s">
        <v>200</v>
      </c>
      <c r="B53" s="197">
        <f>+G92</f>
        <v>1.1060024680963976</v>
      </c>
      <c r="C53" s="196">
        <f t="shared" ref="C53" si="78">+B53*D53</f>
        <v>7.9000176292599825E-2</v>
      </c>
      <c r="D53" s="185">
        <f t="shared" si="2"/>
        <v>7.1428571428571425E-2</v>
      </c>
      <c r="E53" s="232">
        <f t="shared" ref="E53" si="79">+B53</f>
        <v>1.1060024680963976</v>
      </c>
      <c r="F53" s="233">
        <f t="shared" ref="F53" si="80">+E53*G53</f>
        <v>7.9000176292599825E-2</v>
      </c>
      <c r="G53" s="185">
        <f t="shared" si="0"/>
        <v>7.1428571428571425E-2</v>
      </c>
      <c r="H53" s="197">
        <f t="shared" ref="H53" si="81">+B53</f>
        <v>1.1060024680963976</v>
      </c>
      <c r="I53" s="233">
        <f t="shared" ref="I53" si="82">+H53*J53</f>
        <v>7.9000176292599825E-2</v>
      </c>
      <c r="J53" s="185">
        <f t="shared" si="1"/>
        <v>7.1428571428571425E-2</v>
      </c>
    </row>
    <row r="54" spans="1:10" x14ac:dyDescent="0.25">
      <c r="A54" s="175" t="s">
        <v>203</v>
      </c>
      <c r="B54" s="197">
        <f>+G93</f>
        <v>1.0691448293094064</v>
      </c>
      <c r="C54" s="196">
        <f t="shared" ref="C54" si="83">+B54*D54</f>
        <v>7.636748780781473E-2</v>
      </c>
      <c r="D54" s="185">
        <f t="shared" si="2"/>
        <v>7.1428571428571425E-2</v>
      </c>
      <c r="E54" s="232">
        <f t="shared" ref="E54" si="84">+B54</f>
        <v>1.0691448293094064</v>
      </c>
      <c r="F54" s="233">
        <f t="shared" ref="F54" si="85">+E54*G54</f>
        <v>7.636748780781473E-2</v>
      </c>
      <c r="G54" s="185">
        <f t="shared" si="0"/>
        <v>7.1428571428571425E-2</v>
      </c>
      <c r="H54" s="197">
        <f t="shared" ref="H54" si="86">+B54</f>
        <v>1.0691448293094064</v>
      </c>
      <c r="I54" s="233">
        <f t="shared" ref="I54" si="87">+H54*J54</f>
        <v>7.636748780781473E-2</v>
      </c>
      <c r="J54" s="185">
        <f t="shared" si="1"/>
        <v>7.1428571428571425E-2</v>
      </c>
    </row>
    <row r="55" spans="1:10" x14ac:dyDescent="0.25">
      <c r="A55" s="175" t="s">
        <v>204</v>
      </c>
      <c r="B55" s="197">
        <f>+F94</f>
        <v>1.2135987600873235</v>
      </c>
      <c r="C55" s="196">
        <f t="shared" ref="C55:C56" si="88">+B55*D55</f>
        <v>8.6685625720523102E-2</v>
      </c>
      <c r="D55" s="185">
        <f t="shared" si="2"/>
        <v>7.1428571428571425E-2</v>
      </c>
      <c r="E55" s="232">
        <f t="shared" ref="E55:E56" si="89">+B55</f>
        <v>1.2135987600873235</v>
      </c>
      <c r="F55" s="233">
        <f t="shared" ref="F55:F56" si="90">+E55*G55</f>
        <v>8.6685625720523102E-2</v>
      </c>
      <c r="G55" s="185">
        <f t="shared" si="0"/>
        <v>7.1428571428571425E-2</v>
      </c>
      <c r="H55" s="197">
        <f t="shared" ref="H55:H56" si="91">+B55</f>
        <v>1.2135987600873235</v>
      </c>
      <c r="I55" s="233">
        <f t="shared" ref="I55:I56" si="92">+H55*J55</f>
        <v>8.6685625720523102E-2</v>
      </c>
      <c r="J55" s="185">
        <f t="shared" si="1"/>
        <v>7.1428571428571425E-2</v>
      </c>
    </row>
    <row r="56" spans="1:10" x14ac:dyDescent="0.25">
      <c r="A56" s="175" t="s">
        <v>205</v>
      </c>
      <c r="B56" s="197">
        <f>+G95</f>
        <v>1.0859705887133111</v>
      </c>
      <c r="C56" s="196">
        <f t="shared" si="88"/>
        <v>7.7569327765236507E-2</v>
      </c>
      <c r="D56" s="185">
        <f t="shared" si="2"/>
        <v>7.1428571428571425E-2</v>
      </c>
      <c r="E56" s="232">
        <f t="shared" si="89"/>
        <v>1.0859705887133111</v>
      </c>
      <c r="F56" s="233">
        <f t="shared" si="90"/>
        <v>7.7569327765236507E-2</v>
      </c>
      <c r="G56" s="185">
        <f t="shared" si="0"/>
        <v>7.1428571428571425E-2</v>
      </c>
      <c r="H56" s="197">
        <f t="shared" si="91"/>
        <v>1.0859705887133111</v>
      </c>
      <c r="I56" s="233">
        <f t="shared" si="92"/>
        <v>7.7569327765236507E-2</v>
      </c>
      <c r="J56" s="185">
        <f t="shared" si="1"/>
        <v>7.1428571428571425E-2</v>
      </c>
    </row>
    <row r="57" spans="1:10" x14ac:dyDescent="0.25">
      <c r="A57" s="175" t="s">
        <v>206</v>
      </c>
      <c r="B57" s="197">
        <f>+G96</f>
        <v>0.90902598483937169</v>
      </c>
      <c r="C57" s="196">
        <f t="shared" ref="C57" si="93">+B57*D57</f>
        <v>6.4930427488526551E-2</v>
      </c>
      <c r="D57" s="185">
        <f t="shared" si="2"/>
        <v>7.1428571428571425E-2</v>
      </c>
      <c r="E57" s="232">
        <f t="shared" ref="E57" si="94">+B57</f>
        <v>0.90902598483937169</v>
      </c>
      <c r="F57" s="233">
        <f t="shared" ref="F57" si="95">+E57*G57</f>
        <v>6.4930427488526551E-2</v>
      </c>
      <c r="G57" s="185">
        <f t="shared" si="0"/>
        <v>7.1428571428571425E-2</v>
      </c>
      <c r="H57" s="197">
        <f t="shared" ref="H57" si="96">+B57</f>
        <v>0.90902598483937169</v>
      </c>
      <c r="I57" s="233">
        <f t="shared" ref="I57" si="97">+H57*J57</f>
        <v>6.4930427488526551E-2</v>
      </c>
      <c r="J57" s="185">
        <f t="shared" si="1"/>
        <v>7.1428571428571425E-2</v>
      </c>
    </row>
    <row r="58" spans="1:10" x14ac:dyDescent="0.25">
      <c r="A58" s="175" t="s">
        <v>207</v>
      </c>
      <c r="B58" s="197">
        <f>+G97</f>
        <v>0.81234178723565975</v>
      </c>
      <c r="C58" s="196">
        <f t="shared" ref="C58" si="98">+B58*D58</f>
        <v>5.8024413373975695E-2</v>
      </c>
      <c r="D58" s="185">
        <f t="shared" si="2"/>
        <v>7.1428571428571425E-2</v>
      </c>
      <c r="E58" s="232">
        <f t="shared" ref="E58" si="99">+B58</f>
        <v>0.81234178723565975</v>
      </c>
      <c r="F58" s="233">
        <f t="shared" ref="F58" si="100">+E58*G58</f>
        <v>5.8024413373975695E-2</v>
      </c>
      <c r="G58" s="185">
        <f t="shared" si="0"/>
        <v>7.1428571428571425E-2</v>
      </c>
      <c r="H58" s="197">
        <f t="shared" ref="H58" si="101">+B58</f>
        <v>0.81234178723565975</v>
      </c>
      <c r="I58" s="233">
        <f t="shared" ref="I58" si="102">+H58*J58</f>
        <v>5.8024413373975695E-2</v>
      </c>
      <c r="J58" s="185">
        <f t="shared" si="1"/>
        <v>7.1428571428571425E-2</v>
      </c>
    </row>
    <row r="59" spans="1:10" x14ac:dyDescent="0.25">
      <c r="A59" s="198" t="s">
        <v>208</v>
      </c>
      <c r="B59" s="171">
        <v>0.5</v>
      </c>
      <c r="C59" s="172">
        <f t="shared" si="10"/>
        <v>3.5714285714285712E-2</v>
      </c>
      <c r="D59" s="173">
        <f t="shared" si="2"/>
        <v>7.1428571428571425E-2</v>
      </c>
      <c r="E59" s="174">
        <f>+(H59+B59)/2</f>
        <v>1.25</v>
      </c>
      <c r="F59" s="172">
        <f>+E59*G59</f>
        <v>8.9285714285714274E-2</v>
      </c>
      <c r="G59" s="173">
        <f t="shared" si="0"/>
        <v>7.1428571428571425E-2</v>
      </c>
      <c r="H59" s="171">
        <v>2</v>
      </c>
      <c r="I59" s="172">
        <f>+H59*J59</f>
        <v>0.14285714285714285</v>
      </c>
      <c r="J59" s="173">
        <f t="shared" si="1"/>
        <v>7.1428571428571425E-2</v>
      </c>
    </row>
    <row r="60" spans="1:10" x14ac:dyDescent="0.25">
      <c r="A60" s="101"/>
      <c r="B60" s="38"/>
      <c r="C60" s="39"/>
    </row>
    <row r="61" spans="1:10" hidden="1" x14ac:dyDescent="0.25">
      <c r="B61" s="38"/>
      <c r="C61" s="39"/>
    </row>
    <row r="62" spans="1:10" hidden="1" x14ac:dyDescent="0.25">
      <c r="A62" s="1" t="s">
        <v>28</v>
      </c>
    </row>
    <row r="63" spans="1:10" hidden="1" x14ac:dyDescent="0.25">
      <c r="A63" t="s">
        <v>11</v>
      </c>
      <c r="B63" t="s">
        <v>10</v>
      </c>
      <c r="C63" t="s">
        <v>5</v>
      </c>
      <c r="D63" t="s">
        <v>9</v>
      </c>
      <c r="E63" s="25" t="s">
        <v>3</v>
      </c>
      <c r="F63" s="25" t="s">
        <v>4</v>
      </c>
      <c r="G63" t="s">
        <v>143</v>
      </c>
    </row>
    <row r="64" spans="1:10" hidden="1" x14ac:dyDescent="0.25">
      <c r="A64" t="s">
        <v>99</v>
      </c>
      <c r="B64">
        <f>+'Modelo predictivo'!AF14</f>
        <v>2.1087168343762737</v>
      </c>
      <c r="C64">
        <f>2^(1/B64)-1</f>
        <v>0.38916892176647933</v>
      </c>
      <c r="D64" s="183">
        <f>+Tabla2[[#This Row],[g]]+Tabla2[[#This Row],[γ]]</f>
        <v>0.46059749319505072</v>
      </c>
      <c r="E64" s="25">
        <f t="shared" ref="E64:E70" si="103">1/$B$11</f>
        <v>7.1428571428571425E-2</v>
      </c>
      <c r="F64">
        <f>+D64/E64</f>
        <v>6.4483649047307106</v>
      </c>
      <c r="G64" s="194">
        <f>+Rt_calc!V3</f>
        <v>10.620650742146186</v>
      </c>
    </row>
    <row r="65" spans="1:8" hidden="1" x14ac:dyDescent="0.25">
      <c r="A65" t="s">
        <v>100</v>
      </c>
      <c r="B65">
        <f>+'Modelo predictivo'!AF22</f>
        <v>3.7659568962966539</v>
      </c>
      <c r="C65">
        <f>2^(1/B65)-1</f>
        <v>0.20208320746980601</v>
      </c>
      <c r="D65" s="183">
        <f>+Tabla2[[#This Row],[g]]+Tabla2[[#This Row],[γ]]</f>
        <v>0.27351177889837741</v>
      </c>
      <c r="E65" s="25">
        <f t="shared" si="103"/>
        <v>7.1428571428571425E-2</v>
      </c>
      <c r="F65">
        <f>+D65/E65</f>
        <v>3.8291649045772838</v>
      </c>
      <c r="G65" s="194">
        <f>+Rt_calc!V4</f>
        <v>3.9855895312454299</v>
      </c>
      <c r="H65" s="181"/>
    </row>
    <row r="66" spans="1:8" hidden="1" x14ac:dyDescent="0.25">
      <c r="A66" t="s">
        <v>101</v>
      </c>
      <c r="B66">
        <f>+'Modelo predictivo'!AF30</f>
        <v>3.2334989412593722</v>
      </c>
      <c r="C66">
        <f>2^(1/B66)-1</f>
        <v>0.2390741371640106</v>
      </c>
      <c r="D66" s="183">
        <f>+Tabla2[[#This Row],[g]]+Tabla2[[#This Row],[γ]]</f>
        <v>0.310502708592582</v>
      </c>
      <c r="E66" s="25">
        <f t="shared" si="103"/>
        <v>7.1428571428571425E-2</v>
      </c>
      <c r="F66">
        <f>+D66/E66</f>
        <v>4.347037920296148</v>
      </c>
      <c r="G66" s="194">
        <f>+Rt_calc!V5</f>
        <v>4.197959189406089</v>
      </c>
      <c r="H66" s="181"/>
    </row>
    <row r="67" spans="1:8" hidden="1" x14ac:dyDescent="0.25">
      <c r="A67" t="s">
        <v>102</v>
      </c>
      <c r="B67">
        <f>+'Modelo predictivo'!AF38</f>
        <v>7.0322381272890198</v>
      </c>
      <c r="C67">
        <f>2^(1/B67)-1</f>
        <v>0.10358843101396142</v>
      </c>
      <c r="D67" s="183">
        <f>+Tabla2[[#This Row],[g]]+Tabla2[[#This Row],[γ]]</f>
        <v>0.17501700244253285</v>
      </c>
      <c r="E67" s="25">
        <f t="shared" si="103"/>
        <v>7.1428571428571425E-2</v>
      </c>
      <c r="F67">
        <f>+D67/E67</f>
        <v>2.4502380341954599</v>
      </c>
      <c r="G67" s="194">
        <f>+Rt_calc!V6</f>
        <v>2.2892419415243292</v>
      </c>
      <c r="H67" s="181"/>
    </row>
    <row r="68" spans="1:8" hidden="1" x14ac:dyDescent="0.25">
      <c r="A68" t="s">
        <v>103</v>
      </c>
      <c r="B68">
        <f>+'Modelo predictivo'!AF46</f>
        <v>12.378956764636998</v>
      </c>
      <c r="C68">
        <f t="shared" ref="C68:C70" si="104">2^(1/B68)-1</f>
        <v>5.7591327531301584E-2</v>
      </c>
      <c r="D68" s="183">
        <f>+Tabla2[[#This Row],[g]]+Tabla2[[#This Row],[γ]]</f>
        <v>0.12901989895987301</v>
      </c>
      <c r="E68" s="25">
        <f t="shared" si="103"/>
        <v>7.1428571428571425E-2</v>
      </c>
      <c r="F68">
        <f t="shared" ref="F68:F69" si="105">+D68/E68</f>
        <v>1.8062785854382222</v>
      </c>
      <c r="G68" s="194">
        <f>+Rt_calc!V7</f>
        <v>1.1316674965078763</v>
      </c>
      <c r="H68" s="181"/>
    </row>
    <row r="69" spans="1:8" hidden="1" x14ac:dyDescent="0.25">
      <c r="A69" t="s">
        <v>104</v>
      </c>
      <c r="B69">
        <f>+'Modelo predictivo'!AF54</f>
        <v>18.315749385876522</v>
      </c>
      <c r="C69">
        <f t="shared" si="104"/>
        <v>3.8569541443804312E-2</v>
      </c>
      <c r="D69" s="183">
        <f>+Tabla2[[#This Row],[g]]+Tabla2[[#This Row],[γ]]</f>
        <v>0.10999811287237574</v>
      </c>
      <c r="E69" s="25">
        <f t="shared" si="103"/>
        <v>7.1428571428571425E-2</v>
      </c>
      <c r="F69">
        <f t="shared" si="105"/>
        <v>1.5399735802132604</v>
      </c>
      <c r="G69" s="194">
        <f>+Rt_calc!V8</f>
        <v>1.0889427552126711</v>
      </c>
      <c r="H69" s="181"/>
    </row>
    <row r="70" spans="1:8" hidden="1" x14ac:dyDescent="0.25">
      <c r="A70" t="s">
        <v>105</v>
      </c>
      <c r="B70">
        <f>+'Modelo predictivo'!AF62</f>
        <v>18.396542708218259</v>
      </c>
      <c r="C70">
        <f t="shared" si="104"/>
        <v>3.8396941951267971E-2</v>
      </c>
      <c r="D70" s="183">
        <f>+Tabla2[[#This Row],[g]]+Tabla2[[#This Row],[γ]]</f>
        <v>0.1098255133798394</v>
      </c>
      <c r="E70" s="25">
        <f t="shared" si="103"/>
        <v>7.1428571428571425E-2</v>
      </c>
      <c r="F70">
        <f t="shared" ref="F70" si="106">+D70/E70</f>
        <v>1.5375571873177516</v>
      </c>
      <c r="G70" s="194">
        <f>+Rt_calc!V9</f>
        <v>1.145789015054806</v>
      </c>
      <c r="H70" s="181"/>
    </row>
    <row r="71" spans="1:8" hidden="1" x14ac:dyDescent="0.25">
      <c r="A71" t="s">
        <v>106</v>
      </c>
      <c r="B71">
        <f>+'Modelo predictivo'!AF70</f>
        <v>24.962007222052328</v>
      </c>
      <c r="C71">
        <f t="shared" ref="C71:C76" si="107">2^(1/B71)-1</f>
        <v>2.8157213430165529E-2</v>
      </c>
      <c r="D71" s="183">
        <f>+Tabla2[[#This Row],[g]]+Tabla2[[#This Row],[γ]]</f>
        <v>9.9585784858736953E-2</v>
      </c>
      <c r="E71" s="182">
        <f t="shared" ref="E71:E76" si="108">1/$B$11</f>
        <v>7.1428571428571425E-2</v>
      </c>
      <c r="F71">
        <f t="shared" ref="F71:F76" si="109">+D71/E71</f>
        <v>1.3942009880223174</v>
      </c>
      <c r="G71" s="194">
        <f>+Rt_calc!V10</f>
        <v>1.1000039497517959</v>
      </c>
    </row>
    <row r="72" spans="1:8" hidden="1" x14ac:dyDescent="0.25">
      <c r="A72" t="s">
        <v>107</v>
      </c>
      <c r="B72">
        <f>+'Modelo predictivo'!AF78</f>
        <v>17.840667471840479</v>
      </c>
      <c r="C72">
        <f t="shared" si="107"/>
        <v>3.9616700373278801E-2</v>
      </c>
      <c r="D72" s="183">
        <f>+Tabla2[[#This Row],[g]]+Tabla2[[#This Row],[γ]]</f>
        <v>0.11104527180185023</v>
      </c>
      <c r="E72" s="182">
        <f t="shared" si="108"/>
        <v>7.1428571428571425E-2</v>
      </c>
      <c r="F72">
        <f t="shared" si="109"/>
        <v>1.5546338052259032</v>
      </c>
      <c r="G72" s="194">
        <f>+Rt_calc!V11</f>
        <v>1.3183464968052847</v>
      </c>
    </row>
    <row r="73" spans="1:8" hidden="1" x14ac:dyDescent="0.25">
      <c r="A73" t="s">
        <v>108</v>
      </c>
      <c r="B73">
        <f>+'Modelo predictivo'!AE87</f>
        <v>14.666297394117853</v>
      </c>
      <c r="C73">
        <f t="shared" si="107"/>
        <v>4.8395840479960484E-2</v>
      </c>
      <c r="D73" s="183">
        <f>+Tabla2[[#This Row],[g]]+Tabla2[[#This Row],[γ]]</f>
        <v>0.11982441190853191</v>
      </c>
      <c r="E73" s="182">
        <f t="shared" si="108"/>
        <v>7.1428571428571425E-2</v>
      </c>
      <c r="F73">
        <f t="shared" si="109"/>
        <v>1.6775417667194468</v>
      </c>
      <c r="G73" s="194">
        <f>+Rt_calc!V12</f>
        <v>1.604532198311043</v>
      </c>
    </row>
    <row r="74" spans="1:8" hidden="1" x14ac:dyDescent="0.25">
      <c r="A74" t="s">
        <v>109</v>
      </c>
      <c r="B74">
        <f>+'Modelo predictivo'!AE95</f>
        <v>13.105504107921073</v>
      </c>
      <c r="C74">
        <f t="shared" si="107"/>
        <v>5.4313428386976392E-2</v>
      </c>
      <c r="D74" s="183">
        <f>+Tabla2[[#This Row],[g]]+Tabla2[[#This Row],[γ]]</f>
        <v>0.12574199981554782</v>
      </c>
      <c r="E74" s="182">
        <f t="shared" si="108"/>
        <v>7.1428571428571425E-2</v>
      </c>
      <c r="F74">
        <f t="shared" si="109"/>
        <v>1.7603879974176695</v>
      </c>
      <c r="G74" s="194">
        <f>+Rt_calc!V13</f>
        <v>1.7870723323270667</v>
      </c>
    </row>
    <row r="75" spans="1:8" hidden="1" x14ac:dyDescent="0.25">
      <c r="A75" t="s">
        <v>160</v>
      </c>
      <c r="B75">
        <f>+'Modelo predictivo'!AE103</f>
        <v>15.852367509414062</v>
      </c>
      <c r="C75">
        <f t="shared" si="107"/>
        <v>4.4695183153079077E-2</v>
      </c>
      <c r="D75" s="183">
        <f>+Tabla2[[#This Row],[g]]+Tabla2[[#This Row],[γ]]</f>
        <v>0.1161237545816505</v>
      </c>
      <c r="E75" s="182">
        <f t="shared" si="108"/>
        <v>7.1428571428571425E-2</v>
      </c>
      <c r="F75">
        <f t="shared" si="109"/>
        <v>1.6257325641431071</v>
      </c>
      <c r="G75" s="194">
        <f>+Rt_calc!V14</f>
        <v>1.2618750923603907</v>
      </c>
    </row>
    <row r="76" spans="1:8" hidden="1" x14ac:dyDescent="0.25">
      <c r="A76" t="s">
        <v>163</v>
      </c>
      <c r="B76">
        <f>+'Modelo predictivo'!AE111</f>
        <v>14.886648948610958</v>
      </c>
      <c r="C76">
        <f t="shared" si="107"/>
        <v>4.7662682550087432E-2</v>
      </c>
      <c r="D76" s="183">
        <f>+Tabla2[[#This Row],[g]]+Tabla2[[#This Row],[γ]]</f>
        <v>0.11909125397865886</v>
      </c>
      <c r="E76" s="182">
        <f t="shared" si="108"/>
        <v>7.1428571428571425E-2</v>
      </c>
      <c r="F76">
        <f t="shared" si="109"/>
        <v>1.667277555701224</v>
      </c>
      <c r="G76" s="194">
        <f>+Rt_calc!V15</f>
        <v>1.3282328149232241</v>
      </c>
    </row>
    <row r="77" spans="1:8" hidden="1" x14ac:dyDescent="0.25">
      <c r="A77" t="s">
        <v>170</v>
      </c>
      <c r="B77">
        <f>+'Modelo predictivo'!AE118</f>
        <v>15.622184926143751</v>
      </c>
      <c r="C77">
        <f t="shared" ref="C77:C82" si="110">2^(1/B77)-1</f>
        <v>4.5368456641516675E-2</v>
      </c>
      <c r="D77" s="183">
        <f>+Tabla2[[#This Row],[g]]+Tabla2[[#This Row],[γ]]</f>
        <v>0.1167970280700881</v>
      </c>
      <c r="E77" s="182">
        <f t="shared" ref="E77:E82" si="111">1/$B$11</f>
        <v>7.1428571428571425E-2</v>
      </c>
      <c r="F77">
        <f t="shared" ref="F77:F82" si="112">+D77/E77</f>
        <v>1.6351583929812334</v>
      </c>
      <c r="G77" s="194">
        <f>+Rt_calc!V16</f>
        <v>1.3963626688715498</v>
      </c>
    </row>
    <row r="78" spans="1:8" hidden="1" x14ac:dyDescent="0.25">
      <c r="A78" t="s">
        <v>171</v>
      </c>
      <c r="B78">
        <f>+'Modelo predictivo'!AE125</f>
        <v>14.435589394719068</v>
      </c>
      <c r="C78">
        <f t="shared" si="110"/>
        <v>4.9188017833147857E-2</v>
      </c>
      <c r="D78" s="183">
        <f>+Tabla2[[#This Row],[g]]+Tabla2[[#This Row],[γ]]</f>
        <v>0.12061658926171928</v>
      </c>
      <c r="E78" s="182">
        <f t="shared" si="111"/>
        <v>7.1428571428571425E-2</v>
      </c>
      <c r="F78">
        <f t="shared" si="112"/>
        <v>1.68863224966407</v>
      </c>
      <c r="G78" s="194">
        <f>+Rt_calc!V17</f>
        <v>1.4634113271774998</v>
      </c>
    </row>
    <row r="79" spans="1:8" hidden="1" x14ac:dyDescent="0.25">
      <c r="A79" t="s">
        <v>174</v>
      </c>
      <c r="B79">
        <f>+'Modelo predictivo'!AE132</f>
        <v>18.659191472575181</v>
      </c>
      <c r="C79">
        <f t="shared" si="110"/>
        <v>3.7846362462967242E-2</v>
      </c>
      <c r="D79" s="183">
        <f>+Tabla2[[#This Row],[g]]+Tabla2[[#This Row],[γ]]</f>
        <v>0.10927493389153867</v>
      </c>
      <c r="E79" s="182">
        <f t="shared" si="111"/>
        <v>7.1428571428571425E-2</v>
      </c>
      <c r="F79">
        <f t="shared" si="112"/>
        <v>1.5298490744815414</v>
      </c>
      <c r="G79" s="194">
        <f>+Rt_calc!V18</f>
        <v>1.2261071309663916</v>
      </c>
    </row>
    <row r="80" spans="1:8" hidden="1" x14ac:dyDescent="0.25">
      <c r="A80" t="s">
        <v>175</v>
      </c>
      <c r="B80">
        <f>+'Modelo predictivo'!AE139</f>
        <v>18.970390790915364</v>
      </c>
      <c r="C80">
        <f t="shared" si="110"/>
        <v>3.7214102405727534E-2</v>
      </c>
      <c r="D80" s="183">
        <f>+Tabla2[[#This Row],[g]]+Tabla2[[#This Row],[γ]]</f>
        <v>0.10864267383429896</v>
      </c>
      <c r="E80" s="182">
        <f t="shared" si="111"/>
        <v>7.1428571428571425E-2</v>
      </c>
      <c r="F80">
        <f t="shared" si="112"/>
        <v>1.5209974336801855</v>
      </c>
      <c r="G80" s="194">
        <f>+Rt_calc!V19</f>
        <v>1.1841424474714515</v>
      </c>
    </row>
    <row r="81" spans="1:7" hidden="1" x14ac:dyDescent="0.25">
      <c r="A81" t="s">
        <v>176</v>
      </c>
      <c r="B81">
        <f>+'Modelo predictivo'!AE146</f>
        <v>20.291432436063907</v>
      </c>
      <c r="C81">
        <f t="shared" si="110"/>
        <v>3.4749737829765648E-2</v>
      </c>
      <c r="D81" s="183">
        <f>+Tabla2[[#This Row],[g]]+Tabla2[[#This Row],[γ]]</f>
        <v>0.10617830925833707</v>
      </c>
      <c r="E81" s="182">
        <f t="shared" si="111"/>
        <v>7.1428571428571425E-2</v>
      </c>
      <c r="F81">
        <f t="shared" si="112"/>
        <v>1.4864963296167191</v>
      </c>
      <c r="G81" s="194">
        <f>+Rt_calc!V20</f>
        <v>1.2030212649548822</v>
      </c>
    </row>
    <row r="82" spans="1:7" hidden="1" x14ac:dyDescent="0.25">
      <c r="A82" t="s">
        <v>177</v>
      </c>
      <c r="B82">
        <f>+'Modelo predictivo'!AE153</f>
        <v>19.132970756606873</v>
      </c>
      <c r="C82">
        <f t="shared" si="110"/>
        <v>3.689211802987491E-2</v>
      </c>
      <c r="D82" s="183">
        <f>+Tabla2[[#This Row],[g]]+Tabla2[[#This Row],[γ]]</f>
        <v>0.10832068945844633</v>
      </c>
      <c r="E82" s="182">
        <f t="shared" si="111"/>
        <v>7.1428571428571425E-2</v>
      </c>
      <c r="F82">
        <f t="shared" si="112"/>
        <v>1.5164896524182487</v>
      </c>
      <c r="G82" s="194">
        <f>+Rt_calc!V21</f>
        <v>1.3180270639322156</v>
      </c>
    </row>
    <row r="83" spans="1:7" hidden="1" x14ac:dyDescent="0.25">
      <c r="A83" t="s">
        <v>178</v>
      </c>
      <c r="B83">
        <f>+'Modelo predictivo'!AE160</f>
        <v>22.194334856910341</v>
      </c>
      <c r="C83">
        <f t="shared" ref="C83:C88" si="113">2^(1/B83)-1</f>
        <v>3.1723614370197994E-2</v>
      </c>
      <c r="D83" s="183">
        <f>+Tabla2[[#This Row],[g]]+Tabla2[[#This Row],[γ]]</f>
        <v>0.10315218579876942</v>
      </c>
      <c r="E83" s="182">
        <f t="shared" ref="E83:E88" si="114">1/$B$11</f>
        <v>7.1428571428571425E-2</v>
      </c>
      <c r="F83">
        <f t="shared" ref="F83:F88" si="115">+D83/E83</f>
        <v>1.4441306011827719</v>
      </c>
      <c r="G83" s="194">
        <f>+Rt_calc!V22</f>
        <v>1.1949887046344931</v>
      </c>
    </row>
    <row r="84" spans="1:7" hidden="1" x14ac:dyDescent="0.25">
      <c r="A84" t="s">
        <v>179</v>
      </c>
      <c r="B84">
        <f>+'Modelo predictivo'!AE167</f>
        <v>23.645943510193668</v>
      </c>
      <c r="C84">
        <f t="shared" si="113"/>
        <v>2.9747448739189108E-2</v>
      </c>
      <c r="D84" s="183">
        <f>+Tabla2[[#This Row],[g]]+Tabla2[[#This Row],[γ]]</f>
        <v>0.10117602016776053</v>
      </c>
      <c r="E84" s="182">
        <f t="shared" si="114"/>
        <v>7.1428571428571425E-2</v>
      </c>
      <c r="F84">
        <f t="shared" si="115"/>
        <v>1.4164642823486475</v>
      </c>
      <c r="G84" s="194">
        <f>+Rt_calc!V23</f>
        <v>1.1449860269092282</v>
      </c>
    </row>
    <row r="85" spans="1:7" hidden="1" x14ac:dyDescent="0.25">
      <c r="A85" t="s">
        <v>180</v>
      </c>
      <c r="B85">
        <f>+'Modelo predictivo'!AE174</f>
        <v>27.968500131807122</v>
      </c>
      <c r="C85">
        <f t="shared" si="113"/>
        <v>2.5092792090270155E-2</v>
      </c>
      <c r="D85" s="183">
        <f>+Tabla2[[#This Row],[g]]+Tabla2[[#This Row],[γ]]</f>
        <v>9.652136351884158E-2</v>
      </c>
      <c r="E85" s="182">
        <f t="shared" si="114"/>
        <v>7.1428571428571425E-2</v>
      </c>
      <c r="F85">
        <f t="shared" si="115"/>
        <v>1.3512990892637822</v>
      </c>
      <c r="G85" s="194">
        <f>+Rt_calc!V24</f>
        <v>1.1205738251752269</v>
      </c>
    </row>
    <row r="86" spans="1:7" hidden="1" x14ac:dyDescent="0.25">
      <c r="A86" t="s">
        <v>193</v>
      </c>
      <c r="B86">
        <f>+'Modelo predictivo'!AE181</f>
        <v>30.944982608326264</v>
      </c>
      <c r="C86">
        <f t="shared" si="113"/>
        <v>2.2652088619864452E-2</v>
      </c>
      <c r="D86" s="183">
        <f>+Tabla2[[#This Row],[g]]+Tabla2[[#This Row],[γ]]</f>
        <v>9.4080660048435877E-2</v>
      </c>
      <c r="E86" s="182">
        <f t="shared" si="114"/>
        <v>7.1428571428571425E-2</v>
      </c>
      <c r="F86">
        <f t="shared" si="115"/>
        <v>1.3171292406781023</v>
      </c>
      <c r="G86" s="194">
        <f>+Rt_calc!V25</f>
        <v>0.99191165281546334</v>
      </c>
    </row>
    <row r="87" spans="1:7" hidden="1" x14ac:dyDescent="0.25">
      <c r="A87" t="s">
        <v>194</v>
      </c>
      <c r="B87">
        <f>+'Modelo predictivo'!AE188</f>
        <v>27.378452279241738</v>
      </c>
      <c r="C87">
        <f t="shared" si="113"/>
        <v>2.5640455582066402E-2</v>
      </c>
      <c r="D87" s="183">
        <f>+Tabla2[[#This Row],[g]]+Tabla2[[#This Row],[γ]]</f>
        <v>9.7069027010637826E-2</v>
      </c>
      <c r="E87" s="182">
        <f t="shared" si="114"/>
        <v>7.1428571428571425E-2</v>
      </c>
      <c r="F87">
        <f t="shared" si="115"/>
        <v>1.3589663781489296</v>
      </c>
      <c r="G87" s="194">
        <f>+Rt_calc!V26</f>
        <v>1.2520329094452851</v>
      </c>
    </row>
    <row r="88" spans="1:7" hidden="1" x14ac:dyDescent="0.25">
      <c r="A88" t="s">
        <v>195</v>
      </c>
      <c r="B88">
        <f>+'Modelo predictivo'!AE195</f>
        <v>30.486097489486514</v>
      </c>
      <c r="C88">
        <f t="shared" si="113"/>
        <v>2.2996945173352712E-2</v>
      </c>
      <c r="D88" s="183">
        <f>+Tabla2[[#This Row],[g]]+Tabla2[[#This Row],[γ]]</f>
        <v>9.4425516601924137E-2</v>
      </c>
      <c r="E88" s="182">
        <f t="shared" si="114"/>
        <v>7.1428571428571425E-2</v>
      </c>
      <c r="F88">
        <f t="shared" si="115"/>
        <v>1.321957232426938</v>
      </c>
      <c r="G88" s="194">
        <f>+Rt_calc!V27</f>
        <v>1.1954615575993535</v>
      </c>
    </row>
    <row r="89" spans="1:7" hidden="1" x14ac:dyDescent="0.25">
      <c r="A89" t="s">
        <v>196</v>
      </c>
      <c r="B89">
        <f>+'Modelo predictivo'!AE202</f>
        <v>32.088794490130972</v>
      </c>
      <c r="C89">
        <f t="shared" ref="C89:C95" si="116">2^(1/B89)-1</f>
        <v>2.1835899193210828E-2</v>
      </c>
      <c r="D89" s="183">
        <f>+Tabla2[[#This Row],[g]]+Tabla2[[#This Row],[γ]]</f>
        <v>9.3264470621782253E-2</v>
      </c>
      <c r="E89" s="182">
        <f t="shared" ref="E89:E95" si="117">1/$B$11</f>
        <v>7.1428571428571425E-2</v>
      </c>
      <c r="F89">
        <f t="shared" ref="F89:F95" si="118">+D89/E89</f>
        <v>1.3057025887049516</v>
      </c>
      <c r="G89" s="194">
        <f>+Rt_calc!V28</f>
        <v>1.0765403202800281</v>
      </c>
    </row>
    <row r="90" spans="1:7" hidden="1" x14ac:dyDescent="0.25">
      <c r="A90" t="s">
        <v>197</v>
      </c>
      <c r="B90">
        <f>+'Modelo predictivo'!AE209</f>
        <v>37.715678813341256</v>
      </c>
      <c r="C90">
        <f t="shared" si="116"/>
        <v>1.854814254775583E-2</v>
      </c>
      <c r="D90" s="183">
        <f>+Tabla2[[#This Row],[g]]+Tabla2[[#This Row],[γ]]</f>
        <v>8.9976713976327255E-2</v>
      </c>
      <c r="E90" s="182">
        <f t="shared" si="117"/>
        <v>7.1428571428571425E-2</v>
      </c>
      <c r="F90">
        <f t="shared" si="118"/>
        <v>1.2596739956685816</v>
      </c>
      <c r="G90" s="194">
        <f>+Rt_calc!V29</f>
        <v>1.0531879777056896</v>
      </c>
    </row>
    <row r="91" spans="1:7" hidden="1" x14ac:dyDescent="0.25">
      <c r="A91" t="s">
        <v>199</v>
      </c>
      <c r="B91">
        <f>+'Modelo predictivo'!AE216</f>
        <v>39.446270908118983</v>
      </c>
      <c r="C91">
        <f t="shared" si="116"/>
        <v>1.772722642785185E-2</v>
      </c>
      <c r="D91" s="183">
        <f>+Tabla2[[#This Row],[g]]+Tabla2[[#This Row],[γ]]</f>
        <v>8.9155797856423274E-2</v>
      </c>
      <c r="E91" s="182">
        <f t="shared" si="117"/>
        <v>7.1428571428571425E-2</v>
      </c>
      <c r="F91">
        <f t="shared" si="118"/>
        <v>1.2481811699899259</v>
      </c>
      <c r="G91" s="194">
        <f>+Rt_calc!V30</f>
        <v>1.011020140832168</v>
      </c>
    </row>
    <row r="92" spans="1:7" hidden="1" x14ac:dyDescent="0.25">
      <c r="A92" t="s">
        <v>200</v>
      </c>
      <c r="B92">
        <f>+'Modelo predictivo'!AE223</f>
        <v>41.955667477217844</v>
      </c>
      <c r="C92">
        <f t="shared" si="116"/>
        <v>1.6658168184125577E-2</v>
      </c>
      <c r="D92" s="183">
        <f>+Tabla2[[#This Row],[g]]+Tabla2[[#This Row],[γ]]</f>
        <v>8.8086739612697001E-2</v>
      </c>
      <c r="E92" s="182">
        <f t="shared" si="117"/>
        <v>7.1428571428571425E-2</v>
      </c>
      <c r="F92">
        <f t="shared" si="118"/>
        <v>1.2332143545777581</v>
      </c>
      <c r="G92" s="194">
        <f>+Rt_calc!V31</f>
        <v>1.1060024680963976</v>
      </c>
    </row>
    <row r="93" spans="1:7" hidden="1" x14ac:dyDescent="0.25">
      <c r="A93" t="s">
        <v>203</v>
      </c>
      <c r="B93">
        <f>+'Modelo predictivo'!AE230</f>
        <v>41.908261941557782</v>
      </c>
      <c r="C93">
        <f t="shared" si="116"/>
        <v>1.667716773116279E-2</v>
      </c>
      <c r="D93" s="183">
        <f>+Tabla2[[#This Row],[g]]+Tabla2[[#This Row],[γ]]</f>
        <v>8.8105739159734214E-2</v>
      </c>
      <c r="E93" s="182">
        <f t="shared" si="117"/>
        <v>7.1428571428571425E-2</v>
      </c>
      <c r="F93">
        <f t="shared" si="118"/>
        <v>1.2334803482362791</v>
      </c>
      <c r="G93" s="194">
        <f>+Rt_calc!V32</f>
        <v>1.0691448293094064</v>
      </c>
    </row>
    <row r="94" spans="1:7" hidden="1" x14ac:dyDescent="0.25">
      <c r="A94" t="s">
        <v>204</v>
      </c>
      <c r="B94">
        <f>+'Modelo predictivo'!AE237</f>
        <v>45.776957668348608</v>
      </c>
      <c r="C94">
        <f t="shared" si="116"/>
        <v>1.5257054291951677E-2</v>
      </c>
      <c r="D94" s="183">
        <f>+Tabla2[[#This Row],[g]]+Tabla2[[#This Row],[γ]]</f>
        <v>8.6685625720523102E-2</v>
      </c>
      <c r="E94" s="182">
        <f t="shared" si="117"/>
        <v>7.1428571428571425E-2</v>
      </c>
      <c r="F94">
        <f t="shared" si="118"/>
        <v>1.2135987600873235</v>
      </c>
      <c r="G94" s="194">
        <f>+Rt_calc!V33</f>
        <v>1.0356933916002322</v>
      </c>
    </row>
    <row r="95" spans="1:7" hidden="1" x14ac:dyDescent="0.25">
      <c r="A95" t="s">
        <v>205</v>
      </c>
      <c r="B95">
        <f>+'Modelo predictivo'!AE244</f>
        <v>49.475494781263755</v>
      </c>
      <c r="C95">
        <f t="shared" si="116"/>
        <v>1.4108507709267304E-2</v>
      </c>
      <c r="D95" s="183">
        <f>+Tabla2[[#This Row],[g]]+Tabla2[[#This Row],[γ]]</f>
        <v>8.5537079137838729E-2</v>
      </c>
      <c r="E95" s="182">
        <f t="shared" si="117"/>
        <v>7.1428571428571425E-2</v>
      </c>
      <c r="F95">
        <f t="shared" si="118"/>
        <v>1.1975191079297423</v>
      </c>
      <c r="G95" s="194">
        <f>+Rt_calc!V34</f>
        <v>1.0859705887133111</v>
      </c>
    </row>
    <row r="96" spans="1:7" hidden="1" x14ac:dyDescent="0.25">
      <c r="A96" t="s">
        <v>206</v>
      </c>
      <c r="B96">
        <f>+'Modelo predictivo'!AE251</f>
        <v>66.415627500464367</v>
      </c>
      <c r="C96">
        <f>2^(1/B96)-1</f>
        <v>1.0491157585865718E-2</v>
      </c>
      <c r="D96" s="183">
        <f>+Tabla2[[#This Row],[g]]+Tabla2[[#This Row],[γ]]</f>
        <v>8.1919729014437143E-2</v>
      </c>
      <c r="E96" s="182">
        <f>1/$B$11</f>
        <v>7.1428571428571425E-2</v>
      </c>
      <c r="F96">
        <f>+D96/E96</f>
        <v>1.1468762062021201</v>
      </c>
      <c r="G96" s="194">
        <f>+Rt_calc!V35</f>
        <v>0.90902598483937169</v>
      </c>
    </row>
    <row r="97" spans="1:16" hidden="1" x14ac:dyDescent="0.25">
      <c r="A97" t="s">
        <v>207</v>
      </c>
      <c r="B97">
        <f>+'Modelo predictivo'!AE258</f>
        <v>85.388898852782731</v>
      </c>
      <c r="C97">
        <f>2^(1/B97)-1</f>
        <v>8.1505692221846004E-3</v>
      </c>
      <c r="D97" s="183">
        <f>+Tabla2[[#This Row],[g]]+Tabla2[[#This Row],[γ]]</f>
        <v>7.9579140650756025E-2</v>
      </c>
      <c r="E97" s="182">
        <f>1/$B$11</f>
        <v>7.1428571428571425E-2</v>
      </c>
      <c r="F97">
        <f>+D97/E97</f>
        <v>1.1141079691105844</v>
      </c>
      <c r="G97" s="194">
        <f>+Rt_calc!V36</f>
        <v>0.81234178723565975</v>
      </c>
    </row>
    <row r="98" spans="1:16" x14ac:dyDescent="0.25">
      <c r="D98" s="183"/>
      <c r="E98" s="182"/>
      <c r="G98" s="194"/>
    </row>
    <row r="99" spans="1:16" x14ac:dyDescent="0.25">
      <c r="A99" t="s">
        <v>209</v>
      </c>
      <c r="E99" s="25"/>
    </row>
    <row r="100" spans="1:16" x14ac:dyDescent="0.25">
      <c r="A100" t="s">
        <v>198</v>
      </c>
      <c r="E100" s="25"/>
    </row>
    <row r="101" spans="1:16" x14ac:dyDescent="0.25">
      <c r="A101" t="s">
        <v>161</v>
      </c>
      <c r="E101" s="25"/>
    </row>
    <row r="102" spans="1:16" x14ac:dyDescent="0.25">
      <c r="A102" t="s">
        <v>156</v>
      </c>
      <c r="E102" s="25"/>
    </row>
    <row r="104" spans="1:16" ht="90" x14ac:dyDescent="0.25">
      <c r="A104" t="s">
        <v>67</v>
      </c>
      <c r="B104" s="118" t="s">
        <v>79</v>
      </c>
      <c r="C104" s="118" t="s">
        <v>80</v>
      </c>
      <c r="D104" s="118" t="s">
        <v>185</v>
      </c>
    </row>
    <row r="105" spans="1:16" x14ac:dyDescent="0.25">
      <c r="A105" t="s">
        <v>70</v>
      </c>
      <c r="B105" s="119">
        <v>1E-3</v>
      </c>
      <c r="C105" s="120">
        <v>0.05</v>
      </c>
      <c r="D105" s="121"/>
      <c r="O105" s="169"/>
      <c r="P105" s="169"/>
    </row>
    <row r="106" spans="1:16" x14ac:dyDescent="0.25">
      <c r="A106" t="s">
        <v>71</v>
      </c>
      <c r="B106" s="119">
        <v>3.0000000000000001E-3</v>
      </c>
      <c r="C106" s="120">
        <v>0.05</v>
      </c>
      <c r="D106" s="121"/>
      <c r="O106" s="169"/>
      <c r="P106" s="169"/>
    </row>
    <row r="107" spans="1:16" x14ac:dyDescent="0.25">
      <c r="A107" t="s">
        <v>72</v>
      </c>
      <c r="B107" s="119">
        <v>1.2E-2</v>
      </c>
      <c r="C107" s="120">
        <v>0.05</v>
      </c>
      <c r="D107" s="119"/>
      <c r="O107" s="169"/>
      <c r="P107" s="169"/>
    </row>
    <row r="108" spans="1:16" x14ac:dyDescent="0.25">
      <c r="A108" t="s">
        <v>73</v>
      </c>
      <c r="B108" s="119">
        <v>3.2000000000000001E-2</v>
      </c>
      <c r="C108" s="120">
        <v>0.05</v>
      </c>
      <c r="D108" s="119"/>
      <c r="O108" s="169"/>
      <c r="P108" s="169"/>
    </row>
    <row r="109" spans="1:16" x14ac:dyDescent="0.25">
      <c r="A109" t="s">
        <v>74</v>
      </c>
      <c r="B109" s="119">
        <v>4.9000000000000002E-2</v>
      </c>
      <c r="C109" s="119">
        <v>6.3E-2</v>
      </c>
      <c r="D109" s="119"/>
      <c r="O109" s="169"/>
      <c r="P109" s="169"/>
    </row>
    <row r="110" spans="1:16" x14ac:dyDescent="0.25">
      <c r="A110" t="s">
        <v>75</v>
      </c>
      <c r="B110" s="119">
        <v>0.10199999999999999</v>
      </c>
      <c r="C110" s="119">
        <v>0.122</v>
      </c>
      <c r="D110" s="119"/>
      <c r="O110" s="169"/>
      <c r="P110" s="169"/>
    </row>
    <row r="111" spans="1:16" x14ac:dyDescent="0.25">
      <c r="A111" t="s">
        <v>76</v>
      </c>
      <c r="B111" s="119">
        <v>0.16600000000000001</v>
      </c>
      <c r="C111" s="119">
        <v>0.27400000000000002</v>
      </c>
      <c r="D111" s="119"/>
      <c r="O111" s="169"/>
      <c r="P111" s="169"/>
    </row>
    <row r="112" spans="1:16" x14ac:dyDescent="0.25">
      <c r="A112" t="s">
        <v>77</v>
      </c>
      <c r="B112" s="119">
        <v>0.24299999999999999</v>
      </c>
      <c r="C112" s="119">
        <v>0.432</v>
      </c>
      <c r="D112" s="119"/>
      <c r="O112" s="169"/>
      <c r="P112" s="169"/>
    </row>
    <row r="113" spans="1:4" x14ac:dyDescent="0.25">
      <c r="A113" t="s">
        <v>78</v>
      </c>
      <c r="B113" s="119">
        <v>0.27300000000000002</v>
      </c>
      <c r="C113" s="119">
        <v>0.70899999999999996</v>
      </c>
      <c r="D113" s="119"/>
    </row>
    <row r="115" spans="1:4" x14ac:dyDescent="0.25">
      <c r="A115" t="s">
        <v>184</v>
      </c>
    </row>
    <row r="117" spans="1:4" ht="30" x14ac:dyDescent="0.25">
      <c r="A117" s="118" t="s">
        <v>191</v>
      </c>
      <c r="B117" s="118" t="s">
        <v>192</v>
      </c>
    </row>
    <row r="118" spans="1:4" x14ac:dyDescent="0.25">
      <c r="A118" s="118" t="s">
        <v>187</v>
      </c>
      <c r="B118">
        <v>12</v>
      </c>
    </row>
    <row r="119" spans="1:4" x14ac:dyDescent="0.25">
      <c r="A119" s="118" t="s">
        <v>188</v>
      </c>
      <c r="B119">
        <v>12</v>
      </c>
    </row>
    <row r="121" spans="1:4" x14ac:dyDescent="0.25">
      <c r="A121" t="s">
        <v>190</v>
      </c>
    </row>
    <row r="123" spans="1:4" x14ac:dyDescent="0.25">
      <c r="A123" t="s">
        <v>157</v>
      </c>
    </row>
  </sheetData>
  <sheetProtection algorithmName="SHA-512" hashValue="vaUw8izLqaJaviCojRW/mcxzKs7msUSt95S1xt+sHIcEyPDWjK8JJ2zFkCNoC0OsIcRbapoQXMrfSJrL98MQrA==" saltValue="FCWxhGXYiup0dy7dZ4wNUw==" spinCount="100000" sheet="1" objects="1" scenarios="1"/>
  <protectedRanges>
    <protectedRange sqref="B9:B18" name="Parametros"/>
    <protectedRange sqref="B59" name="Ro_optimista"/>
    <protectedRange sqref="E59" name="Ro_moderado"/>
    <protectedRange sqref="H59" name="Ro pesimista"/>
  </protectedRanges>
  <mergeCells count="4">
    <mergeCell ref="A23:A24"/>
    <mergeCell ref="B23:D23"/>
    <mergeCell ref="E23:G23"/>
    <mergeCell ref="H23:J23"/>
  </mergeCells>
  <phoneticPr fontId="12" type="noConversion"/>
  <pageMargins left="0.7" right="0.7" top="0.75" bottom="0.75" header="0.3" footer="0.3"/>
  <pageSetup paperSize="9" orientation="portrait" horizontalDpi="300" verticalDpi="300" r:id="rId1"/>
  <drawing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O311"/>
  <sheetViews>
    <sheetView workbookViewId="0">
      <pane xSplit="2" ySplit="7" topLeftCell="R252" activePane="bottomRight" state="frozen"/>
      <selection pane="topRight" activeCell="C1" sqref="C1"/>
      <selection pane="bottomLeft" activeCell="A8" sqref="A8"/>
      <selection pane="bottomRight" activeCell="AA7" sqref="AA7:AA258"/>
    </sheetView>
  </sheetViews>
  <sheetFormatPr baseColWidth="10" defaultRowHeight="15" x14ac:dyDescent="0.25"/>
  <cols>
    <col min="3" max="3" width="12" customWidth="1"/>
    <col min="4" max="4" width="11.42578125" customWidth="1"/>
    <col min="5" max="7" width="12.28515625" customWidth="1"/>
    <col min="8" max="8" width="11.42578125" style="26"/>
    <col min="9" max="9" width="14.7109375" style="26" customWidth="1"/>
    <col min="15" max="15" width="12.85546875" customWidth="1"/>
    <col min="16" max="23" width="11.42578125" customWidth="1"/>
    <col min="25" max="25" width="11.42578125" style="101"/>
    <col min="26" max="26" width="11.42578125" style="25" hidden="1" customWidth="1"/>
    <col min="27" max="27" width="11.42578125" customWidth="1"/>
    <col min="28" max="31" width="11.42578125" hidden="1" customWidth="1"/>
    <col min="32" max="32" width="15.42578125" hidden="1" customWidth="1"/>
    <col min="33" max="33" width="10.140625" customWidth="1"/>
    <col min="34" max="34" width="33" customWidth="1"/>
    <col min="35" max="35" width="11" customWidth="1"/>
    <col min="37" max="37" width="13.140625" bestFit="1" customWidth="1"/>
  </cols>
  <sheetData>
    <row r="2" spans="1:41" x14ac:dyDescent="0.25">
      <c r="G2" s="169"/>
    </row>
    <row r="5" spans="1:41" ht="15.75" thickBot="1" x14ac:dyDescent="0.3"/>
    <row r="6" spans="1:41" ht="15.75" thickBot="1" x14ac:dyDescent="0.3">
      <c r="C6" s="244" t="s">
        <v>22</v>
      </c>
      <c r="D6" s="245"/>
      <c r="E6" s="245"/>
      <c r="F6" s="245"/>
      <c r="G6" s="245"/>
      <c r="H6" s="245"/>
      <c r="I6" s="245"/>
      <c r="J6" s="131" t="s">
        <v>20</v>
      </c>
      <c r="K6" s="132"/>
      <c r="L6" s="132"/>
      <c r="M6" s="132"/>
      <c r="N6" s="132"/>
      <c r="O6" s="132"/>
      <c r="P6" s="132"/>
      <c r="Q6" s="246" t="s">
        <v>21</v>
      </c>
      <c r="R6" s="247"/>
      <c r="S6" s="247"/>
      <c r="T6" s="247"/>
      <c r="U6" s="247"/>
      <c r="V6" s="247"/>
      <c r="W6" s="247"/>
      <c r="AE6" s="5"/>
    </row>
    <row r="7" spans="1:41" ht="60.75" thickBot="1" x14ac:dyDescent="0.3">
      <c r="A7" s="3"/>
      <c r="B7" s="4" t="s">
        <v>17</v>
      </c>
      <c r="C7" s="53" t="s">
        <v>6</v>
      </c>
      <c r="D7" s="54" t="s">
        <v>7</v>
      </c>
      <c r="E7" s="54" t="s">
        <v>8</v>
      </c>
      <c r="F7" s="178" t="s">
        <v>112</v>
      </c>
      <c r="G7" s="104" t="s">
        <v>94</v>
      </c>
      <c r="H7" s="105" t="s">
        <v>93</v>
      </c>
      <c r="I7" s="105" t="s">
        <v>63</v>
      </c>
      <c r="J7" s="62" t="s">
        <v>6</v>
      </c>
      <c r="K7" s="63" t="s">
        <v>7</v>
      </c>
      <c r="L7" s="63" t="s">
        <v>8</v>
      </c>
      <c r="M7" s="179" t="s">
        <v>112</v>
      </c>
      <c r="N7" s="108" t="s">
        <v>64</v>
      </c>
      <c r="O7" s="109" t="s">
        <v>93</v>
      </c>
      <c r="P7" s="109" t="s">
        <v>63</v>
      </c>
      <c r="Q7" s="78" t="s">
        <v>6</v>
      </c>
      <c r="R7" s="79" t="s">
        <v>7</v>
      </c>
      <c r="S7" s="79" t="s">
        <v>8</v>
      </c>
      <c r="T7" s="180" t="s">
        <v>112</v>
      </c>
      <c r="U7" s="133" t="s">
        <v>64</v>
      </c>
      <c r="V7" s="133" t="s">
        <v>93</v>
      </c>
      <c r="W7" s="133" t="s">
        <v>63</v>
      </c>
      <c r="X7" s="27"/>
      <c r="Y7" s="27"/>
      <c r="Z7" s="27" t="s">
        <v>60</v>
      </c>
      <c r="AA7" s="50" t="s">
        <v>24</v>
      </c>
      <c r="AB7" s="49" t="s">
        <v>25</v>
      </c>
      <c r="AC7" s="31" t="s">
        <v>10</v>
      </c>
      <c r="AD7" s="27"/>
      <c r="AE7" s="23"/>
    </row>
    <row r="8" spans="1:41" ht="15.75" thickBot="1" x14ac:dyDescent="0.3">
      <c r="A8" s="7">
        <v>43893</v>
      </c>
      <c r="B8" s="52">
        <v>1</v>
      </c>
      <c r="C8" s="58"/>
      <c r="D8" s="59"/>
      <c r="E8" s="59"/>
      <c r="F8" s="59"/>
      <c r="G8" s="59"/>
      <c r="H8" s="106"/>
      <c r="I8" s="106"/>
      <c r="J8" s="67"/>
      <c r="K8" s="68"/>
      <c r="L8" s="68"/>
      <c r="M8" s="68"/>
      <c r="N8" s="68"/>
      <c r="O8" s="66"/>
      <c r="P8" s="66"/>
      <c r="Q8" s="83"/>
      <c r="R8" s="84"/>
      <c r="S8" s="84"/>
      <c r="T8" s="84"/>
      <c r="U8" s="84"/>
      <c r="V8" s="82"/>
      <c r="W8" s="82"/>
      <c r="X8" s="200">
        <v>43893</v>
      </c>
      <c r="Y8" s="37"/>
      <c r="AA8" s="28">
        <v>1</v>
      </c>
      <c r="AB8" s="28">
        <v>0</v>
      </c>
      <c r="AC8" s="28"/>
      <c r="AE8" s="5"/>
    </row>
    <row r="9" spans="1:41" ht="30" customHeight="1" x14ac:dyDescent="0.25">
      <c r="A9" s="7">
        <v>43894</v>
      </c>
      <c r="B9" s="52">
        <f>+B8+1</f>
        <v>2</v>
      </c>
      <c r="C9" s="58"/>
      <c r="D9" s="59"/>
      <c r="E9" s="59"/>
      <c r="F9" s="59"/>
      <c r="G9" s="59"/>
      <c r="H9" s="106"/>
      <c r="I9" s="106"/>
      <c r="J9" s="67"/>
      <c r="K9" s="68"/>
      <c r="L9" s="68"/>
      <c r="M9" s="68"/>
      <c r="N9" s="68"/>
      <c r="O9" s="66"/>
      <c r="P9" s="66"/>
      <c r="Q9" s="83"/>
      <c r="R9" s="84"/>
      <c r="S9" s="84"/>
      <c r="T9" s="84"/>
      <c r="U9" s="84"/>
      <c r="V9" s="82"/>
      <c r="W9" s="82"/>
      <c r="X9" s="200">
        <v>43894</v>
      </c>
      <c r="Y9" s="37"/>
      <c r="AA9" s="28">
        <v>1</v>
      </c>
      <c r="AB9" s="28">
        <f t="shared" ref="AB9:AB40" si="0">+(AA9-AA8)/AA8</f>
        <v>0</v>
      </c>
      <c r="AC9" s="28"/>
      <c r="AE9" s="5"/>
      <c r="AH9" s="32"/>
      <c r="AI9" s="230" t="s">
        <v>165</v>
      </c>
      <c r="AJ9" s="254" t="s">
        <v>19</v>
      </c>
      <c r="AK9" s="255"/>
      <c r="AL9" s="256" t="s">
        <v>26</v>
      </c>
      <c r="AM9" s="257"/>
      <c r="AN9" s="258" t="s">
        <v>27</v>
      </c>
      <c r="AO9" s="259"/>
    </row>
    <row r="10" spans="1:41" x14ac:dyDescent="0.25">
      <c r="A10" s="7">
        <v>43895</v>
      </c>
      <c r="B10" s="52">
        <f t="shared" ref="B10:B73" si="1">+B9+1</f>
        <v>3</v>
      </c>
      <c r="C10" s="58"/>
      <c r="D10" s="59"/>
      <c r="E10" s="59"/>
      <c r="F10" s="59"/>
      <c r="G10" s="59"/>
      <c r="H10" s="106"/>
      <c r="I10" s="106"/>
      <c r="J10" s="67"/>
      <c r="K10" s="68"/>
      <c r="L10" s="68"/>
      <c r="M10" s="68"/>
      <c r="N10" s="68"/>
      <c r="O10" s="66"/>
      <c r="P10" s="66"/>
      <c r="Q10" s="83"/>
      <c r="R10" s="84"/>
      <c r="S10" s="84"/>
      <c r="T10" s="84"/>
      <c r="U10" s="84"/>
      <c r="V10" s="82"/>
      <c r="W10" s="82"/>
      <c r="X10" s="200">
        <v>43895</v>
      </c>
      <c r="Y10" s="37"/>
      <c r="Z10" s="213">
        <v>1</v>
      </c>
      <c r="AA10" s="28">
        <v>2</v>
      </c>
      <c r="AB10" s="28">
        <f t="shared" si="0"/>
        <v>1</v>
      </c>
      <c r="AC10" s="28">
        <f>+LN(2)/LN(1+AB10)</f>
        <v>1</v>
      </c>
      <c r="AH10" s="93" t="s">
        <v>166</v>
      </c>
      <c r="AI10" s="231">
        <f>+$A$280</f>
        <v>44165</v>
      </c>
      <c r="AJ10" s="260">
        <f>+MAX((D8:D280))</f>
        <v>189117.03691021883</v>
      </c>
      <c r="AK10" s="261"/>
      <c r="AL10" s="250">
        <f>+MAX((K8:K280))</f>
        <v>223188.49272626697</v>
      </c>
      <c r="AM10" s="251"/>
      <c r="AN10" s="252">
        <f>+MAX((R8:R280))</f>
        <v>658751.05842290027</v>
      </c>
      <c r="AO10" s="253"/>
    </row>
    <row r="11" spans="1:41" x14ac:dyDescent="0.25">
      <c r="A11" s="7">
        <v>43896</v>
      </c>
      <c r="B11" s="52">
        <f t="shared" si="1"/>
        <v>4</v>
      </c>
      <c r="C11" s="58"/>
      <c r="D11" s="59"/>
      <c r="E11" s="59"/>
      <c r="F11" s="59"/>
      <c r="G11" s="59"/>
      <c r="H11" s="106"/>
      <c r="I11" s="106"/>
      <c r="J11" s="67"/>
      <c r="K11" s="68"/>
      <c r="L11" s="68"/>
      <c r="M11" s="68"/>
      <c r="N11" s="68"/>
      <c r="O11" s="66"/>
      <c r="P11" s="66"/>
      <c r="Q11" s="83"/>
      <c r="R11" s="84"/>
      <c r="S11" s="84"/>
      <c r="T11" s="84"/>
      <c r="U11" s="84"/>
      <c r="V11" s="82"/>
      <c r="W11" s="82"/>
      <c r="X11" s="200">
        <v>43896</v>
      </c>
      <c r="Y11" s="37"/>
      <c r="Z11" s="213">
        <f>+AA9-AA8</f>
        <v>0</v>
      </c>
      <c r="AA11" s="28">
        <v>8</v>
      </c>
      <c r="AB11" s="28">
        <f t="shared" si="0"/>
        <v>3</v>
      </c>
      <c r="AC11" s="28">
        <f>+LN(2)/LN(1+AB11)</f>
        <v>0.5</v>
      </c>
      <c r="AH11" s="93" t="s">
        <v>167</v>
      </c>
      <c r="AI11" s="231">
        <f>+$A$280</f>
        <v>44165</v>
      </c>
      <c r="AJ11" s="248">
        <f>+F280</f>
        <v>1327511.1998040893</v>
      </c>
      <c r="AK11" s="249"/>
      <c r="AL11" s="250">
        <f>+M280</f>
        <v>1601968.438901956</v>
      </c>
      <c r="AM11" s="251"/>
      <c r="AN11" s="252">
        <f>+T280</f>
        <v>2280572.3396505248</v>
      </c>
      <c r="AO11" s="253"/>
    </row>
    <row r="12" spans="1:41" x14ac:dyDescent="0.25">
      <c r="A12" s="7">
        <v>43897</v>
      </c>
      <c r="B12" s="52">
        <f t="shared" si="1"/>
        <v>5</v>
      </c>
      <c r="C12" s="58">
        <f>+Parámetros!$B$9-D12-E12</f>
        <v>44559991</v>
      </c>
      <c r="D12" s="59">
        <f>+AA12</f>
        <v>9</v>
      </c>
      <c r="E12" s="59">
        <v>0</v>
      </c>
      <c r="F12" s="59">
        <f t="shared" ref="F12:F73" si="2">+D12+E12</f>
        <v>9</v>
      </c>
      <c r="G12" s="59">
        <f t="shared" ref="G12:G72" si="3">+IF(C11-C12&gt;0,C11-C12,0)</f>
        <v>0</v>
      </c>
      <c r="H12" s="106">
        <f>+'Internación x edad (optimista)'!X15</f>
        <v>0</v>
      </c>
      <c r="I12" s="106">
        <f>+'Internación x edad (optimista)'!AJ15</f>
        <v>0</v>
      </c>
      <c r="J12" s="67">
        <f>+Parámetros!$B$9-K12-L12</f>
        <v>44559991</v>
      </c>
      <c r="K12" s="68">
        <f>+AA12</f>
        <v>9</v>
      </c>
      <c r="L12" s="68">
        <v>0</v>
      </c>
      <c r="M12" s="68">
        <f t="shared" ref="M12:M76" si="4">+L12+K12</f>
        <v>9</v>
      </c>
      <c r="N12" s="68">
        <f t="shared" ref="N12" si="5">+IF(J11-J12&gt;0,J11-J12,0)</f>
        <v>0</v>
      </c>
      <c r="O12" s="66">
        <f>+'Internación x edad (moderado)'!X15</f>
        <v>0</v>
      </c>
      <c r="P12" s="66">
        <f>+'Internación x edad (moderado)'!AJ15</f>
        <v>0</v>
      </c>
      <c r="Q12" s="83">
        <f>+Parámetros!$B$9-R12-S12</f>
        <v>44559991</v>
      </c>
      <c r="R12" s="84">
        <f>+AA12</f>
        <v>9</v>
      </c>
      <c r="S12" s="84">
        <v>0</v>
      </c>
      <c r="T12" s="84">
        <f>+S12+R12</f>
        <v>9</v>
      </c>
      <c r="U12" s="84">
        <f t="shared" ref="U12" si="6">+IF(Q11-Q12&gt;0,Q11-Q12,0)</f>
        <v>0</v>
      </c>
      <c r="V12" s="82">
        <f>+'Internación x edad (pesimista)'!X15</f>
        <v>0</v>
      </c>
      <c r="W12" s="82">
        <f>+'Internación x edad (pesimista)'!AJ15</f>
        <v>0</v>
      </c>
      <c r="X12" s="200">
        <v>43897</v>
      </c>
      <c r="Y12" s="37"/>
      <c r="Z12" s="213">
        <f t="shared" ref="Z12:Z76" si="7">+AA10-AA9</f>
        <v>1</v>
      </c>
      <c r="AA12" s="28">
        <v>9</v>
      </c>
      <c r="AB12" s="28">
        <f t="shared" si="0"/>
        <v>0.125</v>
      </c>
      <c r="AC12" s="28">
        <f>+LN(2)/LN(1+AB12)</f>
        <v>5.8849491923617183</v>
      </c>
      <c r="AH12" s="93" t="s">
        <v>168</v>
      </c>
      <c r="AI12" s="231">
        <f>+$A$280</f>
        <v>44165</v>
      </c>
      <c r="AJ12" s="58">
        <f>+MAX(H8:H280)</f>
        <v>10935</v>
      </c>
      <c r="AK12" s="91">
        <f>+VLOOKUP(AJ12,H12:X280,17,FALSE)</f>
        <v>44127</v>
      </c>
      <c r="AL12" s="67">
        <f>+MAX(O8:O280)</f>
        <v>13255</v>
      </c>
      <c r="AM12" s="89">
        <f>+VLOOKUP(AL12,O8:X280,10,FALSE)</f>
        <v>44165</v>
      </c>
      <c r="AN12" s="83">
        <f>+MAX(V12:V280)</f>
        <v>46291</v>
      </c>
      <c r="AO12" s="87">
        <f>+VLOOKUP(AN12,V8:X280,3,FALSE)</f>
        <v>44165</v>
      </c>
    </row>
    <row r="13" spans="1:41" ht="15.75" thickBot="1" x14ac:dyDescent="0.3">
      <c r="A13" s="7">
        <v>43898</v>
      </c>
      <c r="B13" s="52">
        <f t="shared" si="1"/>
        <v>6</v>
      </c>
      <c r="C13" s="58">
        <f>+C12-((Parámetros!$C$25*C12*D12)/Parámetros!$B$9)</f>
        <v>44559986.8546234</v>
      </c>
      <c r="D13" s="59">
        <f>+D12+((Parámetros!$C$25*C12*D12)/Parámetros!$B$9)-Parámetros!$D$25*D12</f>
        <v>12.502519458636264</v>
      </c>
      <c r="E13" s="59">
        <f>+Parámetros!$D$25*D12+E12</f>
        <v>0.64285714285714279</v>
      </c>
      <c r="F13" s="59">
        <f t="shared" si="2"/>
        <v>13.145376601493407</v>
      </c>
      <c r="G13" s="59">
        <f t="shared" si="3"/>
        <v>4.1453766003251076</v>
      </c>
      <c r="H13" s="106">
        <f>+'Internación x edad (optimista)'!X16</f>
        <v>0</v>
      </c>
      <c r="I13" s="106">
        <f>+'Internación x edad (optimista)'!AJ16</f>
        <v>0</v>
      </c>
      <c r="J13" s="67">
        <f>+J12-((Parámetros!$F$25*J12*K12)/Parámetros!$B$9)</f>
        <v>44559986.8546234</v>
      </c>
      <c r="K13" s="68">
        <f>+K12+((Parámetros!$F$25*J12*K12)/Parámetros!$B$9)-Parámetros!$D$25*K12</f>
        <v>12.502519458636264</v>
      </c>
      <c r="L13" s="68">
        <f>+Parámetros!$D$25*K12+L12</f>
        <v>0.64285714285714279</v>
      </c>
      <c r="M13" s="68">
        <f t="shared" si="4"/>
        <v>13.145376601493407</v>
      </c>
      <c r="N13" s="68">
        <f t="shared" ref="N13:N72" si="8">+J12-J13</f>
        <v>4.1453766003251076</v>
      </c>
      <c r="O13" s="66">
        <f>+'Internación x edad (moderado)'!X16</f>
        <v>0</v>
      </c>
      <c r="P13" s="66">
        <f>+'Internación x edad (moderado)'!AJ16</f>
        <v>0</v>
      </c>
      <c r="Q13" s="83">
        <f>+Q12-((Parámetros!$I$25*Q12*R12)/Parámetros!$B$9)</f>
        <v>44559986.8546234</v>
      </c>
      <c r="R13" s="84">
        <f>+R12+((Parámetros!$I$25*Q12*R12)/Parámetros!$B$9)-Parámetros!$D$25*R12</f>
        <v>12.502519458636264</v>
      </c>
      <c r="S13" s="84">
        <f>+Parámetros!$D$25*R12+S12</f>
        <v>0.64285714285714279</v>
      </c>
      <c r="T13" s="84">
        <f t="shared" ref="T13:T76" si="9">+S13+R13</f>
        <v>13.145376601493407</v>
      </c>
      <c r="U13" s="84">
        <f t="shared" ref="U13:U72" si="10">+Q12-Q13</f>
        <v>4.1453766003251076</v>
      </c>
      <c r="V13" s="82">
        <f>+'Internación x edad (pesimista)'!X16</f>
        <v>0</v>
      </c>
      <c r="W13" s="82">
        <f>+'Internación x edad (pesimista)'!AJ16</f>
        <v>0</v>
      </c>
      <c r="X13" s="200">
        <v>43898</v>
      </c>
      <c r="Y13" s="37"/>
      <c r="Z13" s="213">
        <f t="shared" si="7"/>
        <v>6</v>
      </c>
      <c r="AA13" s="28">
        <v>12</v>
      </c>
      <c r="AB13" s="28">
        <f t="shared" si="0"/>
        <v>0.33333333333333331</v>
      </c>
      <c r="AC13" s="28">
        <f t="shared" ref="AC13:AC71" si="11">+LN(2)/LN(1+AB13)</f>
        <v>2.4094208396532095</v>
      </c>
      <c r="AH13" s="94" t="s">
        <v>169</v>
      </c>
      <c r="AI13" s="231">
        <f>+$A$280</f>
        <v>44165</v>
      </c>
      <c r="AJ13" s="61">
        <f>+MAX(I8:I280)</f>
        <v>2976</v>
      </c>
      <c r="AK13" s="92">
        <f>+VLOOKUP(AJ13,I12:X280,16,FALSE)</f>
        <v>44127</v>
      </c>
      <c r="AL13" s="70">
        <f>+MAX(P8:P280)</f>
        <v>3608</v>
      </c>
      <c r="AM13" s="90">
        <f>+VLOOKUP(AL13,P8:X280,9,FALSE)</f>
        <v>44165</v>
      </c>
      <c r="AN13" s="86">
        <f>+MAX(W8:W280)</f>
        <v>12611</v>
      </c>
      <c r="AO13" s="88">
        <f>+VLOOKUP(AN13,W12:X280,2,FALSE)</f>
        <v>44165</v>
      </c>
    </row>
    <row r="14" spans="1:41" x14ac:dyDescent="0.25">
      <c r="A14" s="7">
        <v>43899</v>
      </c>
      <c r="B14" s="52">
        <f t="shared" si="1"/>
        <v>7</v>
      </c>
      <c r="C14" s="58">
        <f>+C13-((Parámetros!$C$25*C13*D13)/Parámetros!$B$9)</f>
        <v>44559981.095995978</v>
      </c>
      <c r="D14" s="59">
        <f>+D13+((Parámetros!$C$25*C13*D13)/Parámetros!$B$9)-Parámetros!$D$25*D13</f>
        <v>17.36810977689975</v>
      </c>
      <c r="E14" s="59">
        <f>+Parámetros!$D$25*D13+E13</f>
        <v>1.5358942470454473</v>
      </c>
      <c r="F14" s="59">
        <f t="shared" si="2"/>
        <v>18.904004023945198</v>
      </c>
      <c r="G14" s="59">
        <f t="shared" si="3"/>
        <v>5.7586274221539497</v>
      </c>
      <c r="H14" s="106">
        <f>+'Internación x edad (optimista)'!X17</f>
        <v>0</v>
      </c>
      <c r="I14" s="106">
        <f>+'Internación x edad (optimista)'!AJ17</f>
        <v>0</v>
      </c>
      <c r="J14" s="67">
        <f>+J13-((Parámetros!$F$25*J13*K13)/Parámetros!$B$9)</f>
        <v>44559981.095995978</v>
      </c>
      <c r="K14" s="68">
        <f>+K13+((Parámetros!$F$25*J13*K13)/Parámetros!$B$9)-Parámetros!$D$25*K13</f>
        <v>17.36810977689975</v>
      </c>
      <c r="L14" s="68">
        <f>+Parámetros!$D$25*K13+L13</f>
        <v>1.5358942470454473</v>
      </c>
      <c r="M14" s="68">
        <f t="shared" si="4"/>
        <v>18.904004023945198</v>
      </c>
      <c r="N14" s="68">
        <f t="shared" si="8"/>
        <v>5.7586274221539497</v>
      </c>
      <c r="O14" s="66">
        <f>+'Internación x edad (moderado)'!X17</f>
        <v>0</v>
      </c>
      <c r="P14" s="66">
        <f>+'Internación x edad (moderado)'!AJ17</f>
        <v>0</v>
      </c>
      <c r="Q14" s="83">
        <f>+Q13-((Parámetros!$I$25*Q13*R13)/Parámetros!$B$9)</f>
        <v>44559981.095995978</v>
      </c>
      <c r="R14" s="84">
        <f>+R13+((Parámetros!$I$25*Q13*R13)/Parámetros!$B$9)-Parámetros!$D$25*R13</f>
        <v>17.36810977689975</v>
      </c>
      <c r="S14" s="84">
        <f>+Parámetros!$D$25*R13+S13</f>
        <v>1.5358942470454473</v>
      </c>
      <c r="T14" s="84">
        <f t="shared" si="9"/>
        <v>18.904004023945198</v>
      </c>
      <c r="U14" s="84">
        <f t="shared" si="10"/>
        <v>5.7586274221539497</v>
      </c>
      <c r="V14" s="82">
        <f>+'Internación x edad (pesimista)'!X17</f>
        <v>0</v>
      </c>
      <c r="W14" s="82">
        <f>+'Internación x edad (pesimista)'!AJ17</f>
        <v>0</v>
      </c>
      <c r="X14" s="200">
        <v>43899</v>
      </c>
      <c r="Y14" s="37"/>
      <c r="Z14" s="213">
        <f t="shared" si="7"/>
        <v>1</v>
      </c>
      <c r="AA14" s="28">
        <v>17</v>
      </c>
      <c r="AB14" s="28">
        <f t="shared" si="0"/>
        <v>0.41666666666666669</v>
      </c>
      <c r="AC14" s="28">
        <f t="shared" si="11"/>
        <v>1.9900484026476473</v>
      </c>
      <c r="AF14">
        <f>+(AC15*AC14*AC13*AC12*AC11*AC10)^(1/6)</f>
        <v>2.1087168343762737</v>
      </c>
    </row>
    <row r="15" spans="1:41" x14ac:dyDescent="0.25">
      <c r="A15" s="7">
        <v>43900</v>
      </c>
      <c r="B15" s="52">
        <f t="shared" si="1"/>
        <v>8</v>
      </c>
      <c r="C15" s="58">
        <f>+C14-((Parámetros!$C$25*C14*D14)/Parámetros!$B$9)</f>
        <v>44559973.09629155</v>
      </c>
      <c r="D15" s="59">
        <f>+D14+((Parámetros!$C$25*C14*D14)/Parámetros!$B$9)-Parámetros!$D$25*D14</f>
        <v>24.127234938125032</v>
      </c>
      <c r="E15" s="59">
        <f>+Parámetros!$D$25*D14+E14</f>
        <v>2.7764735168240007</v>
      </c>
      <c r="F15" s="59">
        <f t="shared" si="2"/>
        <v>26.903708454949033</v>
      </c>
      <c r="G15" s="59">
        <f t="shared" si="3"/>
        <v>7.9997044280171394</v>
      </c>
      <c r="H15" s="106">
        <f>+'Internación x edad (optimista)'!X18</f>
        <v>0</v>
      </c>
      <c r="I15" s="106">
        <f>+'Internación x edad (optimista)'!AJ18</f>
        <v>0</v>
      </c>
      <c r="J15" s="67">
        <f>+J14-((Parámetros!$F$25*J14*K14)/Parámetros!$B$9)</f>
        <v>44559973.09629155</v>
      </c>
      <c r="K15" s="68">
        <f>+K14+((Parámetros!$F$25*J14*K14)/Parámetros!$B$9)-Parámetros!$D$25*K14</f>
        <v>24.127234938125032</v>
      </c>
      <c r="L15" s="68">
        <f>+Parámetros!$D$25*K14+L14</f>
        <v>2.7764735168240007</v>
      </c>
      <c r="M15" s="68">
        <f t="shared" si="4"/>
        <v>26.903708454949033</v>
      </c>
      <c r="N15" s="68">
        <f t="shared" si="8"/>
        <v>7.9997044280171394</v>
      </c>
      <c r="O15" s="66">
        <f>+'Internación x edad (moderado)'!X18</f>
        <v>0</v>
      </c>
      <c r="P15" s="66">
        <f>+'Internación x edad (moderado)'!AJ18</f>
        <v>0</v>
      </c>
      <c r="Q15" s="83">
        <f>+Q14-((Parámetros!$I$25*Q14*R14)/Parámetros!$B$9)</f>
        <v>44559973.09629155</v>
      </c>
      <c r="R15" s="84">
        <f>+R14+((Parámetros!$I$25*Q14*R14)/Parámetros!$B$9)-Parámetros!$D$25*R14</f>
        <v>24.127234938125032</v>
      </c>
      <c r="S15" s="84">
        <f>+Parámetros!$D$25*R14+S14</f>
        <v>2.7764735168240007</v>
      </c>
      <c r="T15" s="84">
        <f t="shared" si="9"/>
        <v>26.903708454949033</v>
      </c>
      <c r="U15" s="84">
        <f t="shared" si="10"/>
        <v>7.9997044280171394</v>
      </c>
      <c r="V15" s="82">
        <f>+'Internación x edad (pesimista)'!X18</f>
        <v>0</v>
      </c>
      <c r="W15" s="82">
        <f>+'Internación x edad (pesimista)'!AJ18</f>
        <v>0</v>
      </c>
      <c r="X15" s="200">
        <v>43900</v>
      </c>
      <c r="Y15" s="37"/>
      <c r="Z15" s="213">
        <f t="shared" si="7"/>
        <v>3</v>
      </c>
      <c r="AA15" s="28">
        <v>19</v>
      </c>
      <c r="AB15" s="28">
        <f t="shared" si="0"/>
        <v>0.11764705882352941</v>
      </c>
      <c r="AC15" s="28">
        <f t="shared" si="11"/>
        <v>6.2319013047040608</v>
      </c>
      <c r="AD15">
        <f>+(AA15/AA8)^(1/7)-1</f>
        <v>0.52292699821875344</v>
      </c>
      <c r="AE15" s="28">
        <f>+LN(2)/LN(1+AD15)</f>
        <v>1.6478623935664676</v>
      </c>
    </row>
    <row r="16" spans="1:41" x14ac:dyDescent="0.25">
      <c r="A16" s="7">
        <v>43901</v>
      </c>
      <c r="B16" s="52">
        <f t="shared" si="1"/>
        <v>9</v>
      </c>
      <c r="C16" s="58">
        <f>+C15-((Parámetros!$C$26*C15*D15)/Parámetros!$B$9)</f>
        <v>44559966.497212589</v>
      </c>
      <c r="D16" s="59">
        <f>+D15+((Parámetros!$C$26*C15*D15)/Parámetros!$B$9)-Parámetros!$D$26*D15</f>
        <v>29.002939977512469</v>
      </c>
      <c r="E16" s="59">
        <f>+Parámetros!$D$26*D15+E15</f>
        <v>4.4998474409757883</v>
      </c>
      <c r="F16" s="59">
        <f t="shared" si="2"/>
        <v>33.502787418488253</v>
      </c>
      <c r="G16" s="59">
        <f t="shared" ref="G16:G20" si="12">+IF(C15-C16&gt;0,C15-C16,0)</f>
        <v>6.5990789607167244</v>
      </c>
      <c r="H16" s="106">
        <f>+'Internación x edad (optimista)'!X19</f>
        <v>0</v>
      </c>
      <c r="I16" s="106">
        <f>+'Internación x edad (optimista)'!AJ19</f>
        <v>0</v>
      </c>
      <c r="J16" s="67">
        <f>+J15-((Parámetros!$F$26*J15*K15)/Parámetros!$B$9)</f>
        <v>44559966.497212589</v>
      </c>
      <c r="K16" s="68">
        <f>+K15+((Parámetros!$F$26*J15*K15)/Parámetros!$B$9)-Parámetros!$D$26*K15</f>
        <v>29.002939977512469</v>
      </c>
      <c r="L16" s="68">
        <f>+Parámetros!$D$26*K15+L15</f>
        <v>4.4998474409757883</v>
      </c>
      <c r="M16" s="68">
        <f t="shared" si="4"/>
        <v>33.502787418488253</v>
      </c>
      <c r="N16" s="68">
        <f t="shared" ref="N16:N20" si="13">+J15-J16</f>
        <v>6.5990789607167244</v>
      </c>
      <c r="O16" s="66">
        <f>+'Internación x edad (moderado)'!X19</f>
        <v>0</v>
      </c>
      <c r="P16" s="66">
        <f>+'Internación x edad (moderado)'!AJ19</f>
        <v>0</v>
      </c>
      <c r="Q16" s="83">
        <f>+Q15-((Parámetros!$I$26*Q15*R15)/Parámetros!$B$9)</f>
        <v>44559966.497212589</v>
      </c>
      <c r="R16" s="84">
        <f>+R15+((Parámetros!$I$26*Q15*R15)/Parámetros!$B$9)-Parámetros!$D$26*R15</f>
        <v>29.002939977512469</v>
      </c>
      <c r="S16" s="84">
        <f>+Parámetros!$D$26*R15+S15</f>
        <v>4.4998474409757883</v>
      </c>
      <c r="T16" s="84">
        <f t="shared" si="9"/>
        <v>33.502787418488253</v>
      </c>
      <c r="U16" s="84">
        <f t="shared" ref="U16:U20" si="14">+Q15-Q16</f>
        <v>6.5990789607167244</v>
      </c>
      <c r="V16" s="82">
        <f>+'Internación x edad (pesimista)'!X19</f>
        <v>0</v>
      </c>
      <c r="W16" s="82">
        <f>+'Internación x edad (pesimista)'!AJ19</f>
        <v>0</v>
      </c>
      <c r="X16" s="200">
        <v>43901</v>
      </c>
      <c r="Y16" s="37"/>
      <c r="Z16" s="213">
        <f t="shared" si="7"/>
        <v>5</v>
      </c>
      <c r="AA16" s="28">
        <v>21</v>
      </c>
      <c r="AB16" s="28">
        <f t="shared" si="0"/>
        <v>0.10526315789473684</v>
      </c>
      <c r="AC16" s="28">
        <f t="shared" si="11"/>
        <v>6.9256917232261967</v>
      </c>
    </row>
    <row r="17" spans="1:32" x14ac:dyDescent="0.25">
      <c r="A17" s="7">
        <v>43902</v>
      </c>
      <c r="B17" s="52">
        <f t="shared" si="1"/>
        <v>10</v>
      </c>
      <c r="C17" s="58">
        <f>+C16-((Parámetros!$C$26*C16*D16)/Parámetros!$B$9)</f>
        <v>44559958.564572848</v>
      </c>
      <c r="D17" s="59">
        <f>+D16+((Parámetros!$C$26*C16*D16)/Parámetros!$B$9)-Parámetros!$D$26*D16</f>
        <v>34.863941150000215</v>
      </c>
      <c r="E17" s="59">
        <f>+Parámetros!$D$26*D16+E16</f>
        <v>6.5714860107981075</v>
      </c>
      <c r="F17" s="59">
        <f t="shared" si="2"/>
        <v>41.435427160798326</v>
      </c>
      <c r="G17" s="59">
        <f t="shared" si="12"/>
        <v>7.9326397404074669</v>
      </c>
      <c r="H17" s="106">
        <f>+'Internación x edad (optimista)'!X20</f>
        <v>0</v>
      </c>
      <c r="I17" s="106">
        <f>+'Internación x edad (optimista)'!AJ20</f>
        <v>0</v>
      </c>
      <c r="J17" s="67">
        <f>+J16-((Parámetros!$F$26*J16*K16)/Parámetros!$B$9)</f>
        <v>44559958.564572848</v>
      </c>
      <c r="K17" s="68">
        <f>+K16+((Parámetros!$F$26*J16*K16)/Parámetros!$B$9)-Parámetros!$D$26*K16</f>
        <v>34.863941150000215</v>
      </c>
      <c r="L17" s="68">
        <f>+Parámetros!$D$26*K16+L16</f>
        <v>6.5714860107981075</v>
      </c>
      <c r="M17" s="68">
        <f t="shared" si="4"/>
        <v>41.435427160798326</v>
      </c>
      <c r="N17" s="68">
        <f t="shared" si="13"/>
        <v>7.9326397404074669</v>
      </c>
      <c r="O17" s="66">
        <f>+'Internación x edad (moderado)'!X20</f>
        <v>0</v>
      </c>
      <c r="P17" s="66">
        <f>+'Internación x edad (moderado)'!AJ20</f>
        <v>0</v>
      </c>
      <c r="Q17" s="83">
        <f>+Q16-((Parámetros!$I$26*Q16*R16)/Parámetros!$B$9)</f>
        <v>44559958.564572848</v>
      </c>
      <c r="R17" s="84">
        <f>+R16+((Parámetros!$I$26*Q16*R16)/Parámetros!$B$9)-Parámetros!$D$26*R16</f>
        <v>34.863941150000215</v>
      </c>
      <c r="S17" s="84">
        <f>+Parámetros!$D$26*R16+S16</f>
        <v>6.5714860107981075</v>
      </c>
      <c r="T17" s="84">
        <f t="shared" si="9"/>
        <v>41.435427160798326</v>
      </c>
      <c r="U17" s="84">
        <f t="shared" si="14"/>
        <v>7.9326397404074669</v>
      </c>
      <c r="V17" s="82">
        <f>+'Internación x edad (pesimista)'!X20</f>
        <v>0</v>
      </c>
      <c r="W17" s="82">
        <f>+'Internación x edad (pesimista)'!AJ20</f>
        <v>0</v>
      </c>
      <c r="X17" s="200">
        <v>43902</v>
      </c>
      <c r="Y17" s="37"/>
      <c r="Z17" s="213">
        <f t="shared" si="7"/>
        <v>2</v>
      </c>
      <c r="AA17" s="28">
        <v>31</v>
      </c>
      <c r="AB17" s="28">
        <f t="shared" si="0"/>
        <v>0.47619047619047616</v>
      </c>
      <c r="AC17" s="28">
        <f t="shared" si="11"/>
        <v>1.7797429696227607</v>
      </c>
    </row>
    <row r="18" spans="1:32" x14ac:dyDescent="0.25">
      <c r="A18" s="7">
        <v>43903</v>
      </c>
      <c r="B18" s="52">
        <f t="shared" si="1"/>
        <v>11</v>
      </c>
      <c r="C18" s="58">
        <f>+C17-((Parámetros!$C$26*C17*D17)/Parámetros!$B$9)</f>
        <v>44559949.028883152</v>
      </c>
      <c r="D18" s="59">
        <f>+D17+((Parámetros!$C$26*C17*D17)/Parámetros!$B$9)-Parámetros!$D$26*D17</f>
        <v>41.90934933558092</v>
      </c>
      <c r="E18" s="59">
        <f>+Parámetros!$D$26*D17+E17</f>
        <v>9.0617675215124081</v>
      </c>
      <c r="F18" s="59">
        <f t="shared" si="2"/>
        <v>50.971116857093328</v>
      </c>
      <c r="G18" s="59">
        <f t="shared" si="12"/>
        <v>9.5356896966695786</v>
      </c>
      <c r="H18" s="106">
        <f>+'Internación x edad (optimista)'!X21</f>
        <v>0</v>
      </c>
      <c r="I18" s="106">
        <f>+'Internación x edad (optimista)'!AJ21</f>
        <v>0</v>
      </c>
      <c r="J18" s="67">
        <f>+J17-((Parámetros!$F$26*J17*K17)/Parámetros!$B$9)</f>
        <v>44559949.028883152</v>
      </c>
      <c r="K18" s="68">
        <f>+K17+((Parámetros!$F$26*J17*K17)/Parámetros!$B$9)-Parámetros!$D$26*K17</f>
        <v>41.90934933558092</v>
      </c>
      <c r="L18" s="68">
        <f>+Parámetros!$D$26*K17+L17</f>
        <v>9.0617675215124081</v>
      </c>
      <c r="M18" s="68">
        <f t="shared" si="4"/>
        <v>50.971116857093328</v>
      </c>
      <c r="N18" s="68">
        <f t="shared" si="13"/>
        <v>9.5356896966695786</v>
      </c>
      <c r="O18" s="66">
        <f>+'Internación x edad (moderado)'!X21</f>
        <v>0</v>
      </c>
      <c r="P18" s="66">
        <f>+'Internación x edad (moderado)'!AJ21</f>
        <v>0</v>
      </c>
      <c r="Q18" s="83">
        <f>+Q17-((Parámetros!$I$26*Q17*R17)/Parámetros!$B$9)</f>
        <v>44559949.028883152</v>
      </c>
      <c r="R18" s="84">
        <f>+R17+((Parámetros!$I$26*Q17*R17)/Parámetros!$B$9)-Parámetros!$D$26*R17</f>
        <v>41.90934933558092</v>
      </c>
      <c r="S18" s="84">
        <f>+Parámetros!$D$26*R17+S17</f>
        <v>9.0617675215124081</v>
      </c>
      <c r="T18" s="84">
        <f t="shared" si="9"/>
        <v>50.971116857093328</v>
      </c>
      <c r="U18" s="84">
        <f t="shared" si="14"/>
        <v>9.5356896966695786</v>
      </c>
      <c r="V18" s="82">
        <f>+'Internación x edad (pesimista)'!X21</f>
        <v>0</v>
      </c>
      <c r="W18" s="82">
        <f>+'Internación x edad (pesimista)'!AJ21</f>
        <v>0</v>
      </c>
      <c r="X18" s="200">
        <v>43903</v>
      </c>
      <c r="Y18" s="37"/>
      <c r="Z18" s="213">
        <f t="shared" si="7"/>
        <v>2</v>
      </c>
      <c r="AA18" s="28">
        <v>34</v>
      </c>
      <c r="AB18" s="28">
        <f t="shared" si="0"/>
        <v>9.6774193548387094E-2</v>
      </c>
      <c r="AC18" s="28">
        <f t="shared" si="11"/>
        <v>7.5037595225205687</v>
      </c>
    </row>
    <row r="19" spans="1:32" x14ac:dyDescent="0.25">
      <c r="A19" s="7">
        <v>43904</v>
      </c>
      <c r="B19" s="52">
        <f t="shared" si="1"/>
        <v>12</v>
      </c>
      <c r="C19" s="58">
        <f>+C18-((Parámetros!$C$26*C18*D18)/Parámetros!$B$9)</f>
        <v>44559937.566195577</v>
      </c>
      <c r="D19" s="59">
        <f>+D18+((Parámetros!$C$26*C18*D18)/Parámetros!$B$9)-Parámetros!$D$26*D18</f>
        <v>50.378511960378894</v>
      </c>
      <c r="E19" s="59">
        <f>+Parámetros!$D$26*D18+E18</f>
        <v>12.055292474053902</v>
      </c>
      <c r="F19" s="59">
        <f t="shared" si="2"/>
        <v>62.433804434432794</v>
      </c>
      <c r="G19" s="59">
        <f t="shared" si="12"/>
        <v>11.462687574326992</v>
      </c>
      <c r="H19" s="106">
        <f>+'Internación x edad (optimista)'!X22</f>
        <v>0</v>
      </c>
      <c r="I19" s="106">
        <f>+'Internación x edad (optimista)'!AJ22</f>
        <v>0</v>
      </c>
      <c r="J19" s="67">
        <f>+J18-((Parámetros!$F$26*J18*K18)/Parámetros!$B$9)</f>
        <v>44559937.566195577</v>
      </c>
      <c r="K19" s="68">
        <f>+K18+((Parámetros!$F$26*J18*K18)/Parámetros!$B$9)-Parámetros!$D$26*K18</f>
        <v>50.378511960378894</v>
      </c>
      <c r="L19" s="68">
        <f>+Parámetros!$D$26*K18+L18</f>
        <v>12.055292474053902</v>
      </c>
      <c r="M19" s="68">
        <f t="shared" si="4"/>
        <v>62.433804434432794</v>
      </c>
      <c r="N19" s="68">
        <f t="shared" si="13"/>
        <v>11.462687574326992</v>
      </c>
      <c r="O19" s="66">
        <f>+'Internación x edad (moderado)'!X22</f>
        <v>0</v>
      </c>
      <c r="P19" s="66">
        <f>+'Internación x edad (moderado)'!AJ22</f>
        <v>0</v>
      </c>
      <c r="Q19" s="83">
        <f>+Q18-((Parámetros!$I$26*Q18*R18)/Parámetros!$B$9)</f>
        <v>44559937.566195577</v>
      </c>
      <c r="R19" s="84">
        <f>+R18+((Parámetros!$I$26*Q18*R18)/Parámetros!$B$9)-Parámetros!$D$26*R18</f>
        <v>50.378511960378894</v>
      </c>
      <c r="S19" s="84">
        <f>+Parámetros!$D$26*R18+S18</f>
        <v>12.055292474053902</v>
      </c>
      <c r="T19" s="84">
        <f t="shared" si="9"/>
        <v>62.433804434432794</v>
      </c>
      <c r="U19" s="84">
        <f t="shared" si="14"/>
        <v>11.462687574326992</v>
      </c>
      <c r="V19" s="82">
        <f>+'Internación x edad (pesimista)'!X22</f>
        <v>0</v>
      </c>
      <c r="W19" s="82">
        <f>+'Internación x edad (pesimista)'!AJ22</f>
        <v>0</v>
      </c>
      <c r="X19" s="200">
        <v>43904</v>
      </c>
      <c r="Y19" s="37"/>
      <c r="Z19" s="213">
        <f t="shared" si="7"/>
        <v>10</v>
      </c>
      <c r="AA19" s="29">
        <v>45</v>
      </c>
      <c r="AB19" s="28">
        <f t="shared" si="0"/>
        <v>0.3235294117647059</v>
      </c>
      <c r="AC19" s="28">
        <f t="shared" si="11"/>
        <v>2.4728587977566745</v>
      </c>
    </row>
    <row r="20" spans="1:32" x14ac:dyDescent="0.25">
      <c r="A20" s="7">
        <v>43905</v>
      </c>
      <c r="B20" s="52">
        <f t="shared" si="1"/>
        <v>13</v>
      </c>
      <c r="C20" s="58">
        <f>+C19-((Parámetros!$C$26*C19*D19)/Parámetros!$B$9)</f>
        <v>44559923.78709846</v>
      </c>
      <c r="D20" s="59">
        <f>+D19+((Parámetros!$C$26*C19*D19)/Parámetros!$B$9)-Parámetros!$D$26*D19</f>
        <v>60.559143938724425</v>
      </c>
      <c r="E20" s="59">
        <f>+Parámetros!$D$26*D19+E19</f>
        <v>15.653757614080966</v>
      </c>
      <c r="F20" s="59">
        <f t="shared" si="2"/>
        <v>76.212901552805391</v>
      </c>
      <c r="G20" s="59">
        <f t="shared" si="12"/>
        <v>13.779097117483616</v>
      </c>
      <c r="H20" s="106">
        <f>+'Internación x edad (optimista)'!X23</f>
        <v>0</v>
      </c>
      <c r="I20" s="106">
        <f>+'Internación x edad (optimista)'!AJ23</f>
        <v>0</v>
      </c>
      <c r="J20" s="67">
        <f>+J19-((Parámetros!$F$26*J19*K19)/Parámetros!$B$9)</f>
        <v>44559923.78709846</v>
      </c>
      <c r="K20" s="68">
        <f>+K19+((Parámetros!$F$26*J19*K19)/Parámetros!$B$9)-Parámetros!$D$26*K19</f>
        <v>60.559143938724425</v>
      </c>
      <c r="L20" s="68">
        <f>+Parámetros!$D$26*K19+L19</f>
        <v>15.653757614080966</v>
      </c>
      <c r="M20" s="68">
        <f t="shared" si="4"/>
        <v>76.212901552805391</v>
      </c>
      <c r="N20" s="68">
        <f t="shared" si="13"/>
        <v>13.779097117483616</v>
      </c>
      <c r="O20" s="66">
        <f>+'Internación x edad (moderado)'!X23</f>
        <v>0</v>
      </c>
      <c r="P20" s="66">
        <f>+'Internación x edad (moderado)'!AJ23</f>
        <v>0</v>
      </c>
      <c r="Q20" s="83">
        <f>+Q19-((Parámetros!$I$26*Q19*R19)/Parámetros!$B$9)</f>
        <v>44559923.78709846</v>
      </c>
      <c r="R20" s="84">
        <f>+R19+((Parámetros!$I$26*Q19*R19)/Parámetros!$B$9)-Parámetros!$D$26*R19</f>
        <v>60.559143938724425</v>
      </c>
      <c r="S20" s="84">
        <f>+Parámetros!$D$26*R19+S19</f>
        <v>15.653757614080966</v>
      </c>
      <c r="T20" s="84">
        <f t="shared" si="9"/>
        <v>76.212901552805391</v>
      </c>
      <c r="U20" s="84">
        <f t="shared" si="14"/>
        <v>13.779097117483616</v>
      </c>
      <c r="V20" s="82">
        <f>+'Internación x edad (pesimista)'!X23</f>
        <v>0</v>
      </c>
      <c r="W20" s="82">
        <f>+'Internación x edad (pesimista)'!AJ23</f>
        <v>0</v>
      </c>
      <c r="X20" s="200">
        <v>43905</v>
      </c>
      <c r="Y20" s="37"/>
      <c r="Z20" s="213">
        <f t="shared" si="7"/>
        <v>3</v>
      </c>
      <c r="AA20" s="29">
        <v>56</v>
      </c>
      <c r="AB20" s="28">
        <f t="shared" si="0"/>
        <v>0.24444444444444444</v>
      </c>
      <c r="AC20" s="28">
        <f t="shared" si="11"/>
        <v>3.1695537662667674</v>
      </c>
    </row>
    <row r="21" spans="1:32" x14ac:dyDescent="0.25">
      <c r="A21" s="7">
        <v>43906</v>
      </c>
      <c r="B21" s="52">
        <f t="shared" si="1"/>
        <v>14</v>
      </c>
      <c r="C21" s="58">
        <f>+C20-((Parámetros!$C$26*C20*D20)/Parámetros!$B$9)</f>
        <v>44559907.223487601</v>
      </c>
      <c r="D21" s="59">
        <f>+D20+((Parámetros!$C$26*C20*D20)/Parámetros!$B$9)-Parámetros!$D$26*D20</f>
        <v>72.797101657976683</v>
      </c>
      <c r="E21" s="59">
        <f>+Parámetros!$D$26*D20+E20</f>
        <v>19.979410752561282</v>
      </c>
      <c r="F21" s="59">
        <f t="shared" si="2"/>
        <v>92.776512410537961</v>
      </c>
      <c r="G21" s="59">
        <f t="shared" si="3"/>
        <v>16.56361085921526</v>
      </c>
      <c r="H21" s="106">
        <f>+'Internación x edad (optimista)'!X24</f>
        <v>0</v>
      </c>
      <c r="I21" s="106">
        <f>+'Internación x edad (optimista)'!AJ24</f>
        <v>0</v>
      </c>
      <c r="J21" s="67">
        <f>+J20-((Parámetros!$F$26*J20*K20)/Parámetros!$B$9)</f>
        <v>44559907.223487601</v>
      </c>
      <c r="K21" s="68">
        <f>+K20+((Parámetros!$F$26*J20*K20)/Parámetros!$B$9)-Parámetros!$D$26*K20</f>
        <v>72.797101657976683</v>
      </c>
      <c r="L21" s="68">
        <f>+Parámetros!$D$26*K20+L20</f>
        <v>19.979410752561282</v>
      </c>
      <c r="M21" s="68">
        <f t="shared" si="4"/>
        <v>92.776512410537961</v>
      </c>
      <c r="N21" s="68">
        <f t="shared" si="8"/>
        <v>16.56361085921526</v>
      </c>
      <c r="O21" s="66">
        <f>+'Internación x edad (moderado)'!X24</f>
        <v>0</v>
      </c>
      <c r="P21" s="66">
        <f>+'Internación x edad (moderado)'!AJ24</f>
        <v>0</v>
      </c>
      <c r="Q21" s="83">
        <f>+Q20-((Parámetros!$I$26*Q20*R20)/Parámetros!$B$9)</f>
        <v>44559907.223487601</v>
      </c>
      <c r="R21" s="84">
        <f>+R20+((Parámetros!$I$26*Q20*R20)/Parámetros!$B$9)-Parámetros!$D$26*R20</f>
        <v>72.797101657976683</v>
      </c>
      <c r="S21" s="84">
        <f>+Parámetros!$D$26*R20+S20</f>
        <v>19.979410752561282</v>
      </c>
      <c r="T21" s="84">
        <f t="shared" si="9"/>
        <v>92.776512410537961</v>
      </c>
      <c r="U21" s="84">
        <f t="shared" si="10"/>
        <v>16.56361085921526</v>
      </c>
      <c r="V21" s="82">
        <f>+'Internación x edad (pesimista)'!X24</f>
        <v>0</v>
      </c>
      <c r="W21" s="82">
        <f>+'Internación x edad (pesimista)'!AJ24</f>
        <v>0</v>
      </c>
      <c r="X21" s="200">
        <v>43906</v>
      </c>
      <c r="Y21" s="37"/>
      <c r="Z21" s="213">
        <f t="shared" si="7"/>
        <v>11</v>
      </c>
      <c r="AA21" s="29">
        <v>65</v>
      </c>
      <c r="AB21" s="28">
        <f t="shared" si="0"/>
        <v>0.16071428571428573</v>
      </c>
      <c r="AC21" s="28">
        <f t="shared" si="11"/>
        <v>4.6508839329804221</v>
      </c>
    </row>
    <row r="22" spans="1:32" x14ac:dyDescent="0.25">
      <c r="A22" s="7">
        <v>43907</v>
      </c>
      <c r="B22" s="52">
        <f t="shared" si="1"/>
        <v>15</v>
      </c>
      <c r="C22" s="58">
        <f>+C21-((Parámetros!$C$26*C21*D21)/Parámetros!$B$9)</f>
        <v>44559887.312664285</v>
      </c>
      <c r="D22" s="59">
        <f>+D21+((Parámetros!$C$26*C21*D21)/Parámetros!$B$9)-Parámetros!$D$26*D21</f>
        <v>87.50813199994731</v>
      </c>
      <c r="E22" s="59">
        <f>+Parámetros!$D$26*D21+E21</f>
        <v>25.179203728131046</v>
      </c>
      <c r="F22" s="59">
        <f t="shared" si="2"/>
        <v>112.68733572807835</v>
      </c>
      <c r="G22" s="59">
        <f t="shared" si="3"/>
        <v>19.910823315382004</v>
      </c>
      <c r="H22" s="106">
        <f>+'Internación x edad (optimista)'!X25</f>
        <v>0</v>
      </c>
      <c r="I22" s="106">
        <f>+'Internación x edad (optimista)'!AJ25</f>
        <v>0</v>
      </c>
      <c r="J22" s="67">
        <f>+J21-((Parámetros!$F$26*J21*K21)/Parámetros!$B$9)</f>
        <v>44559887.312664285</v>
      </c>
      <c r="K22" s="68">
        <f>+K21+((Parámetros!$F$26*J21*K21)/Parámetros!$B$9)-Parámetros!$D$26*K21</f>
        <v>87.50813199994731</v>
      </c>
      <c r="L22" s="68">
        <f>+Parámetros!$D$26*K21+L21</f>
        <v>25.179203728131046</v>
      </c>
      <c r="M22" s="68">
        <f t="shared" si="4"/>
        <v>112.68733572807835</v>
      </c>
      <c r="N22" s="68">
        <f t="shared" si="8"/>
        <v>19.910823315382004</v>
      </c>
      <c r="O22" s="66">
        <f>+'Internación x edad (moderado)'!X25</f>
        <v>0</v>
      </c>
      <c r="P22" s="66">
        <f>+'Internación x edad (moderado)'!AJ25</f>
        <v>0</v>
      </c>
      <c r="Q22" s="83">
        <f>+Q21-((Parámetros!$I$26*Q21*R21)/Parámetros!$B$9)</f>
        <v>44559887.312664285</v>
      </c>
      <c r="R22" s="84">
        <f>+R21+((Parámetros!$I$26*Q21*R21)/Parámetros!$B$9)-Parámetros!$D$26*R21</f>
        <v>87.50813199994731</v>
      </c>
      <c r="S22" s="84">
        <f>+Parámetros!$D$26*R21+S21</f>
        <v>25.179203728131046</v>
      </c>
      <c r="T22" s="84">
        <f t="shared" si="9"/>
        <v>112.68733572807835</v>
      </c>
      <c r="U22" s="84">
        <f t="shared" si="10"/>
        <v>19.910823315382004</v>
      </c>
      <c r="V22" s="82">
        <f>+'Internación x edad (pesimista)'!X25</f>
        <v>0</v>
      </c>
      <c r="W22" s="82">
        <f>+'Internación x edad (pesimista)'!AJ25</f>
        <v>0</v>
      </c>
      <c r="X22" s="200">
        <v>43907</v>
      </c>
      <c r="Y22" s="37"/>
      <c r="Z22" s="213">
        <f t="shared" si="7"/>
        <v>11</v>
      </c>
      <c r="AA22" s="29">
        <v>79</v>
      </c>
      <c r="AB22" s="28">
        <f t="shared" si="0"/>
        <v>0.2153846153846154</v>
      </c>
      <c r="AC22" s="28">
        <f t="shared" si="11"/>
        <v>3.5534969260449163</v>
      </c>
      <c r="AF22">
        <f>+(AC23*AC22*AC21*AC20*AC19*AC18*AC17*AC16)^(1/8)</f>
        <v>3.7659568962966539</v>
      </c>
    </row>
    <row r="23" spans="1:32" x14ac:dyDescent="0.25">
      <c r="A23" s="7">
        <v>43908</v>
      </c>
      <c r="B23" s="52">
        <f t="shared" si="1"/>
        <v>16</v>
      </c>
      <c r="C23" s="58">
        <f>+C22-((Parámetros!$C$26*C22*D22)/Parámetros!$B$9)</f>
        <v>44559863.378219962</v>
      </c>
      <c r="D23" s="59">
        <f>+D22+((Parámetros!$C$26*C22*D22)/Parámetros!$B$9)-Parámetros!$D$26*D22</f>
        <v>105.19199546645929</v>
      </c>
      <c r="E23" s="59">
        <f>+Parámetros!$D$26*D22+E22</f>
        <v>31.429784585270141</v>
      </c>
      <c r="F23" s="59">
        <f t="shared" si="2"/>
        <v>136.62178005172944</v>
      </c>
      <c r="G23" s="59">
        <f t="shared" si="3"/>
        <v>23.934444323182106</v>
      </c>
      <c r="H23" s="106">
        <f>+'Internación x edad (optimista)'!X26</f>
        <v>0</v>
      </c>
      <c r="I23" s="106">
        <f>+'Internación x edad (optimista)'!AJ26</f>
        <v>0</v>
      </c>
      <c r="J23" s="67">
        <f>+J22-((Parámetros!$F$26*J22*K22)/Parámetros!$B$9)</f>
        <v>44559863.378219962</v>
      </c>
      <c r="K23" s="68">
        <f>+K22+((Parámetros!$F$26*J22*K22)/Parámetros!$B$9)-Parámetros!$D$26*K22</f>
        <v>105.19199546645929</v>
      </c>
      <c r="L23" s="68">
        <f>+Parámetros!$D$26*K22+L22</f>
        <v>31.429784585270141</v>
      </c>
      <c r="M23" s="68">
        <f t="shared" si="4"/>
        <v>136.62178005172944</v>
      </c>
      <c r="N23" s="68">
        <f t="shared" si="8"/>
        <v>23.934444323182106</v>
      </c>
      <c r="O23" s="66">
        <f>+'Internación x edad (moderado)'!X26</f>
        <v>0</v>
      </c>
      <c r="P23" s="66">
        <f>+'Internación x edad (moderado)'!AJ26</f>
        <v>0</v>
      </c>
      <c r="Q23" s="83">
        <f>+Q22-((Parámetros!$I$26*Q22*R22)/Parámetros!$B$9)</f>
        <v>44559863.378219962</v>
      </c>
      <c r="R23" s="84">
        <f>+R22+((Parámetros!$I$26*Q22*R22)/Parámetros!$B$9)-Parámetros!$D$26*R22</f>
        <v>105.19199546645929</v>
      </c>
      <c r="S23" s="84">
        <f>+Parámetros!$D$26*R22+S22</f>
        <v>31.429784585270141</v>
      </c>
      <c r="T23" s="84">
        <f t="shared" si="9"/>
        <v>136.62178005172944</v>
      </c>
      <c r="U23" s="84">
        <f t="shared" si="10"/>
        <v>23.934444323182106</v>
      </c>
      <c r="V23" s="82">
        <f>+'Internación x edad (pesimista)'!X26</f>
        <v>0</v>
      </c>
      <c r="W23" s="82">
        <f>+'Internación x edad (pesimista)'!AJ26</f>
        <v>0</v>
      </c>
      <c r="X23" s="200">
        <v>43908</v>
      </c>
      <c r="Y23" s="37"/>
      <c r="Z23" s="213">
        <f t="shared" si="7"/>
        <v>9</v>
      </c>
      <c r="AA23" s="29">
        <v>97</v>
      </c>
      <c r="AB23" s="28">
        <f t="shared" si="0"/>
        <v>0.22784810126582278</v>
      </c>
      <c r="AC23" s="28">
        <f t="shared" si="11"/>
        <v>3.3768714037666858</v>
      </c>
      <c r="AD23">
        <f>+(AA23/AA16)^(1/7)-1</f>
        <v>0.24433140673878651</v>
      </c>
      <c r="AE23" s="28">
        <f>+LN(2)/LN(1+AD23)</f>
        <v>3.1708708663093677</v>
      </c>
    </row>
    <row r="24" spans="1:32" x14ac:dyDescent="0.25">
      <c r="A24" s="7">
        <v>43909</v>
      </c>
      <c r="B24" s="52">
        <f t="shared" si="1"/>
        <v>17</v>
      </c>
      <c r="C24" s="58">
        <f>+C23-((Parámetros!$C$27*C23*D23)/Parámetros!$B$9)</f>
        <v>44559830.71592059</v>
      </c>
      <c r="D24" s="59">
        <f>+D23+((Parámetros!$C$27*C23*D23)/Parámetros!$B$9)-Parámetros!$D$27*D23</f>
        <v>130.34058087564557</v>
      </c>
      <c r="E24" s="59">
        <f>+Parámetros!$D$27*D23+E23</f>
        <v>38.94349854716009</v>
      </c>
      <c r="F24" s="59">
        <f t="shared" si="2"/>
        <v>169.28407942280566</v>
      </c>
      <c r="G24" s="59">
        <f t="shared" ref="G24:G30" si="15">+IF(C23-C24&gt;0,C23-C24,0)</f>
        <v>32.662299372255802</v>
      </c>
      <c r="H24" s="106">
        <f>+'Internación x edad (optimista)'!X27</f>
        <v>0</v>
      </c>
      <c r="I24" s="106">
        <f>+'Internación x edad (optimista)'!AJ27</f>
        <v>0</v>
      </c>
      <c r="J24" s="67">
        <f>+J23-((Parámetros!$F$27*J23*K23)/Parámetros!$B$9)</f>
        <v>44559830.71592059</v>
      </c>
      <c r="K24" s="68">
        <f>+K23+((Parámetros!$F$27*J23*K23)/Parámetros!$B$9)-Parámetros!$D$27*K23</f>
        <v>130.34058087564557</v>
      </c>
      <c r="L24" s="68">
        <f>+Parámetros!$D$27*K23+L23</f>
        <v>38.94349854716009</v>
      </c>
      <c r="M24" s="68">
        <f t="shared" si="4"/>
        <v>169.28407942280566</v>
      </c>
      <c r="N24" s="68">
        <f t="shared" ref="N24" si="16">+J23-J24</f>
        <v>32.662299372255802</v>
      </c>
      <c r="O24" s="66">
        <f>+'Internación x edad (moderado)'!X27</f>
        <v>0</v>
      </c>
      <c r="P24" s="66">
        <f>+'Internación x edad (moderado)'!AJ27</f>
        <v>0</v>
      </c>
      <c r="Q24" s="83">
        <f>+Q23-((Parámetros!$I$27*Q23*R23)/Parámetros!$B$9)</f>
        <v>44559830.71592059</v>
      </c>
      <c r="R24" s="84">
        <f>+R23+((Parámetros!$I$27*Q23*R23)/Parámetros!$B$9)-Parámetros!$D$27*R23</f>
        <v>130.34058087564557</v>
      </c>
      <c r="S24" s="84">
        <f>+Parámetros!$D$27*R23+S23</f>
        <v>38.94349854716009</v>
      </c>
      <c r="T24" s="84">
        <f t="shared" si="9"/>
        <v>169.28407942280566</v>
      </c>
      <c r="U24" s="84">
        <f t="shared" ref="U24:U30" si="17">+Q23-Q24</f>
        <v>32.662299372255802</v>
      </c>
      <c r="V24" s="82">
        <f>+'Internación x edad (pesimista)'!X27</f>
        <v>0</v>
      </c>
      <c r="W24" s="82">
        <f>+'Internación x edad (pesimista)'!AJ27</f>
        <v>0</v>
      </c>
      <c r="X24" s="200">
        <v>43909</v>
      </c>
      <c r="Y24" s="37"/>
      <c r="Z24" s="213">
        <f t="shared" si="7"/>
        <v>14</v>
      </c>
      <c r="AA24" s="29">
        <v>128</v>
      </c>
      <c r="AB24" s="28">
        <f t="shared" si="0"/>
        <v>0.31958762886597936</v>
      </c>
      <c r="AC24" s="28">
        <f t="shared" si="11"/>
        <v>2.4994553823387582</v>
      </c>
    </row>
    <row r="25" spans="1:32" x14ac:dyDescent="0.25">
      <c r="A25" s="7">
        <v>43910</v>
      </c>
      <c r="B25" s="52">
        <f t="shared" si="1"/>
        <v>18</v>
      </c>
      <c r="C25" s="58">
        <f>+C24-((Parámetros!$C$27*C24*D24)/Parámetros!$B$9)</f>
        <v>44559790.24497094</v>
      </c>
      <c r="D25" s="59">
        <f>+D24+((Parámetros!$C$27*C24*D24)/Parámetros!$B$9)-Parámetros!$D$27*D24</f>
        <v>161.50148903564391</v>
      </c>
      <c r="E25" s="59">
        <f>+Parámetros!$D$27*D24+E24</f>
        <v>48.253540038277627</v>
      </c>
      <c r="F25" s="59">
        <f t="shared" si="2"/>
        <v>209.75502907392155</v>
      </c>
      <c r="G25" s="59">
        <f t="shared" si="15"/>
        <v>40.470949649810791</v>
      </c>
      <c r="H25" s="106">
        <f>+'Internación x edad (optimista)'!X28</f>
        <v>1</v>
      </c>
      <c r="I25" s="106">
        <f>+'Internación x edad (optimista)'!AJ28</f>
        <v>0</v>
      </c>
      <c r="J25" s="67">
        <f>+J24-((Parámetros!$F$27*J24*K24)/Parámetros!$B$9)</f>
        <v>44559790.24497094</v>
      </c>
      <c r="K25" s="68">
        <f>+K24+((Parámetros!$F$27*J24*K24)/Parámetros!$B$9)-Parámetros!$D$27*K24</f>
        <v>161.50148903564391</v>
      </c>
      <c r="L25" s="68">
        <f>+Parámetros!$D$27*K24+L24</f>
        <v>48.253540038277627</v>
      </c>
      <c r="M25" s="68">
        <f t="shared" si="4"/>
        <v>209.75502907392155</v>
      </c>
      <c r="N25" s="68">
        <f t="shared" ref="N25:N31" si="18">+J24-J25</f>
        <v>40.470949649810791</v>
      </c>
      <c r="O25" s="66">
        <f>+'Internación x edad (moderado)'!X28</f>
        <v>1</v>
      </c>
      <c r="P25" s="66">
        <f>+'Internación x edad (moderado)'!AJ28</f>
        <v>0</v>
      </c>
      <c r="Q25" s="83">
        <f>+Q24-((Parámetros!$I$27*Q24*R24)/Parámetros!$B$9)</f>
        <v>44559790.24497094</v>
      </c>
      <c r="R25" s="84">
        <f>+R24+((Parámetros!$I$27*Q24*R24)/Parámetros!$B$9)-Parámetros!$D$27*R24</f>
        <v>161.50148903564391</v>
      </c>
      <c r="S25" s="84">
        <f>+Parámetros!$D$27*R24+S24</f>
        <v>48.253540038277627</v>
      </c>
      <c r="T25" s="84">
        <f t="shared" si="9"/>
        <v>209.75502907392155</v>
      </c>
      <c r="U25" s="84">
        <f t="shared" si="17"/>
        <v>40.470949649810791</v>
      </c>
      <c r="V25" s="82">
        <f>+'Internación x edad (pesimista)'!X28</f>
        <v>1</v>
      </c>
      <c r="W25" s="82">
        <f>+'Internación x edad (pesimista)'!AJ28</f>
        <v>0</v>
      </c>
      <c r="X25" s="200">
        <v>43910</v>
      </c>
      <c r="Y25" s="37"/>
      <c r="Z25" s="213">
        <f t="shared" si="7"/>
        <v>18</v>
      </c>
      <c r="AA25" s="28">
        <v>158</v>
      </c>
      <c r="AB25" s="28">
        <f t="shared" si="0"/>
        <v>0.234375</v>
      </c>
      <c r="AC25" s="28">
        <f t="shared" si="11"/>
        <v>3.2918478409204655</v>
      </c>
    </row>
    <row r="26" spans="1:32" x14ac:dyDescent="0.25">
      <c r="A26" s="7">
        <v>43911</v>
      </c>
      <c r="B26" s="52">
        <f t="shared" si="1"/>
        <v>19</v>
      </c>
      <c r="C26" s="58">
        <f>+C25-((Parámetros!$C$27*C25*D25)/Parámetros!$B$9)</f>
        <v>44559740.098557204</v>
      </c>
      <c r="D26" s="59">
        <f>+D25+((Parámetros!$C$27*C25*D25)/Parámetros!$B$9)-Parámetros!$D$27*D25</f>
        <v>200.112082124761</v>
      </c>
      <c r="E26" s="59">
        <f>+Parámetros!$D$27*D25+E25</f>
        <v>59.789360683680762</v>
      </c>
      <c r="F26" s="59">
        <f t="shared" si="2"/>
        <v>259.90144280844174</v>
      </c>
      <c r="G26" s="59">
        <f t="shared" si="15"/>
        <v>50.146413736045361</v>
      </c>
      <c r="H26" s="106">
        <f>+'Internación x edad (optimista)'!X29</f>
        <v>4</v>
      </c>
      <c r="I26" s="106">
        <f>+'Internación x edad (optimista)'!AJ29</f>
        <v>1</v>
      </c>
      <c r="J26" s="67">
        <f>+J25-((Parámetros!$F$27*J25*K25)/Parámetros!$B$9)</f>
        <v>44559740.098557204</v>
      </c>
      <c r="K26" s="68">
        <f>+K25+((Parámetros!$F$27*J25*K25)/Parámetros!$B$9)-Parámetros!$D$27*K25</f>
        <v>200.112082124761</v>
      </c>
      <c r="L26" s="68">
        <f>+Parámetros!$D$27*K25+L25</f>
        <v>59.789360683680762</v>
      </c>
      <c r="M26" s="68">
        <f t="shared" si="4"/>
        <v>259.90144280844174</v>
      </c>
      <c r="N26" s="68">
        <f t="shared" si="18"/>
        <v>50.146413736045361</v>
      </c>
      <c r="O26" s="66">
        <f>+'Internación x edad (moderado)'!X29</f>
        <v>4</v>
      </c>
      <c r="P26" s="66">
        <f>+'Internación x edad (moderado)'!AJ29</f>
        <v>1</v>
      </c>
      <c r="Q26" s="83">
        <f>+Q25-((Parámetros!$I$27*Q25*R25)/Parámetros!$B$9)</f>
        <v>44559740.098557204</v>
      </c>
      <c r="R26" s="84">
        <f>+R25+((Parámetros!$I$27*Q25*R25)/Parámetros!$B$9)-Parámetros!$D$27*R25</f>
        <v>200.112082124761</v>
      </c>
      <c r="S26" s="84">
        <f>+Parámetros!$D$27*R25+S25</f>
        <v>59.789360683680762</v>
      </c>
      <c r="T26" s="84">
        <f t="shared" si="9"/>
        <v>259.90144280844174</v>
      </c>
      <c r="U26" s="84">
        <f t="shared" si="17"/>
        <v>50.146413736045361</v>
      </c>
      <c r="V26" s="82">
        <f>+'Internación x edad (pesimista)'!X29</f>
        <v>4</v>
      </c>
      <c r="W26" s="82">
        <f>+'Internación x edad (pesimista)'!AJ29</f>
        <v>1</v>
      </c>
      <c r="X26" s="200">
        <v>43911</v>
      </c>
      <c r="Y26" s="37"/>
      <c r="Z26" s="213">
        <f t="shared" si="7"/>
        <v>31</v>
      </c>
      <c r="AA26" s="28">
        <v>225</v>
      </c>
      <c r="AB26" s="28">
        <f t="shared" si="0"/>
        <v>0.42405063291139239</v>
      </c>
      <c r="AC26" s="28">
        <f t="shared" si="11"/>
        <v>1.9607826103823556</v>
      </c>
    </row>
    <row r="27" spans="1:32" x14ac:dyDescent="0.25">
      <c r="A27" s="7">
        <v>43912</v>
      </c>
      <c r="B27" s="52">
        <f t="shared" si="1"/>
        <v>20</v>
      </c>
      <c r="C27" s="58">
        <f>+C26-((Parámetros!$C$27*C26*D26)/Parámetros!$B$9)</f>
        <v>44559677.963576093</v>
      </c>
      <c r="D27" s="59">
        <f>+D26+((Parámetros!$C$27*C26*D26)/Parámetros!$B$9)-Parámetros!$D$27*D26</f>
        <v>247.95334308313011</v>
      </c>
      <c r="E27" s="59">
        <f>+Parámetros!$D$27*D26+E26</f>
        <v>74.083080835449408</v>
      </c>
      <c r="F27" s="59">
        <f t="shared" si="2"/>
        <v>322.03642391857954</v>
      </c>
      <c r="G27" s="59">
        <f t="shared" si="15"/>
        <v>62.134981110692024</v>
      </c>
      <c r="H27" s="106">
        <f>+'Internación x edad (optimista)'!X30</f>
        <v>9</v>
      </c>
      <c r="I27" s="106">
        <f>+'Internación x edad (optimista)'!AJ30</f>
        <v>2</v>
      </c>
      <c r="J27" s="67">
        <f>+J26-((Parámetros!$F$27*J26*K26)/Parámetros!$B$9)</f>
        <v>44559677.963576093</v>
      </c>
      <c r="K27" s="68">
        <f>+K26+((Parámetros!$F$27*J26*K26)/Parámetros!$B$9)-Parámetros!$D$27*K26</f>
        <v>247.95334308313011</v>
      </c>
      <c r="L27" s="68">
        <f>+Parámetros!$D$27*K26+L26</f>
        <v>74.083080835449408</v>
      </c>
      <c r="M27" s="68">
        <f t="shared" si="4"/>
        <v>322.03642391857954</v>
      </c>
      <c r="N27" s="68">
        <f t="shared" si="18"/>
        <v>62.134981110692024</v>
      </c>
      <c r="O27" s="66">
        <f>+'Internación x edad (moderado)'!X30</f>
        <v>9</v>
      </c>
      <c r="P27" s="66">
        <f>+'Internación x edad (moderado)'!AJ30</f>
        <v>2</v>
      </c>
      <c r="Q27" s="83">
        <f>+Q26-((Parámetros!$I$27*Q26*R26)/Parámetros!$B$9)</f>
        <v>44559677.963576093</v>
      </c>
      <c r="R27" s="84">
        <f>+R26+((Parámetros!$I$27*Q26*R26)/Parámetros!$B$9)-Parámetros!$D$27*R26</f>
        <v>247.95334308313011</v>
      </c>
      <c r="S27" s="84">
        <f>+Parámetros!$D$27*R26+S26</f>
        <v>74.083080835449408</v>
      </c>
      <c r="T27" s="84">
        <f t="shared" si="9"/>
        <v>322.03642391857954</v>
      </c>
      <c r="U27" s="84">
        <f t="shared" si="17"/>
        <v>62.134981110692024</v>
      </c>
      <c r="V27" s="82">
        <f>+'Internación x edad (pesimista)'!X30</f>
        <v>9</v>
      </c>
      <c r="W27" s="82">
        <f>+'Internación x edad (pesimista)'!AJ30</f>
        <v>2</v>
      </c>
      <c r="X27" s="200">
        <v>43912</v>
      </c>
      <c r="Y27" s="37"/>
      <c r="Z27" s="213">
        <f t="shared" si="7"/>
        <v>30</v>
      </c>
      <c r="AA27" s="28">
        <v>266</v>
      </c>
      <c r="AB27" s="28">
        <f t="shared" si="0"/>
        <v>0.18222222222222223</v>
      </c>
      <c r="AC27" s="28">
        <f t="shared" si="11"/>
        <v>4.1407654149532691</v>
      </c>
    </row>
    <row r="28" spans="1:32" x14ac:dyDescent="0.25">
      <c r="A28" s="7">
        <v>43913</v>
      </c>
      <c r="B28" s="52">
        <f t="shared" si="1"/>
        <v>21</v>
      </c>
      <c r="C28" s="58">
        <f>+C27-((Parámetros!$C$27*C27*D27)/Parámetros!$B$9)</f>
        <v>44559600.973947875</v>
      </c>
      <c r="D28" s="59">
        <f>+D27+((Parámetros!$C$27*C27*D27)/Parámetros!$B$9)-Parámetros!$D$27*D27</f>
        <v>307.23201822734416</v>
      </c>
      <c r="E28" s="59">
        <f>+Parámetros!$D$27*D27+E27</f>
        <v>91.794033912815848</v>
      </c>
      <c r="F28" s="59">
        <f t="shared" si="2"/>
        <v>399.02605214016</v>
      </c>
      <c r="G28" s="59">
        <f t="shared" si="15"/>
        <v>76.989628218114376</v>
      </c>
      <c r="H28" s="106">
        <f>+'Internación x edad (optimista)'!X31</f>
        <v>15</v>
      </c>
      <c r="I28" s="106">
        <f>+'Internación x edad (optimista)'!AJ31</f>
        <v>3</v>
      </c>
      <c r="J28" s="67">
        <f>+J27-((Parámetros!$F$27*J27*K27)/Parámetros!$B$9)</f>
        <v>44559600.973947875</v>
      </c>
      <c r="K28" s="68">
        <f>+K27+((Parámetros!$F$27*J27*K27)/Parámetros!$B$9)-Parámetros!$D$27*K27</f>
        <v>307.23201822734416</v>
      </c>
      <c r="L28" s="68">
        <f>+Parámetros!$D$27*K27+L27</f>
        <v>91.794033912815848</v>
      </c>
      <c r="M28" s="68">
        <f t="shared" si="4"/>
        <v>399.02605214016</v>
      </c>
      <c r="N28" s="68">
        <f t="shared" si="18"/>
        <v>76.989628218114376</v>
      </c>
      <c r="O28" s="66">
        <f>+'Internación x edad (moderado)'!X31</f>
        <v>15</v>
      </c>
      <c r="P28" s="66">
        <f>+'Internación x edad (moderado)'!AJ31</f>
        <v>3</v>
      </c>
      <c r="Q28" s="83">
        <f>+Q27-((Parámetros!$I$27*Q27*R27)/Parámetros!$B$9)</f>
        <v>44559600.973947875</v>
      </c>
      <c r="R28" s="84">
        <f>+R27+((Parámetros!$I$27*Q27*R27)/Parámetros!$B$9)-Parámetros!$D$27*R27</f>
        <v>307.23201822734416</v>
      </c>
      <c r="S28" s="84">
        <f>+Parámetros!$D$27*R27+S27</f>
        <v>91.794033912815848</v>
      </c>
      <c r="T28" s="84">
        <f t="shared" si="9"/>
        <v>399.02605214016</v>
      </c>
      <c r="U28" s="84">
        <f t="shared" si="17"/>
        <v>76.989628218114376</v>
      </c>
      <c r="V28" s="82">
        <f>+'Internación x edad (pesimista)'!X31</f>
        <v>15</v>
      </c>
      <c r="W28" s="82">
        <f>+'Internación x edad (pesimista)'!AJ31</f>
        <v>3</v>
      </c>
      <c r="X28" s="200">
        <v>43913</v>
      </c>
      <c r="Y28" s="37"/>
      <c r="Z28" s="213">
        <f t="shared" si="7"/>
        <v>67</v>
      </c>
      <c r="AA28" s="28">
        <v>301</v>
      </c>
      <c r="AB28" s="28">
        <f t="shared" si="0"/>
        <v>0.13157894736842105</v>
      </c>
      <c r="AC28" s="28">
        <f t="shared" si="11"/>
        <v>5.6073537582115529</v>
      </c>
    </row>
    <row r="29" spans="1:32" x14ac:dyDescent="0.25">
      <c r="A29" s="7">
        <v>43914</v>
      </c>
      <c r="B29" s="52">
        <f t="shared" si="1"/>
        <v>22</v>
      </c>
      <c r="C29" s="58">
        <f>+C28-((Parámetros!$C$27*C28*D28)/Parámetros!$B$9)</f>
        <v>44559505.578428306</v>
      </c>
      <c r="D29" s="59">
        <f>+D28+((Parámetros!$C$27*C28*D28)/Parámetros!$B$9)-Parámetros!$D$27*D28</f>
        <v>380.68239363840433</v>
      </c>
      <c r="E29" s="59">
        <f>+Parámetros!$D$27*D28+E28</f>
        <v>113.73917807191185</v>
      </c>
      <c r="F29" s="59">
        <f t="shared" si="2"/>
        <v>494.42157171031619</v>
      </c>
      <c r="G29" s="59">
        <f t="shared" si="15"/>
        <v>95.395519569516182</v>
      </c>
      <c r="H29" s="106">
        <f>+'Internación x edad (optimista)'!X32</f>
        <v>21</v>
      </c>
      <c r="I29" s="106">
        <f>+'Internación x edad (optimista)'!AJ32</f>
        <v>4</v>
      </c>
      <c r="J29" s="67">
        <f>+J28-((Parámetros!$F$27*J28*K28)/Parámetros!$B$9)</f>
        <v>44559505.578428306</v>
      </c>
      <c r="K29" s="68">
        <f>+K28+((Parámetros!$F$27*J28*K28)/Parámetros!$B$9)-Parámetros!$D$27*K28</f>
        <v>380.68239363840433</v>
      </c>
      <c r="L29" s="68">
        <f>+Parámetros!$D$27*K28+L28</f>
        <v>113.73917807191185</v>
      </c>
      <c r="M29" s="68">
        <f t="shared" si="4"/>
        <v>494.42157171031619</v>
      </c>
      <c r="N29" s="68">
        <f t="shared" si="18"/>
        <v>95.395519569516182</v>
      </c>
      <c r="O29" s="66">
        <f>+'Internación x edad (moderado)'!X32</f>
        <v>21</v>
      </c>
      <c r="P29" s="66">
        <f>+'Internación x edad (moderado)'!AJ32</f>
        <v>4</v>
      </c>
      <c r="Q29" s="83">
        <f>+Q28-((Parámetros!$I$27*Q28*R28)/Parámetros!$B$9)</f>
        <v>44559505.578428306</v>
      </c>
      <c r="R29" s="84">
        <f>+R28+((Parámetros!$I$27*Q28*R28)/Parámetros!$B$9)-Parámetros!$D$27*R28</f>
        <v>380.68239363840433</v>
      </c>
      <c r="S29" s="84">
        <f>+Parámetros!$D$27*R28+S28</f>
        <v>113.73917807191185</v>
      </c>
      <c r="T29" s="84">
        <f t="shared" si="9"/>
        <v>494.42157171031619</v>
      </c>
      <c r="U29" s="84">
        <f t="shared" si="17"/>
        <v>95.395519569516182</v>
      </c>
      <c r="V29" s="82">
        <f>+'Internación x edad (pesimista)'!X32</f>
        <v>21</v>
      </c>
      <c r="W29" s="82">
        <f>+'Internación x edad (pesimista)'!AJ32</f>
        <v>4</v>
      </c>
      <c r="X29" s="200">
        <v>43914</v>
      </c>
      <c r="Y29" s="37"/>
      <c r="Z29" s="213">
        <f t="shared" si="7"/>
        <v>41</v>
      </c>
      <c r="AA29" s="28">
        <v>385</v>
      </c>
      <c r="AB29" s="28">
        <f t="shared" si="0"/>
        <v>0.27906976744186046</v>
      </c>
      <c r="AC29" s="28">
        <f t="shared" si="11"/>
        <v>2.8161481180015637</v>
      </c>
    </row>
    <row r="30" spans="1:32" x14ac:dyDescent="0.25">
      <c r="A30" s="7">
        <v>43915</v>
      </c>
      <c r="B30" s="52">
        <f t="shared" si="1"/>
        <v>23</v>
      </c>
      <c r="C30" s="58">
        <f>+C29-((Parámetros!$C$27*C29*D29)/Parámetros!$B$9)</f>
        <v>44559387.376825504</v>
      </c>
      <c r="D30" s="59">
        <f>+D29+((Parámetros!$C$27*C29*D29)/Parámetros!$B$9)-Parámetros!$D$27*D29</f>
        <v>471.69239689444083</v>
      </c>
      <c r="E30" s="59">
        <f>+Parámetros!$D$27*D29+E29</f>
        <v>140.93077761751215</v>
      </c>
      <c r="F30" s="59">
        <f t="shared" si="2"/>
        <v>612.62317451195304</v>
      </c>
      <c r="G30" s="59">
        <f t="shared" si="15"/>
        <v>118.20160280168056</v>
      </c>
      <c r="H30" s="106">
        <f>+'Internación x edad (optimista)'!X33</f>
        <v>28</v>
      </c>
      <c r="I30" s="106">
        <f>+'Internación x edad (optimista)'!AJ33</f>
        <v>5</v>
      </c>
      <c r="J30" s="67">
        <f>+J29-((Parámetros!$F$27*J29*K29)/Parámetros!$B$9)</f>
        <v>44559387.376825504</v>
      </c>
      <c r="K30" s="68">
        <f>+K29+((Parámetros!$F$27*J29*K29)/Parámetros!$B$9)-Parámetros!$D$27*K29</f>
        <v>471.69239689444083</v>
      </c>
      <c r="L30" s="68">
        <f>+Parámetros!$D$27*K29+L29</f>
        <v>140.93077761751215</v>
      </c>
      <c r="M30" s="68">
        <f t="shared" si="4"/>
        <v>612.62317451195304</v>
      </c>
      <c r="N30" s="68">
        <f t="shared" si="18"/>
        <v>118.20160280168056</v>
      </c>
      <c r="O30" s="66">
        <f>+'Internación x edad (moderado)'!X33</f>
        <v>28</v>
      </c>
      <c r="P30" s="66">
        <f>+'Internación x edad (moderado)'!AJ33</f>
        <v>5</v>
      </c>
      <c r="Q30" s="83">
        <f>+Q29-((Parámetros!$I$27*Q29*R29)/Parámetros!$B$9)</f>
        <v>44559387.376825504</v>
      </c>
      <c r="R30" s="84">
        <f>+R29+((Parámetros!$I$27*Q29*R29)/Parámetros!$B$9)-Parámetros!$D$27*R29</f>
        <v>471.69239689444083</v>
      </c>
      <c r="S30" s="84">
        <f>+Parámetros!$D$27*R29+S29</f>
        <v>140.93077761751215</v>
      </c>
      <c r="T30" s="84">
        <f t="shared" si="9"/>
        <v>612.62317451195304</v>
      </c>
      <c r="U30" s="84">
        <f t="shared" si="17"/>
        <v>118.20160280168056</v>
      </c>
      <c r="V30" s="82">
        <f>+'Internación x edad (pesimista)'!X33</f>
        <v>28</v>
      </c>
      <c r="W30" s="82">
        <f>+'Internación x edad (pesimista)'!AJ33</f>
        <v>5</v>
      </c>
      <c r="X30" s="200">
        <v>43915</v>
      </c>
      <c r="Y30" s="37"/>
      <c r="Z30" s="213">
        <f t="shared" si="7"/>
        <v>35</v>
      </c>
      <c r="AA30" s="28">
        <v>502</v>
      </c>
      <c r="AB30" s="28">
        <f t="shared" si="0"/>
        <v>0.30389610389610389</v>
      </c>
      <c r="AC30" s="28">
        <f t="shared" si="11"/>
        <v>2.6121328667167387</v>
      </c>
      <c r="AF30">
        <f>+(AC31*AC30*AC29*AC28*AC27*AC26*AC25*AC24)^(1/8)</f>
        <v>3.2334989412593722</v>
      </c>
    </row>
    <row r="31" spans="1:32" x14ac:dyDescent="0.25">
      <c r="A31" s="7">
        <v>43916</v>
      </c>
      <c r="B31" s="52">
        <f t="shared" si="1"/>
        <v>24</v>
      </c>
      <c r="C31" s="58">
        <f>+C30-((Parámetros!$C$27*C30*D30)/Parámetros!$B$9)</f>
        <v>44559240.917072244</v>
      </c>
      <c r="D31" s="59">
        <f>+D30+((Parámetros!$C$27*C30*D30)/Parámetros!$B$9)-Parámetros!$D$27*D30</f>
        <v>584.45983609202244</v>
      </c>
      <c r="E31" s="59">
        <f>+Parámetros!$D$27*D30+E30</f>
        <v>174.62309168140078</v>
      </c>
      <c r="F31" s="59">
        <f t="shared" si="2"/>
        <v>759.08292777342319</v>
      </c>
      <c r="G31" s="59">
        <f t="shared" si="3"/>
        <v>146.45975326001644</v>
      </c>
      <c r="H31" s="106">
        <f>+'Internación x edad (optimista)'!X34</f>
        <v>37</v>
      </c>
      <c r="I31" s="106">
        <f>+'Internación x edad (optimista)'!AJ34</f>
        <v>7</v>
      </c>
      <c r="J31" s="67">
        <f>+J30-((Parámetros!$F$27*J30*K30)/Parámetros!$B$9)</f>
        <v>44559240.917072244</v>
      </c>
      <c r="K31" s="68">
        <f>+K30+((Parámetros!$F$27*J30*K30)/Parámetros!$B$9)-Parámetros!$D$27*K30</f>
        <v>584.45983609202244</v>
      </c>
      <c r="L31" s="68">
        <f>+Parámetros!$D$27*K30+L30</f>
        <v>174.62309168140078</v>
      </c>
      <c r="M31" s="68">
        <f t="shared" si="4"/>
        <v>759.08292777342319</v>
      </c>
      <c r="N31" s="68">
        <f t="shared" si="18"/>
        <v>146.45975326001644</v>
      </c>
      <c r="O31" s="66">
        <f>+'Internación x edad (moderado)'!X34</f>
        <v>37</v>
      </c>
      <c r="P31" s="66">
        <f>+'Internación x edad (moderado)'!AJ34</f>
        <v>7</v>
      </c>
      <c r="Q31" s="83">
        <f>+Q30-((Parámetros!$I$27*Q30*R30)/Parámetros!$B$9)</f>
        <v>44559240.917072244</v>
      </c>
      <c r="R31" s="84">
        <f>+R30+((Parámetros!$I$27*Q30*R30)/Parámetros!$B$9)-Parámetros!$D$27*R30</f>
        <v>584.45983609202244</v>
      </c>
      <c r="S31" s="84">
        <f>+Parámetros!$D$27*R30+S30</f>
        <v>174.62309168140078</v>
      </c>
      <c r="T31" s="84">
        <f t="shared" si="9"/>
        <v>759.08292777342319</v>
      </c>
      <c r="U31" s="84">
        <f t="shared" si="10"/>
        <v>146.45975326001644</v>
      </c>
      <c r="V31" s="82">
        <f>+'Internación x edad (pesimista)'!X34</f>
        <v>37</v>
      </c>
      <c r="W31" s="82">
        <f>+'Internación x edad (pesimista)'!AJ34</f>
        <v>7</v>
      </c>
      <c r="X31" s="200">
        <v>43916</v>
      </c>
      <c r="Y31" s="37"/>
      <c r="Z31" s="213">
        <f t="shared" si="7"/>
        <v>84</v>
      </c>
      <c r="AA31" s="28">
        <v>589</v>
      </c>
      <c r="AB31" s="28">
        <f t="shared" si="0"/>
        <v>0.17330677290836655</v>
      </c>
      <c r="AC31" s="28">
        <f t="shared" si="11"/>
        <v>4.3368845067350117</v>
      </c>
      <c r="AD31">
        <f>+(AA31/AA24)^(1/7)-1</f>
        <v>0.24365740684516268</v>
      </c>
      <c r="AE31" s="28">
        <f>+LN(2)/LN(1+AD31)</f>
        <v>3.1787494982111975</v>
      </c>
    </row>
    <row r="32" spans="1:32" x14ac:dyDescent="0.25">
      <c r="A32" s="7">
        <v>43917</v>
      </c>
      <c r="B32" s="52">
        <f t="shared" si="1"/>
        <v>25</v>
      </c>
      <c r="C32" s="58">
        <f>+C31-((Parámetros!$C$28*C31*D31)/Parámetros!$B$9)</f>
        <v>44559145.34941671</v>
      </c>
      <c r="D32" s="59">
        <f>+D31+((Parámetros!$C$28*C31*D31)/Parámetros!$B$9)-Parámetros!$D$28*D31</f>
        <v>638.28036047830187</v>
      </c>
      <c r="E32" s="59">
        <f>+Parámetros!$D$28*D31+E31</f>
        <v>216.37022283083095</v>
      </c>
      <c r="F32" s="59">
        <f t="shared" si="2"/>
        <v>854.6505833091328</v>
      </c>
      <c r="G32" s="59">
        <f t="shared" ref="G32:G36" si="19">+IF(C31-C32&gt;0,C31-C32,0)</f>
        <v>95.56765553355217</v>
      </c>
      <c r="H32" s="106">
        <f>+'Internación x edad (optimista)'!X35</f>
        <v>43</v>
      </c>
      <c r="I32" s="106">
        <f>+'Internación x edad (optimista)'!AJ35</f>
        <v>8</v>
      </c>
      <c r="J32" s="67">
        <f>+J31-((Parámetros!$F$28*J31*K31)/Parámetros!$B$9)</f>
        <v>44559145.34941671</v>
      </c>
      <c r="K32" s="68">
        <f>+K31+((Parámetros!$F$28*J31*K31)/Parámetros!$B$9)-Parámetros!$D$28*K31</f>
        <v>638.28036047830187</v>
      </c>
      <c r="L32" s="68">
        <f>+Parámetros!$D$28*K31+L31</f>
        <v>216.37022283083095</v>
      </c>
      <c r="M32" s="68">
        <f t="shared" si="4"/>
        <v>854.6505833091328</v>
      </c>
      <c r="N32" s="68">
        <f t="shared" ref="N32:N36" si="20">+J31-J32</f>
        <v>95.56765553355217</v>
      </c>
      <c r="O32" s="66">
        <f>+'Internación x edad (moderado)'!X35</f>
        <v>43</v>
      </c>
      <c r="P32" s="66">
        <f>+'Internación x edad (moderado)'!AJ35</f>
        <v>8</v>
      </c>
      <c r="Q32" s="83">
        <f>+Q31-((Parámetros!$I$28*Q31*R31)/Parámetros!$B$9)</f>
        <v>44559145.34941671</v>
      </c>
      <c r="R32" s="84">
        <f>+R31+((Parámetros!$I$28*Q31*R31)/Parámetros!$B$9)-Parámetros!$D$28*R31</f>
        <v>638.28036047830187</v>
      </c>
      <c r="S32" s="84">
        <f>+Parámetros!$D$28*R31+S31</f>
        <v>216.37022283083095</v>
      </c>
      <c r="T32" s="84">
        <f t="shared" si="9"/>
        <v>854.6505833091328</v>
      </c>
      <c r="U32" s="84">
        <f t="shared" ref="U32:U36" si="21">+Q31-Q32</f>
        <v>95.56765553355217</v>
      </c>
      <c r="V32" s="82">
        <f>+'Internación x edad (pesimista)'!X35</f>
        <v>43</v>
      </c>
      <c r="W32" s="82">
        <f>+'Internación x edad (pesimista)'!AJ35</f>
        <v>8</v>
      </c>
      <c r="X32" s="200">
        <v>43917</v>
      </c>
      <c r="Y32" s="37"/>
      <c r="Z32" s="213">
        <f t="shared" si="7"/>
        <v>117</v>
      </c>
      <c r="AA32" s="28">
        <v>690</v>
      </c>
      <c r="AB32" s="28">
        <f t="shared" si="0"/>
        <v>0.17147707979626486</v>
      </c>
      <c r="AC32" s="28">
        <f t="shared" si="11"/>
        <v>4.3796503816301771</v>
      </c>
    </row>
    <row r="33" spans="1:32" x14ac:dyDescent="0.25">
      <c r="A33" s="7">
        <v>43918</v>
      </c>
      <c r="B33" s="52">
        <f t="shared" si="1"/>
        <v>26</v>
      </c>
      <c r="C33" s="58">
        <f>+C32-((Parámetros!$C$28*C32*D32)/Parámetros!$B$9)</f>
        <v>44559040.981549099</v>
      </c>
      <c r="D33" s="59">
        <f>+D32+((Parámetros!$C$28*C32*D32)/Parámetros!$B$9)-Parámetros!$D$28*D32</f>
        <v>697.05677377241477</v>
      </c>
      <c r="E33" s="59">
        <f>+Parámetros!$D$28*D32+E32</f>
        <v>261.96167715070965</v>
      </c>
      <c r="F33" s="59">
        <f t="shared" si="2"/>
        <v>959.01845092312442</v>
      </c>
      <c r="G33" s="59">
        <f t="shared" si="19"/>
        <v>104.36786761134863</v>
      </c>
      <c r="H33" s="106">
        <f>+'Internación x edad (optimista)'!X36</f>
        <v>49</v>
      </c>
      <c r="I33" s="106">
        <f>+'Internación x edad (optimista)'!AJ36</f>
        <v>9</v>
      </c>
      <c r="J33" s="67">
        <f>+J32-((Parámetros!$F$28*J32*K32)/Parámetros!$B$9)</f>
        <v>44559040.981549099</v>
      </c>
      <c r="K33" s="68">
        <f>+K32+((Parámetros!$F$28*J32*K32)/Parámetros!$B$9)-Parámetros!$D$28*K32</f>
        <v>697.05677377241477</v>
      </c>
      <c r="L33" s="68">
        <f>+Parámetros!$D$28*K32+L32</f>
        <v>261.96167715070965</v>
      </c>
      <c r="M33" s="68">
        <f t="shared" si="4"/>
        <v>959.01845092312442</v>
      </c>
      <c r="N33" s="68">
        <f t="shared" si="20"/>
        <v>104.36786761134863</v>
      </c>
      <c r="O33" s="66">
        <f>+'Internación x edad (moderado)'!X36</f>
        <v>49</v>
      </c>
      <c r="P33" s="66">
        <f>+'Internación x edad (moderado)'!AJ36</f>
        <v>9</v>
      </c>
      <c r="Q33" s="83">
        <f>+Q32-((Parámetros!$I$28*Q32*R32)/Parámetros!$B$9)</f>
        <v>44559040.981549099</v>
      </c>
      <c r="R33" s="84">
        <f>+R32+((Parámetros!$I$28*Q32*R32)/Parámetros!$B$9)-Parámetros!$D$28*R32</f>
        <v>697.05677377241477</v>
      </c>
      <c r="S33" s="84">
        <f>+Parámetros!$D$28*R32+S32</f>
        <v>261.96167715070965</v>
      </c>
      <c r="T33" s="84">
        <f t="shared" si="9"/>
        <v>959.01845092312442</v>
      </c>
      <c r="U33" s="84">
        <f t="shared" si="21"/>
        <v>104.36786761134863</v>
      </c>
      <c r="V33" s="82">
        <f>+'Internación x edad (pesimista)'!X36</f>
        <v>49</v>
      </c>
      <c r="W33" s="82">
        <f>+'Internación x edad (pesimista)'!AJ36</f>
        <v>9</v>
      </c>
      <c r="X33" s="200">
        <v>43918</v>
      </c>
      <c r="Y33" s="37"/>
      <c r="Z33" s="213">
        <f t="shared" si="7"/>
        <v>87</v>
      </c>
      <c r="AA33" s="28">
        <v>745</v>
      </c>
      <c r="AB33" s="28">
        <f t="shared" si="0"/>
        <v>7.9710144927536225E-2</v>
      </c>
      <c r="AC33" s="28">
        <f t="shared" si="11"/>
        <v>9.037990532018723</v>
      </c>
    </row>
    <row r="34" spans="1:32" x14ac:dyDescent="0.25">
      <c r="A34" s="7">
        <v>43919</v>
      </c>
      <c r="B34" s="52">
        <f t="shared" si="1"/>
        <v>27</v>
      </c>
      <c r="C34" s="58">
        <f>+C33-((Parámetros!$C$28*C33*D33)/Parámetros!$B$9)</f>
        <v>44558927.003173463</v>
      </c>
      <c r="D34" s="59">
        <f>+D33+((Parámetros!$C$28*C33*D33)/Parámetros!$B$9)-Parámetros!$D$28*D33</f>
        <v>761.24537985115944</v>
      </c>
      <c r="E34" s="59">
        <f>+Parámetros!$D$28*D33+E33</f>
        <v>311.75144670588213</v>
      </c>
      <c r="F34" s="59">
        <f t="shared" si="2"/>
        <v>1072.9968265570415</v>
      </c>
      <c r="G34" s="59">
        <f t="shared" si="19"/>
        <v>113.97837563604116</v>
      </c>
      <c r="H34" s="106">
        <f>+'Internación x edad (optimista)'!X37</f>
        <v>55</v>
      </c>
      <c r="I34" s="106">
        <f>+'Internación x edad (optimista)'!AJ37</f>
        <v>10</v>
      </c>
      <c r="J34" s="67">
        <f>+J33-((Parámetros!$F$28*J33*K33)/Parámetros!$B$9)</f>
        <v>44558927.003173463</v>
      </c>
      <c r="K34" s="68">
        <f>+K33+((Parámetros!$F$28*J33*K33)/Parámetros!$B$9)-Parámetros!$D$28*K33</f>
        <v>761.24537985115944</v>
      </c>
      <c r="L34" s="68">
        <f>+Parámetros!$D$28*K33+L33</f>
        <v>311.75144670588213</v>
      </c>
      <c r="M34" s="68">
        <f t="shared" si="4"/>
        <v>1072.9968265570415</v>
      </c>
      <c r="N34" s="68">
        <f t="shared" si="20"/>
        <v>113.97837563604116</v>
      </c>
      <c r="O34" s="66">
        <f>+'Internación x edad (moderado)'!X37</f>
        <v>55</v>
      </c>
      <c r="P34" s="66">
        <f>+'Internación x edad (moderado)'!AJ37</f>
        <v>10</v>
      </c>
      <c r="Q34" s="83">
        <f>+Q33-((Parámetros!$I$28*Q33*R33)/Parámetros!$B$9)</f>
        <v>44558927.003173463</v>
      </c>
      <c r="R34" s="84">
        <f>+R33+((Parámetros!$I$28*Q33*R33)/Parámetros!$B$9)-Parámetros!$D$28*R33</f>
        <v>761.24537985115944</v>
      </c>
      <c r="S34" s="84">
        <f>+Parámetros!$D$28*R33+S33</f>
        <v>311.75144670588213</v>
      </c>
      <c r="T34" s="84">
        <f t="shared" si="9"/>
        <v>1072.9968265570415</v>
      </c>
      <c r="U34" s="84">
        <f t="shared" si="21"/>
        <v>113.97837563604116</v>
      </c>
      <c r="V34" s="82">
        <f>+'Internación x edad (pesimista)'!X37</f>
        <v>55</v>
      </c>
      <c r="W34" s="82">
        <f>+'Internación x edad (pesimista)'!AJ37</f>
        <v>10</v>
      </c>
      <c r="X34" s="200">
        <v>43919</v>
      </c>
      <c r="Y34" s="37"/>
      <c r="Z34" s="213">
        <f t="shared" si="7"/>
        <v>101</v>
      </c>
      <c r="AA34" s="28">
        <v>820</v>
      </c>
      <c r="AB34" s="28">
        <f t="shared" si="0"/>
        <v>0.10067114093959731</v>
      </c>
      <c r="AC34" s="28">
        <f t="shared" si="11"/>
        <v>7.2262958697676734</v>
      </c>
    </row>
    <row r="35" spans="1:32" x14ac:dyDescent="0.25">
      <c r="A35" s="7">
        <v>43920</v>
      </c>
      <c r="B35" s="52">
        <f t="shared" si="1"/>
        <v>28</v>
      </c>
      <c r="C35" s="58">
        <f>+C34-((Parámetros!$C$28*C34*D34)/Parámetros!$B$9)</f>
        <v>44558802.529395744</v>
      </c>
      <c r="D35" s="59">
        <f>+D34+((Parámetros!$C$28*C34*D34)/Parámetros!$B$9)-Parámetros!$D$28*D34</f>
        <v>831.34448757952691</v>
      </c>
      <c r="E35" s="59">
        <f>+Parámetros!$D$28*D34+E34</f>
        <v>366.12611669525063</v>
      </c>
      <c r="F35" s="59">
        <f t="shared" si="2"/>
        <v>1197.4706042747775</v>
      </c>
      <c r="G35" s="59">
        <f t="shared" si="19"/>
        <v>124.47377771884203</v>
      </c>
      <c r="H35" s="106">
        <f>+'Internación x edad (optimista)'!X38</f>
        <v>62</v>
      </c>
      <c r="I35" s="106">
        <f>+'Internación x edad (optimista)'!AJ38</f>
        <v>11</v>
      </c>
      <c r="J35" s="67">
        <f>+J34-((Parámetros!$F$28*J34*K34)/Parámetros!$B$9)</f>
        <v>44558802.529395744</v>
      </c>
      <c r="K35" s="68">
        <f>+K34+((Parámetros!$F$28*J34*K34)/Parámetros!$B$9)-Parámetros!$D$28*K34</f>
        <v>831.34448757952691</v>
      </c>
      <c r="L35" s="68">
        <f>+Parámetros!$D$28*K34+L34</f>
        <v>366.12611669525063</v>
      </c>
      <c r="M35" s="68">
        <f t="shared" si="4"/>
        <v>1197.4706042747775</v>
      </c>
      <c r="N35" s="68">
        <f t="shared" si="20"/>
        <v>124.47377771884203</v>
      </c>
      <c r="O35" s="66">
        <f>+'Internación x edad (moderado)'!X38</f>
        <v>62</v>
      </c>
      <c r="P35" s="66">
        <f>+'Internación x edad (moderado)'!AJ38</f>
        <v>11</v>
      </c>
      <c r="Q35" s="83">
        <f>+Q34-((Parámetros!$I$28*Q34*R34)/Parámetros!$B$9)</f>
        <v>44558802.529395744</v>
      </c>
      <c r="R35" s="84">
        <f>+R34+((Parámetros!$I$28*Q34*R34)/Parámetros!$B$9)-Parámetros!$D$28*R34</f>
        <v>831.34448757952691</v>
      </c>
      <c r="S35" s="84">
        <f>+Parámetros!$D$28*R34+S34</f>
        <v>366.12611669525063</v>
      </c>
      <c r="T35" s="84">
        <f t="shared" si="9"/>
        <v>1197.4706042747775</v>
      </c>
      <c r="U35" s="84">
        <f t="shared" si="21"/>
        <v>124.47377771884203</v>
      </c>
      <c r="V35" s="82">
        <f>+'Internación x edad (pesimista)'!X38</f>
        <v>62</v>
      </c>
      <c r="W35" s="82">
        <f>+'Internación x edad (pesimista)'!AJ38</f>
        <v>11</v>
      </c>
      <c r="X35" s="200">
        <v>43920</v>
      </c>
      <c r="Y35" s="37"/>
      <c r="Z35" s="213">
        <f t="shared" si="7"/>
        <v>55</v>
      </c>
      <c r="AA35" s="28">
        <v>966</v>
      </c>
      <c r="AB35" s="28">
        <f t="shared" si="0"/>
        <v>0.17804878048780487</v>
      </c>
      <c r="AC35" s="28">
        <f t="shared" si="11"/>
        <v>4.2301313389482598</v>
      </c>
    </row>
    <row r="36" spans="1:32" ht="15.75" thickBot="1" x14ac:dyDescent="0.3">
      <c r="A36" s="8">
        <v>43921</v>
      </c>
      <c r="B36" s="52">
        <f t="shared" si="1"/>
        <v>29</v>
      </c>
      <c r="C36" s="58">
        <f>+C35-((Parámetros!$C$28*C35*D35)/Parámetros!$B$9)</f>
        <v>44558666.593858235</v>
      </c>
      <c r="D36" s="59">
        <f>+D35+((Parámetros!$C$28*C35*D35)/Parámetros!$B$9)-Parámetros!$D$28*D35</f>
        <v>907.89827597331828</v>
      </c>
      <c r="E36" s="59">
        <f>+Parámetros!$D$28*D35+E35</f>
        <v>425.50786580807397</v>
      </c>
      <c r="F36" s="59">
        <f t="shared" si="2"/>
        <v>1333.4061417813923</v>
      </c>
      <c r="G36" s="59">
        <f t="shared" si="19"/>
        <v>135.93553750962019</v>
      </c>
      <c r="H36" s="106">
        <f>+'Internación x edad (optimista)'!X39</f>
        <v>70</v>
      </c>
      <c r="I36" s="106">
        <f>+'Internación x edad (optimista)'!AJ39</f>
        <v>13</v>
      </c>
      <c r="J36" s="67">
        <f>+J35-((Parámetros!$F$28*J35*K35)/Parámetros!$B$9)</f>
        <v>44558666.593858235</v>
      </c>
      <c r="K36" s="68">
        <f>+K35+((Parámetros!$F$28*J35*K35)/Parámetros!$B$9)-Parámetros!$D$28*K35</f>
        <v>907.89827597331828</v>
      </c>
      <c r="L36" s="68">
        <f>+Parámetros!$D$28*K35+L35</f>
        <v>425.50786580807397</v>
      </c>
      <c r="M36" s="68">
        <f t="shared" si="4"/>
        <v>1333.4061417813923</v>
      </c>
      <c r="N36" s="68">
        <f t="shared" si="20"/>
        <v>135.93553750962019</v>
      </c>
      <c r="O36" s="66">
        <f>+'Internación x edad (moderado)'!X39</f>
        <v>70</v>
      </c>
      <c r="P36" s="66">
        <f>+'Internación x edad (moderado)'!AJ39</f>
        <v>13</v>
      </c>
      <c r="Q36" s="83">
        <f>+Q35-((Parámetros!$I$28*Q35*R35)/Parámetros!$B$9)</f>
        <v>44558666.593858235</v>
      </c>
      <c r="R36" s="84">
        <f>+R35+((Parámetros!$I$28*Q35*R35)/Parámetros!$B$9)-Parámetros!$D$28*R35</f>
        <v>907.89827597331828</v>
      </c>
      <c r="S36" s="84">
        <f>+Parámetros!$D$28*R35+S35</f>
        <v>425.50786580807397</v>
      </c>
      <c r="T36" s="84">
        <f t="shared" si="9"/>
        <v>1333.4061417813923</v>
      </c>
      <c r="U36" s="84">
        <f t="shared" si="21"/>
        <v>135.93553750962019</v>
      </c>
      <c r="V36" s="82">
        <f>+'Internación x edad (pesimista)'!X39</f>
        <v>70</v>
      </c>
      <c r="W36" s="82">
        <f>+'Internación x edad (pesimista)'!AJ39</f>
        <v>13</v>
      </c>
      <c r="X36" s="201">
        <v>43921</v>
      </c>
      <c r="Y36" s="37"/>
      <c r="Z36" s="213">
        <f t="shared" si="7"/>
        <v>75</v>
      </c>
      <c r="AA36" s="28">
        <v>1054</v>
      </c>
      <c r="AB36" s="28">
        <f t="shared" si="0"/>
        <v>9.1097308488612833E-2</v>
      </c>
      <c r="AC36" s="28">
        <f t="shared" si="11"/>
        <v>7.9504039300390552</v>
      </c>
      <c r="AE36" s="28"/>
    </row>
    <row r="37" spans="1:32" x14ac:dyDescent="0.25">
      <c r="A37" s="9">
        <v>43922</v>
      </c>
      <c r="B37" s="52">
        <f t="shared" si="1"/>
        <v>30</v>
      </c>
      <c r="C37" s="58">
        <f>+C36-((Parámetros!$C$28*C36*D36)/Parámetros!$B$9)</f>
        <v>44558518.141242638</v>
      </c>
      <c r="D37" s="59">
        <f>+D36+((Parámetros!$C$28*C36*D36)/Parámetros!$B$9)-Parámetros!$D$28*D36</f>
        <v>991.50101471308903</v>
      </c>
      <c r="E37" s="59">
        <f>+Parámetros!$D$28*D36+E36</f>
        <v>490.357742663311</v>
      </c>
      <c r="F37" s="59">
        <f t="shared" si="2"/>
        <v>1481.8587573764</v>
      </c>
      <c r="G37" s="59">
        <f t="shared" si="3"/>
        <v>148.45261559635401</v>
      </c>
      <c r="H37" s="106">
        <f>+'Internación x edad (optimista)'!X40</f>
        <v>78</v>
      </c>
      <c r="I37" s="106">
        <f>+'Internación x edad (optimista)'!AJ40</f>
        <v>15</v>
      </c>
      <c r="J37" s="67">
        <f>+J36-((Parámetros!$F$28*J36*K36)/Parámetros!$B$9)</f>
        <v>44558518.141242638</v>
      </c>
      <c r="K37" s="68">
        <f>+K36+((Parámetros!$F$28*J36*K36)/Parámetros!$B$9)-Parámetros!$D$28*K36</f>
        <v>991.50101471308903</v>
      </c>
      <c r="L37" s="68">
        <f>+Parámetros!$D$28*K36+L36</f>
        <v>490.357742663311</v>
      </c>
      <c r="M37" s="68">
        <f t="shared" si="4"/>
        <v>1481.8587573764</v>
      </c>
      <c r="N37" s="68">
        <f t="shared" si="8"/>
        <v>148.45261559635401</v>
      </c>
      <c r="O37" s="66">
        <f>+'Internación x edad (moderado)'!X40</f>
        <v>78</v>
      </c>
      <c r="P37" s="66">
        <f>+'Internación x edad (moderado)'!AJ40</f>
        <v>15</v>
      </c>
      <c r="Q37" s="83">
        <f>+Q36-((Parámetros!$I$28*Q36*R36)/Parámetros!$B$9)</f>
        <v>44558518.141242638</v>
      </c>
      <c r="R37" s="84">
        <f>+R36+((Parámetros!$I$28*Q36*R36)/Parámetros!$B$9)-Parámetros!$D$28*R36</f>
        <v>991.50101471308903</v>
      </c>
      <c r="S37" s="84">
        <f>+Parámetros!$D$28*R36+S36</f>
        <v>490.357742663311</v>
      </c>
      <c r="T37" s="84">
        <f t="shared" si="9"/>
        <v>1481.8587573764</v>
      </c>
      <c r="U37" s="84">
        <f t="shared" si="10"/>
        <v>148.45261559635401</v>
      </c>
      <c r="V37" s="82">
        <f>+'Internación x edad (pesimista)'!X40</f>
        <v>78</v>
      </c>
      <c r="W37" s="82">
        <f>+'Internación x edad (pesimista)'!AJ40</f>
        <v>15</v>
      </c>
      <c r="X37" s="202">
        <v>43922</v>
      </c>
      <c r="Y37" s="37"/>
      <c r="Z37" s="213">
        <f t="shared" si="7"/>
        <v>146</v>
      </c>
      <c r="AA37" s="28">
        <v>1133</v>
      </c>
      <c r="AB37" s="28">
        <f t="shared" si="0"/>
        <v>7.4952561669829221E-2</v>
      </c>
      <c r="AC37" s="28">
        <f t="shared" si="11"/>
        <v>9.5902108482864179</v>
      </c>
    </row>
    <row r="38" spans="1:32" x14ac:dyDescent="0.25">
      <c r="A38" s="10">
        <v>43923</v>
      </c>
      <c r="B38" s="52">
        <f t="shared" si="1"/>
        <v>31</v>
      </c>
      <c r="C38" s="58">
        <f>+C37-((Parámetros!$C$28*C37*D37)/Parámetros!$B$9)</f>
        <v>44558356.019083679</v>
      </c>
      <c r="D38" s="59">
        <f>+D37+((Parámetros!$C$28*C37*D37)/Parámetros!$B$9)-Parámetros!$D$28*D37</f>
        <v>1082.8016726199101</v>
      </c>
      <c r="E38" s="59">
        <f>+Parámetros!$D$28*D37+E37</f>
        <v>561.1792437142459</v>
      </c>
      <c r="F38" s="59">
        <f t="shared" si="2"/>
        <v>1643.9809163341561</v>
      </c>
      <c r="G38" s="59">
        <f t="shared" si="3"/>
        <v>162.12215895950794</v>
      </c>
      <c r="H38" s="106">
        <f>+'Internación x edad (optimista)'!X41</f>
        <v>84</v>
      </c>
      <c r="I38" s="106">
        <f>+'Internación x edad (optimista)'!AJ41</f>
        <v>16</v>
      </c>
      <c r="J38" s="67">
        <f>+J37-((Parámetros!$F$28*J37*K37)/Parámetros!$B$9)</f>
        <v>44558356.019083679</v>
      </c>
      <c r="K38" s="68">
        <f>+K37+((Parámetros!$F$28*J37*K37)/Parámetros!$B$9)-Parámetros!$D$28*K37</f>
        <v>1082.8016726199101</v>
      </c>
      <c r="L38" s="68">
        <f>+Parámetros!$D$28*K37+L37</f>
        <v>561.1792437142459</v>
      </c>
      <c r="M38" s="68">
        <f t="shared" si="4"/>
        <v>1643.9809163341561</v>
      </c>
      <c r="N38" s="68">
        <f t="shared" si="8"/>
        <v>162.12215895950794</v>
      </c>
      <c r="O38" s="66">
        <f>+'Internación x edad (moderado)'!X41</f>
        <v>84</v>
      </c>
      <c r="P38" s="66">
        <f>+'Internación x edad (moderado)'!AJ41</f>
        <v>16</v>
      </c>
      <c r="Q38" s="83">
        <f>+Q37-((Parámetros!$I$28*Q37*R37)/Parámetros!$B$9)</f>
        <v>44558356.019083679</v>
      </c>
      <c r="R38" s="84">
        <f>+R37+((Parámetros!$I$28*Q37*R37)/Parámetros!$B$9)-Parámetros!$D$28*R37</f>
        <v>1082.8016726199101</v>
      </c>
      <c r="S38" s="84">
        <f>+Parámetros!$D$28*R37+S37</f>
        <v>561.1792437142459</v>
      </c>
      <c r="T38" s="84">
        <f t="shared" si="9"/>
        <v>1643.9809163341561</v>
      </c>
      <c r="U38" s="84">
        <f t="shared" si="10"/>
        <v>162.12215895950794</v>
      </c>
      <c r="V38" s="82">
        <f>+'Internación x edad (pesimista)'!X41</f>
        <v>84</v>
      </c>
      <c r="W38" s="82">
        <f>+'Internación x edad (pesimista)'!AJ41</f>
        <v>16</v>
      </c>
      <c r="X38" s="203">
        <v>43923</v>
      </c>
      <c r="Y38" s="37"/>
      <c r="Z38" s="213">
        <f t="shared" si="7"/>
        <v>88</v>
      </c>
      <c r="AA38" s="28">
        <v>1265</v>
      </c>
      <c r="AB38" s="28">
        <f t="shared" si="0"/>
        <v>0.11650485436893204</v>
      </c>
      <c r="AC38" s="28">
        <f t="shared" si="11"/>
        <v>6.2897225951960056</v>
      </c>
      <c r="AF38">
        <f>+(AC39*AC38*AC37*AC36*AC35*AC34*AC33*AC32)^(1/8)</f>
        <v>7.0322381272890198</v>
      </c>
    </row>
    <row r="39" spans="1:32" x14ac:dyDescent="0.25">
      <c r="A39" s="10">
        <v>43924</v>
      </c>
      <c r="B39" s="52">
        <f t="shared" si="1"/>
        <v>32</v>
      </c>
      <c r="C39" s="58">
        <f>+C38-((Parámetros!$C$28*C38*D38)/Parámetros!$B$9)</f>
        <v>44558178.968829997</v>
      </c>
      <c r="D39" s="59">
        <f>+D38+((Parámetros!$C$28*C38*D38)/Parámetros!$B$9)-Parámetros!$D$28*D38</f>
        <v>1182.5089496846324</v>
      </c>
      <c r="E39" s="59">
        <f>+Parámetros!$D$28*D38+E38</f>
        <v>638.52222032995371</v>
      </c>
      <c r="F39" s="59">
        <f t="shared" si="2"/>
        <v>1821.0311700145862</v>
      </c>
      <c r="G39" s="59">
        <f t="shared" si="3"/>
        <v>177.05025368183851</v>
      </c>
      <c r="H39" s="106">
        <f>+'Internación x edad (optimista)'!X42</f>
        <v>90</v>
      </c>
      <c r="I39" s="106">
        <f>+'Internación x edad (optimista)'!AJ42</f>
        <v>18</v>
      </c>
      <c r="J39" s="67">
        <f>+J38-((Parámetros!$F$28*J38*K38)/Parámetros!$B$9)</f>
        <v>44558178.968829997</v>
      </c>
      <c r="K39" s="68">
        <f>+K38+((Parámetros!$F$28*J38*K38)/Parámetros!$B$9)-Parámetros!$D$28*K38</f>
        <v>1182.5089496846324</v>
      </c>
      <c r="L39" s="68">
        <f>+Parámetros!$D$28*K38+L38</f>
        <v>638.52222032995371</v>
      </c>
      <c r="M39" s="68">
        <f t="shared" si="4"/>
        <v>1821.0311700145862</v>
      </c>
      <c r="N39" s="68">
        <f t="shared" si="8"/>
        <v>177.05025368183851</v>
      </c>
      <c r="O39" s="66">
        <f>+'Internación x edad (moderado)'!X42</f>
        <v>90</v>
      </c>
      <c r="P39" s="66">
        <f>+'Internación x edad (moderado)'!AJ42</f>
        <v>18</v>
      </c>
      <c r="Q39" s="83">
        <f>+Q38-((Parámetros!$I$28*Q38*R38)/Parámetros!$B$9)</f>
        <v>44558178.968829997</v>
      </c>
      <c r="R39" s="84">
        <f>+R38+((Parámetros!$I$28*Q38*R38)/Parámetros!$B$9)-Parámetros!$D$28*R38</f>
        <v>1182.5089496846324</v>
      </c>
      <c r="S39" s="84">
        <f>+Parámetros!$D$28*R38+S38</f>
        <v>638.52222032995371</v>
      </c>
      <c r="T39" s="84">
        <f t="shared" si="9"/>
        <v>1821.0311700145862</v>
      </c>
      <c r="U39" s="84">
        <f t="shared" si="10"/>
        <v>177.05025368183851</v>
      </c>
      <c r="V39" s="82">
        <f>+'Internación x edad (pesimista)'!X42</f>
        <v>90</v>
      </c>
      <c r="W39" s="82">
        <f>+'Internación x edad (pesimista)'!AJ42</f>
        <v>18</v>
      </c>
      <c r="X39" s="203">
        <v>43924</v>
      </c>
      <c r="Y39" s="37"/>
      <c r="Z39" s="213">
        <f t="shared" si="7"/>
        <v>79</v>
      </c>
      <c r="AA39" s="28">
        <v>1353</v>
      </c>
      <c r="AB39" s="28">
        <f t="shared" si="0"/>
        <v>6.9565217391304349E-2</v>
      </c>
      <c r="AC39" s="28">
        <f t="shared" si="11"/>
        <v>10.30667996266442</v>
      </c>
      <c r="AD39">
        <f>+(AA39/AA32)^(1/7)-1</f>
        <v>0.10097735524168217</v>
      </c>
      <c r="AE39" s="28">
        <f>+LN(2)/LN(1+AD39)</f>
        <v>7.2054002203517262</v>
      </c>
    </row>
    <row r="40" spans="1:32" x14ac:dyDescent="0.25">
      <c r="A40" s="10">
        <v>43925</v>
      </c>
      <c r="B40" s="52">
        <f t="shared" si="1"/>
        <v>33</v>
      </c>
      <c r="C40" s="58">
        <f>+C39-((Parámetros!$C$29*C39*D39)/Parámetros!$B$9)</f>
        <v>44558083.386526123</v>
      </c>
      <c r="D40" s="59">
        <f>+D39+((Parámetros!$C$29*C39*D39)/Parámetros!$B$9)-Parámetros!$D$29*D39</f>
        <v>1193.6263285825312</v>
      </c>
      <c r="E40" s="59">
        <f>+Parámetros!$D$29*D39+E39</f>
        <v>722.98714530742745</v>
      </c>
      <c r="F40" s="59">
        <f t="shared" si="2"/>
        <v>1916.6134738899586</v>
      </c>
      <c r="G40" s="59">
        <f t="shared" si="3"/>
        <v>95.582303874194622</v>
      </c>
      <c r="H40" s="106">
        <f>+'Internación x edad (optimista)'!X43</f>
        <v>90</v>
      </c>
      <c r="I40" s="106">
        <f>+'Internación x edad (optimista)'!AJ43</f>
        <v>18</v>
      </c>
      <c r="J40" s="67">
        <f>+J39-((Parámetros!$F$29*J39*K39)/Parámetros!$B$9)</f>
        <v>44558083.386526123</v>
      </c>
      <c r="K40" s="68">
        <f>+K39+((Parámetros!$F$29*J39*K39)/Parámetros!$B$9)-Parámetros!$D$29*K39</f>
        <v>1193.6263285825312</v>
      </c>
      <c r="L40" s="68">
        <f>+Parámetros!$D$29*K39+L39</f>
        <v>722.98714530742745</v>
      </c>
      <c r="M40" s="68">
        <f t="shared" si="4"/>
        <v>1916.6134738899586</v>
      </c>
      <c r="N40" s="68">
        <f t="shared" si="8"/>
        <v>95.582303874194622</v>
      </c>
      <c r="O40" s="66">
        <f>+'Internación x edad (moderado)'!X43</f>
        <v>90</v>
      </c>
      <c r="P40" s="66">
        <f>+'Internación x edad (moderado)'!AJ43</f>
        <v>18</v>
      </c>
      <c r="Q40" s="83">
        <f>+Q39-((Parámetros!$I$29*Q39*R39)/Parámetros!$B$9)</f>
        <v>44558083.386526123</v>
      </c>
      <c r="R40" s="84">
        <f>+R39+((Parámetros!$I$29*Q39*R39)/Parámetros!$B$9)-Parámetros!$D$29*R39</f>
        <v>1193.6263285825312</v>
      </c>
      <c r="S40" s="84">
        <f>+Parámetros!$D$29*R39+S39</f>
        <v>722.98714530742745</v>
      </c>
      <c r="T40" s="84">
        <f t="shared" si="9"/>
        <v>1916.6134738899586</v>
      </c>
      <c r="U40" s="84">
        <f t="shared" si="10"/>
        <v>95.582303874194622</v>
      </c>
      <c r="V40" s="82">
        <f>+'Internación x edad (pesimista)'!X43</f>
        <v>90</v>
      </c>
      <c r="W40" s="82">
        <f>+'Internación x edad (pesimista)'!AJ43</f>
        <v>18</v>
      </c>
      <c r="X40" s="203">
        <v>43925</v>
      </c>
      <c r="Y40" s="37"/>
      <c r="Z40" s="213">
        <f t="shared" si="7"/>
        <v>132</v>
      </c>
      <c r="AA40" s="28">
        <v>1451</v>
      </c>
      <c r="AB40" s="28">
        <f t="shared" si="0"/>
        <v>7.2431633407243165E-2</v>
      </c>
      <c r="AC40" s="28">
        <f t="shared" si="11"/>
        <v>9.9122095336607252</v>
      </c>
    </row>
    <row r="41" spans="1:32" x14ac:dyDescent="0.25">
      <c r="A41" s="10">
        <v>43926</v>
      </c>
      <c r="B41" s="52">
        <f t="shared" si="1"/>
        <v>34</v>
      </c>
      <c r="C41" s="58">
        <f>+C40-((Parámetros!$C$29*C40*D40)/Parámetros!$B$9)</f>
        <v>44557986.905810483</v>
      </c>
      <c r="D41" s="59">
        <f>+D40+((Parámetros!$C$29*C40*D40)/Parámetros!$B$9)-Parámetros!$D$29*D40</f>
        <v>1204.8480207532132</v>
      </c>
      <c r="E41" s="59">
        <f>+Parámetros!$D$29*D40+E40</f>
        <v>808.2461687776082</v>
      </c>
      <c r="F41" s="59">
        <f t="shared" si="2"/>
        <v>2013.0941895308215</v>
      </c>
      <c r="G41" s="59">
        <f t="shared" ref="G41:G47" si="22">+IF(C40-C41&gt;0,C40-C41,0)</f>
        <v>96.48071563988924</v>
      </c>
      <c r="H41" s="106">
        <f>+'Internación x edad (optimista)'!X44</f>
        <v>90</v>
      </c>
      <c r="I41" s="106">
        <f>+'Internación x edad (optimista)'!AJ44</f>
        <v>18</v>
      </c>
      <c r="J41" s="67">
        <f>+J40-((Parámetros!$F$29*J40*K40)/Parámetros!$B$9)</f>
        <v>44557986.905810483</v>
      </c>
      <c r="K41" s="68">
        <f>+K40+((Parámetros!$F$29*J40*K40)/Parámetros!$B$9)-Parámetros!$D$29*K40</f>
        <v>1204.8480207532132</v>
      </c>
      <c r="L41" s="68">
        <f>+Parámetros!$D$29*K40+L40</f>
        <v>808.2461687776082</v>
      </c>
      <c r="M41" s="68">
        <f t="shared" si="4"/>
        <v>2013.0941895308215</v>
      </c>
      <c r="N41" s="68">
        <f t="shared" ref="N41:N47" si="23">+J40-J41</f>
        <v>96.48071563988924</v>
      </c>
      <c r="O41" s="66">
        <f>+'Internación x edad (moderado)'!X44</f>
        <v>90</v>
      </c>
      <c r="P41" s="66">
        <f>+'Internación x edad (moderado)'!AJ44</f>
        <v>18</v>
      </c>
      <c r="Q41" s="83">
        <f>+Q40-((Parámetros!$I$29*Q40*R40)/Parámetros!$B$9)</f>
        <v>44557986.905810483</v>
      </c>
      <c r="R41" s="84">
        <f>+R40+((Parámetros!$I$29*Q40*R40)/Parámetros!$B$9)-Parámetros!$D$29*R40</f>
        <v>1204.8480207532132</v>
      </c>
      <c r="S41" s="84">
        <f>+Parámetros!$D$29*R40+S40</f>
        <v>808.2461687776082</v>
      </c>
      <c r="T41" s="84">
        <f t="shared" si="9"/>
        <v>2013.0941895308215</v>
      </c>
      <c r="U41" s="84">
        <f t="shared" ref="U41:U47" si="24">+Q40-Q41</f>
        <v>96.48071563988924</v>
      </c>
      <c r="V41" s="82">
        <f>+'Internación x edad (pesimista)'!X44</f>
        <v>90</v>
      </c>
      <c r="W41" s="82">
        <f>+'Internación x edad (pesimista)'!AJ44</f>
        <v>18</v>
      </c>
      <c r="X41" s="203">
        <v>43926</v>
      </c>
      <c r="Y41" s="37"/>
      <c r="Z41" s="213">
        <f t="shared" si="7"/>
        <v>88</v>
      </c>
      <c r="AA41" s="28">
        <v>1554</v>
      </c>
      <c r="AB41" s="28">
        <f t="shared" ref="AB41:AB72" si="25">+(AA41-AA40)/AA40</f>
        <v>7.0985527222605094E-2</v>
      </c>
      <c r="AC41" s="28">
        <f t="shared" si="11"/>
        <v>10.107239392652145</v>
      </c>
      <c r="AE41" s="28"/>
    </row>
    <row r="42" spans="1:32" x14ac:dyDescent="0.25">
      <c r="A42" s="10">
        <v>43927</v>
      </c>
      <c r="B42" s="52">
        <f t="shared" si="1"/>
        <v>35</v>
      </c>
      <c r="C42" s="58">
        <f>+C41-((Parámetros!$C$29*C41*D41)/Parámetros!$B$9)</f>
        <v>44557889.518257283</v>
      </c>
      <c r="D42" s="59">
        <f>+D41+((Parámetros!$C$29*C41*D41)/Parámetros!$B$9)-Parámetros!$D$29*D41</f>
        <v>1216.1750010447142</v>
      </c>
      <c r="E42" s="59">
        <f>+Parámetros!$D$29*D41+E41</f>
        <v>894.30674168855194</v>
      </c>
      <c r="F42" s="59">
        <f t="shared" si="2"/>
        <v>2110.4817427332664</v>
      </c>
      <c r="G42" s="59">
        <f t="shared" si="22"/>
        <v>97.387553200125694</v>
      </c>
      <c r="H42" s="106">
        <f>+'Internación x edad (optimista)'!X45</f>
        <v>89</v>
      </c>
      <c r="I42" s="106">
        <f>+'Internación x edad (optimista)'!AJ45</f>
        <v>18</v>
      </c>
      <c r="J42" s="67">
        <f>+J41-((Parámetros!$F$29*J41*K41)/Parámetros!$B$9)</f>
        <v>44557889.518257283</v>
      </c>
      <c r="K42" s="68">
        <f>+K41+((Parámetros!$F$29*J41*K41)/Parámetros!$B$9)-Parámetros!$D$29*K41</f>
        <v>1216.1750010447142</v>
      </c>
      <c r="L42" s="68">
        <f>+Parámetros!$D$29*K41+L41</f>
        <v>894.30674168855194</v>
      </c>
      <c r="M42" s="68">
        <f t="shared" si="4"/>
        <v>2110.4817427332664</v>
      </c>
      <c r="N42" s="68">
        <f t="shared" si="23"/>
        <v>97.387553200125694</v>
      </c>
      <c r="O42" s="66">
        <f>+'Internación x edad (moderado)'!X45</f>
        <v>89</v>
      </c>
      <c r="P42" s="66">
        <f>+'Internación x edad (moderado)'!AJ45</f>
        <v>18</v>
      </c>
      <c r="Q42" s="83">
        <f>+Q41-((Parámetros!$I$29*Q41*R41)/Parámetros!$B$9)</f>
        <v>44557889.518257283</v>
      </c>
      <c r="R42" s="84">
        <f>+R41+((Parámetros!$I$29*Q41*R41)/Parámetros!$B$9)-Parámetros!$D$29*R41</f>
        <v>1216.1750010447142</v>
      </c>
      <c r="S42" s="84">
        <f>+Parámetros!$D$29*R41+S41</f>
        <v>894.30674168855194</v>
      </c>
      <c r="T42" s="84">
        <f t="shared" si="9"/>
        <v>2110.4817427332664</v>
      </c>
      <c r="U42" s="84">
        <f t="shared" si="24"/>
        <v>97.387553200125694</v>
      </c>
      <c r="V42" s="82">
        <f>+'Internación x edad (pesimista)'!X45</f>
        <v>89</v>
      </c>
      <c r="W42" s="82">
        <f>+'Internación x edad (pesimista)'!AJ45</f>
        <v>18</v>
      </c>
      <c r="X42" s="203">
        <v>43927</v>
      </c>
      <c r="Y42" s="37"/>
      <c r="Z42" s="213">
        <f t="shared" si="7"/>
        <v>98</v>
      </c>
      <c r="AA42" s="28">
        <v>1628</v>
      </c>
      <c r="AB42" s="28">
        <f t="shared" si="25"/>
        <v>4.7619047619047616E-2</v>
      </c>
      <c r="AC42" s="28">
        <f t="shared" si="11"/>
        <v>14.899977377480539</v>
      </c>
    </row>
    <row r="43" spans="1:32" x14ac:dyDescent="0.25">
      <c r="A43" s="10">
        <v>43928</v>
      </c>
      <c r="B43" s="52">
        <f t="shared" si="1"/>
        <v>36</v>
      </c>
      <c r="C43" s="58">
        <f>+C42-((Parámetros!$C$29*C42*D42)/Parámetros!$B$9)</f>
        <v>44557791.215362057</v>
      </c>
      <c r="D43" s="59">
        <f>+D42+((Parámetros!$C$29*C42*D42)/Parámetros!$B$9)-Parámetros!$D$29*D42</f>
        <v>1227.6082533413844</v>
      </c>
      <c r="E43" s="59">
        <f>+Parámetros!$D$29*D42+E42</f>
        <v>981.17638462031721</v>
      </c>
      <c r="F43" s="59">
        <f t="shared" si="2"/>
        <v>2208.7846379617017</v>
      </c>
      <c r="G43" s="59">
        <f t="shared" si="22"/>
        <v>98.302895225584507</v>
      </c>
      <c r="H43" s="106">
        <f>+'Internación x edad (optimista)'!X46</f>
        <v>86</v>
      </c>
      <c r="I43" s="106">
        <f>+'Internación x edad (optimista)'!AJ46</f>
        <v>17</v>
      </c>
      <c r="J43" s="67">
        <f>+J42-((Parámetros!$F$29*J42*K42)/Parámetros!$B$9)</f>
        <v>44557791.215362057</v>
      </c>
      <c r="K43" s="68">
        <f>+K42+((Parámetros!$F$29*J42*K42)/Parámetros!$B$9)-Parámetros!$D$29*K42</f>
        <v>1227.6082533413844</v>
      </c>
      <c r="L43" s="68">
        <f>+Parámetros!$D$29*K42+L42</f>
        <v>981.17638462031721</v>
      </c>
      <c r="M43" s="68">
        <f t="shared" si="4"/>
        <v>2208.7846379617017</v>
      </c>
      <c r="N43" s="68">
        <f t="shared" si="23"/>
        <v>98.302895225584507</v>
      </c>
      <c r="O43" s="66">
        <f>+'Internación x edad (moderado)'!X46</f>
        <v>86</v>
      </c>
      <c r="P43" s="66">
        <f>+'Internación x edad (moderado)'!AJ46</f>
        <v>17</v>
      </c>
      <c r="Q43" s="83">
        <f>+Q42-((Parámetros!$I$29*Q42*R42)/Parámetros!$B$9)</f>
        <v>44557791.215362057</v>
      </c>
      <c r="R43" s="84">
        <f>+R42+((Parámetros!$I$29*Q42*R42)/Parámetros!$B$9)-Parámetros!$D$29*R42</f>
        <v>1227.6082533413844</v>
      </c>
      <c r="S43" s="84">
        <f>+Parámetros!$D$29*R42+S42</f>
        <v>981.17638462031721</v>
      </c>
      <c r="T43" s="84">
        <f t="shared" si="9"/>
        <v>2208.7846379617017</v>
      </c>
      <c r="U43" s="84">
        <f t="shared" si="24"/>
        <v>98.302895225584507</v>
      </c>
      <c r="V43" s="82">
        <f>+'Internación x edad (pesimista)'!X46</f>
        <v>86</v>
      </c>
      <c r="W43" s="82">
        <f>+'Internación x edad (pesimista)'!AJ46</f>
        <v>17</v>
      </c>
      <c r="X43" s="203">
        <v>43928</v>
      </c>
      <c r="Y43" s="37"/>
      <c r="Z43" s="213">
        <f t="shared" si="7"/>
        <v>103</v>
      </c>
      <c r="AA43" s="28">
        <v>1715</v>
      </c>
      <c r="AB43" s="28">
        <f t="shared" si="25"/>
        <v>5.3439803439803438E-2</v>
      </c>
      <c r="AC43" s="28">
        <f t="shared" si="11"/>
        <v>13.314182781969546</v>
      </c>
    </row>
    <row r="44" spans="1:32" x14ac:dyDescent="0.25">
      <c r="A44" s="10">
        <v>43929</v>
      </c>
      <c r="B44" s="52">
        <f t="shared" si="1"/>
        <v>37</v>
      </c>
      <c r="C44" s="58">
        <f>+C43-((Parámetros!$C$29*C43*D43)/Parámetros!$B$9)</f>
        <v>44557691.98854094</v>
      </c>
      <c r="D44" s="59">
        <f>+D43+((Parámetros!$C$29*C43*D43)/Parámetros!$B$9)-Parámetros!$D$29*D43</f>
        <v>1239.1487706462474</v>
      </c>
      <c r="E44" s="59">
        <f>+Parámetros!$D$29*D43+E43</f>
        <v>1068.862688430416</v>
      </c>
      <c r="F44" s="59">
        <f t="shared" si="2"/>
        <v>2308.0114590766634</v>
      </c>
      <c r="G44" s="59">
        <f t="shared" si="22"/>
        <v>99.2268211171031</v>
      </c>
      <c r="H44" s="106">
        <f>+'Internación x edad (optimista)'!X47</f>
        <v>86</v>
      </c>
      <c r="I44" s="106">
        <f>+'Internación x edad (optimista)'!AJ47</f>
        <v>17</v>
      </c>
      <c r="J44" s="67">
        <f>+J43-((Parámetros!$F$29*J43*K43)/Parámetros!$B$9)</f>
        <v>44557691.98854094</v>
      </c>
      <c r="K44" s="68">
        <f>+K43+((Parámetros!$F$29*J43*K43)/Parámetros!$B$9)-Parámetros!$D$29*K43</f>
        <v>1239.1487706462474</v>
      </c>
      <c r="L44" s="68">
        <f>+Parámetros!$D$29*K43+L43</f>
        <v>1068.862688430416</v>
      </c>
      <c r="M44" s="68">
        <f t="shared" si="4"/>
        <v>2308.0114590766634</v>
      </c>
      <c r="N44" s="68">
        <f t="shared" si="23"/>
        <v>99.2268211171031</v>
      </c>
      <c r="O44" s="66">
        <f>+'Internación x edad (moderado)'!X47</f>
        <v>86</v>
      </c>
      <c r="P44" s="66">
        <f>+'Internación x edad (moderado)'!AJ47</f>
        <v>17</v>
      </c>
      <c r="Q44" s="83">
        <f>+Q43-((Parámetros!$I$29*Q43*R43)/Parámetros!$B$9)</f>
        <v>44557691.98854094</v>
      </c>
      <c r="R44" s="84">
        <f>+R43+((Parámetros!$I$29*Q43*R43)/Parámetros!$B$9)-Parámetros!$D$29*R43</f>
        <v>1239.1487706462474</v>
      </c>
      <c r="S44" s="84">
        <f>+Parámetros!$D$29*R43+S43</f>
        <v>1068.862688430416</v>
      </c>
      <c r="T44" s="84">
        <f t="shared" si="9"/>
        <v>2308.0114590766634</v>
      </c>
      <c r="U44" s="84">
        <f t="shared" si="24"/>
        <v>99.2268211171031</v>
      </c>
      <c r="V44" s="82">
        <f>+'Internación x edad (pesimista)'!X47</f>
        <v>86</v>
      </c>
      <c r="W44" s="82">
        <f>+'Internación x edad (pesimista)'!AJ47</f>
        <v>17</v>
      </c>
      <c r="X44" s="203">
        <v>43929</v>
      </c>
      <c r="Y44" s="37"/>
      <c r="Z44" s="213">
        <f t="shared" si="7"/>
        <v>74</v>
      </c>
      <c r="AA44" s="28">
        <v>1795</v>
      </c>
      <c r="AB44" s="28">
        <f t="shared" si="25"/>
        <v>4.6647230320699708E-2</v>
      </c>
      <c r="AC44" s="28">
        <f t="shared" si="11"/>
        <v>15.203282870964731</v>
      </c>
    </row>
    <row r="45" spans="1:32" x14ac:dyDescent="0.25">
      <c r="A45" s="10">
        <v>43930</v>
      </c>
      <c r="B45" s="52">
        <f t="shared" si="1"/>
        <v>38</v>
      </c>
      <c r="C45" s="58">
        <f>+C44-((Parámetros!$C$29*C44*D44)/Parámetros!$B$9)</f>
        <v>44557591.829129949</v>
      </c>
      <c r="D45" s="59">
        <f>+D44+((Parámetros!$C$29*C44*D44)/Parámetros!$B$9)-Parámetros!$D$29*D44</f>
        <v>1250.7975551640832</v>
      </c>
      <c r="E45" s="59">
        <f>+Parámetros!$D$29*D44+E44</f>
        <v>1157.3733149051479</v>
      </c>
      <c r="F45" s="59">
        <f t="shared" si="2"/>
        <v>2408.1708700692311</v>
      </c>
      <c r="G45" s="59">
        <f t="shared" si="22"/>
        <v>100.15941099077463</v>
      </c>
      <c r="H45" s="106">
        <f>+'Internación x edad (optimista)'!X48</f>
        <v>86</v>
      </c>
      <c r="I45" s="106">
        <f>+'Internación x edad (optimista)'!AJ48</f>
        <v>17</v>
      </c>
      <c r="J45" s="67">
        <f>+J44-((Parámetros!$F$29*J44*K44)/Parámetros!$B$9)</f>
        <v>44557591.829129949</v>
      </c>
      <c r="K45" s="68">
        <f>+K44+((Parámetros!$F$29*J44*K44)/Parámetros!$B$9)-Parámetros!$D$29*K44</f>
        <v>1250.7975551640832</v>
      </c>
      <c r="L45" s="68">
        <f>+Parámetros!$D$29*K44+L44</f>
        <v>1157.3733149051479</v>
      </c>
      <c r="M45" s="68">
        <f t="shared" si="4"/>
        <v>2408.1708700692311</v>
      </c>
      <c r="N45" s="68">
        <f t="shared" si="23"/>
        <v>100.15941099077463</v>
      </c>
      <c r="O45" s="66">
        <f>+'Internación x edad (moderado)'!X48</f>
        <v>86</v>
      </c>
      <c r="P45" s="66">
        <f>+'Internación x edad (moderado)'!AJ48</f>
        <v>17</v>
      </c>
      <c r="Q45" s="83">
        <f>+Q44-((Parámetros!$I$29*Q44*R44)/Parámetros!$B$9)</f>
        <v>44557591.829129949</v>
      </c>
      <c r="R45" s="84">
        <f>+R44+((Parámetros!$I$29*Q44*R44)/Parámetros!$B$9)-Parámetros!$D$29*R44</f>
        <v>1250.7975551640832</v>
      </c>
      <c r="S45" s="84">
        <f>+Parámetros!$D$29*R44+S44</f>
        <v>1157.3733149051479</v>
      </c>
      <c r="T45" s="84">
        <f t="shared" si="9"/>
        <v>2408.1708700692311</v>
      </c>
      <c r="U45" s="84">
        <f t="shared" si="24"/>
        <v>100.15941099077463</v>
      </c>
      <c r="V45" s="82">
        <f>+'Internación x edad (pesimista)'!X48</f>
        <v>86</v>
      </c>
      <c r="W45" s="82">
        <f>+'Internación x edad (pesimista)'!AJ48</f>
        <v>17</v>
      </c>
      <c r="X45" s="203">
        <v>43930</v>
      </c>
      <c r="Y45" s="37"/>
      <c r="Z45" s="213">
        <f t="shared" si="7"/>
        <v>87</v>
      </c>
      <c r="AA45" s="28">
        <v>1894</v>
      </c>
      <c r="AB45" s="28">
        <f t="shared" si="25"/>
        <v>5.5153203342618383E-2</v>
      </c>
      <c r="AC45" s="28">
        <f t="shared" si="11"/>
        <v>12.911141292659435</v>
      </c>
    </row>
    <row r="46" spans="1:32" x14ac:dyDescent="0.25">
      <c r="A46" s="10">
        <v>43931</v>
      </c>
      <c r="B46" s="52">
        <f t="shared" si="1"/>
        <v>39</v>
      </c>
      <c r="C46" s="58">
        <f>+C45-((Parámetros!$C$29*C45*D45)/Parámetros!$B$9)</f>
        <v>44557490.728384219</v>
      </c>
      <c r="D46" s="59">
        <f>+D45+((Parámetros!$C$29*C45*D45)/Parámetros!$B$9)-Parámetros!$D$29*D45</f>
        <v>1262.5556183852418</v>
      </c>
      <c r="E46" s="59">
        <f>+Parámetros!$D$29*D45+E45</f>
        <v>1246.715997416868</v>
      </c>
      <c r="F46" s="59">
        <f t="shared" si="2"/>
        <v>2509.2716158021099</v>
      </c>
      <c r="G46" s="59">
        <f t="shared" si="22"/>
        <v>101.10074573010206</v>
      </c>
      <c r="H46" s="106">
        <f>+'Internación x edad (optimista)'!X49</f>
        <v>86</v>
      </c>
      <c r="I46" s="106">
        <f>+'Internación x edad (optimista)'!AJ49</f>
        <v>17</v>
      </c>
      <c r="J46" s="67">
        <f>+J45-((Parámetros!$F$29*J45*K45)/Parámetros!$B$9)</f>
        <v>44557490.728384219</v>
      </c>
      <c r="K46" s="68">
        <f>+K45+((Parámetros!$F$29*J45*K45)/Parámetros!$B$9)-Parámetros!$D$29*K45</f>
        <v>1262.5556183852418</v>
      </c>
      <c r="L46" s="68">
        <f>+Parámetros!$D$29*K45+L45</f>
        <v>1246.715997416868</v>
      </c>
      <c r="M46" s="68">
        <f t="shared" si="4"/>
        <v>2509.2716158021099</v>
      </c>
      <c r="N46" s="68">
        <f t="shared" si="23"/>
        <v>101.10074573010206</v>
      </c>
      <c r="O46" s="66">
        <f>+'Internación x edad (moderado)'!X49</f>
        <v>86</v>
      </c>
      <c r="P46" s="66">
        <f>+'Internación x edad (moderado)'!AJ49</f>
        <v>17</v>
      </c>
      <c r="Q46" s="83">
        <f>+Q45-((Parámetros!$I$29*Q45*R45)/Parámetros!$B$9)</f>
        <v>44557490.728384219</v>
      </c>
      <c r="R46" s="84">
        <f>+R45+((Parámetros!$I$29*Q45*R45)/Parámetros!$B$9)-Parámetros!$D$29*R45</f>
        <v>1262.5556183852418</v>
      </c>
      <c r="S46" s="84">
        <f>+Parámetros!$D$29*R45+S45</f>
        <v>1246.715997416868</v>
      </c>
      <c r="T46" s="84">
        <f t="shared" si="9"/>
        <v>2509.2716158021099</v>
      </c>
      <c r="U46" s="84">
        <f t="shared" si="24"/>
        <v>101.10074573010206</v>
      </c>
      <c r="V46" s="82">
        <f>+'Internación x edad (pesimista)'!X49</f>
        <v>86</v>
      </c>
      <c r="W46" s="82">
        <f>+'Internación x edad (pesimista)'!AJ49</f>
        <v>17</v>
      </c>
      <c r="X46" s="203">
        <v>43931</v>
      </c>
      <c r="Y46" s="37"/>
      <c r="Z46" s="213">
        <f t="shared" si="7"/>
        <v>80</v>
      </c>
      <c r="AA46" s="28">
        <v>1975</v>
      </c>
      <c r="AB46" s="28">
        <f t="shared" si="25"/>
        <v>4.2766631467793033E-2</v>
      </c>
      <c r="AC46" s="28">
        <f t="shared" si="11"/>
        <v>16.551818430756931</v>
      </c>
      <c r="AF46">
        <f>+(AC47*AC46*AC45*AC44*AC43*AC42*AC41*AC40)^(1/8)</f>
        <v>12.378956764636998</v>
      </c>
    </row>
    <row r="47" spans="1:32" x14ac:dyDescent="0.25">
      <c r="A47" s="10">
        <v>43932</v>
      </c>
      <c r="B47" s="52">
        <f t="shared" si="1"/>
        <v>40</v>
      </c>
      <c r="C47" s="58">
        <f>+C46-((Parámetros!$C$29*C46*D46)/Parámetros!$B$9)</f>
        <v>44557388.677477263</v>
      </c>
      <c r="D47" s="59">
        <f>+D46+((Parámetros!$C$29*C46*D46)/Parámetros!$B$9)-Parámetros!$D$29*D46</f>
        <v>1274.4239811701923</v>
      </c>
      <c r="E47" s="59">
        <f>+Parámetros!$D$29*D46+E46</f>
        <v>1336.8985415872426</v>
      </c>
      <c r="F47" s="59">
        <f t="shared" si="2"/>
        <v>2611.3225227574349</v>
      </c>
      <c r="G47" s="59">
        <f t="shared" si="22"/>
        <v>102.05090695619583</v>
      </c>
      <c r="H47" s="106">
        <f>+'Internación x edad (optimista)'!X50</f>
        <v>85</v>
      </c>
      <c r="I47" s="106">
        <f>+'Internación x edad (optimista)'!AJ50</f>
        <v>17</v>
      </c>
      <c r="J47" s="67">
        <f>+J46-((Parámetros!$F$29*J46*K46)/Parámetros!$B$9)</f>
        <v>44557388.677477263</v>
      </c>
      <c r="K47" s="68">
        <f>+K46+((Parámetros!$F$29*J46*K46)/Parámetros!$B$9)-Parámetros!$D$29*K46</f>
        <v>1274.4239811701923</v>
      </c>
      <c r="L47" s="68">
        <f>+Parámetros!$D$29*K46+L46</f>
        <v>1336.8985415872426</v>
      </c>
      <c r="M47" s="68">
        <f t="shared" si="4"/>
        <v>2611.3225227574349</v>
      </c>
      <c r="N47" s="68">
        <f t="shared" si="23"/>
        <v>102.05090695619583</v>
      </c>
      <c r="O47" s="66">
        <f>+'Internación x edad (moderado)'!X50</f>
        <v>85</v>
      </c>
      <c r="P47" s="66">
        <f>+'Internación x edad (moderado)'!AJ50</f>
        <v>17</v>
      </c>
      <c r="Q47" s="83">
        <f>+Q46-((Parámetros!$I$29*Q46*R46)/Parámetros!$B$9)</f>
        <v>44557388.677477263</v>
      </c>
      <c r="R47" s="84">
        <f>+R46+((Parámetros!$I$29*Q46*R46)/Parámetros!$B$9)-Parámetros!$D$29*R46</f>
        <v>1274.4239811701923</v>
      </c>
      <c r="S47" s="84">
        <f>+Parámetros!$D$29*R46+S46</f>
        <v>1336.8985415872426</v>
      </c>
      <c r="T47" s="84">
        <f t="shared" si="9"/>
        <v>2611.3225227574349</v>
      </c>
      <c r="U47" s="84">
        <f t="shared" si="24"/>
        <v>102.05090695619583</v>
      </c>
      <c r="V47" s="82">
        <f>+'Internación x edad (pesimista)'!X50</f>
        <v>85</v>
      </c>
      <c r="W47" s="82">
        <f>+'Internación x edad (pesimista)'!AJ50</f>
        <v>17</v>
      </c>
      <c r="X47" s="203">
        <v>43932</v>
      </c>
      <c r="Y47" s="37"/>
      <c r="Z47" s="213">
        <f t="shared" si="7"/>
        <v>99</v>
      </c>
      <c r="AA47" s="28">
        <v>2142</v>
      </c>
      <c r="AB47" s="28">
        <f t="shared" si="25"/>
        <v>8.4556962025316457E-2</v>
      </c>
      <c r="AC47" s="28">
        <f t="shared" si="11"/>
        <v>8.5392847421783671</v>
      </c>
      <c r="AD47">
        <f>+(AA47/AA40)^(1/7)-1</f>
        <v>5.7218074028709598E-2</v>
      </c>
      <c r="AE47" s="28">
        <f>+LN(2)/LN(1+AD47)</f>
        <v>12.45748969104492</v>
      </c>
    </row>
    <row r="48" spans="1:32" x14ac:dyDescent="0.25">
      <c r="A48" s="10">
        <v>43933</v>
      </c>
      <c r="B48" s="52">
        <f t="shared" si="1"/>
        <v>41</v>
      </c>
      <c r="C48" s="58">
        <f>+C47-((Parámetros!$C$30*C47*D47)/Parámetros!$B$9)</f>
        <v>44557289.556517661</v>
      </c>
      <c r="D48" s="59">
        <f>+D47+((Parámetros!$C$30*C47*D47)/Parámetros!$B$9)-Parámetros!$D$30*D47</f>
        <v>1282.5146564041797</v>
      </c>
      <c r="E48" s="59">
        <f>+Parámetros!$D$30*D47+E47</f>
        <v>1427.9288259565419</v>
      </c>
      <c r="F48" s="59">
        <f t="shared" si="2"/>
        <v>2710.4434823607216</v>
      </c>
      <c r="G48" s="59">
        <f t="shared" si="3"/>
        <v>99.120959602296352</v>
      </c>
      <c r="H48" s="106">
        <f>+'Internación x edad (optimista)'!X51</f>
        <v>83</v>
      </c>
      <c r="I48" s="106">
        <f>+'Internación x edad (optimista)'!AJ51</f>
        <v>16</v>
      </c>
      <c r="J48" s="67">
        <f>+J47-((Parámetros!$F$30*J47*K47)/Parámetros!$B$9)</f>
        <v>44557289.556517661</v>
      </c>
      <c r="K48" s="68">
        <f>+K47+((Parámetros!$F$30*J47*K47)/Parámetros!$B$9)-Parámetros!$D$30*K47</f>
        <v>1282.5146564041797</v>
      </c>
      <c r="L48" s="68">
        <f>+Parámetros!$D$30*K47+L47</f>
        <v>1427.9288259565419</v>
      </c>
      <c r="M48" s="68">
        <f t="shared" si="4"/>
        <v>2710.4434823607216</v>
      </c>
      <c r="N48" s="68">
        <f t="shared" si="8"/>
        <v>99.120959602296352</v>
      </c>
      <c r="O48" s="66">
        <f>+'Internación x edad (moderado)'!X51</f>
        <v>83</v>
      </c>
      <c r="P48" s="66">
        <f>+'Internación x edad (moderado)'!AJ51</f>
        <v>16</v>
      </c>
      <c r="Q48" s="83">
        <f>+Q47-((Parámetros!$I$30*Q47*R47)/Parámetros!$B$9)</f>
        <v>44557289.556517661</v>
      </c>
      <c r="R48" s="84">
        <f>+R47+((Parámetros!$I$30*Q47*R47)/Parámetros!$B$9)-Parámetros!$D$26*R47</f>
        <v>1282.5146564041797</v>
      </c>
      <c r="S48" s="84">
        <f>+Parámetros!$D$30*R47+S47</f>
        <v>1427.9288259565419</v>
      </c>
      <c r="T48" s="84">
        <f t="shared" si="9"/>
        <v>2710.4434823607216</v>
      </c>
      <c r="U48" s="84">
        <f t="shared" si="10"/>
        <v>99.120959602296352</v>
      </c>
      <c r="V48" s="82">
        <f>+'Internación x edad (pesimista)'!X51</f>
        <v>83</v>
      </c>
      <c r="W48" s="82">
        <f>+'Internación x edad (pesimista)'!AJ51</f>
        <v>16</v>
      </c>
      <c r="X48" s="203">
        <v>43933</v>
      </c>
      <c r="Y48" s="37"/>
      <c r="Z48" s="213">
        <f t="shared" si="7"/>
        <v>81</v>
      </c>
      <c r="AA48" s="28">
        <v>2208</v>
      </c>
      <c r="AB48" s="28">
        <f t="shared" si="25"/>
        <v>3.081232492997199E-2</v>
      </c>
      <c r="AC48" s="28">
        <f t="shared" si="11"/>
        <v>22.840597374867329</v>
      </c>
    </row>
    <row r="49" spans="1:32" x14ac:dyDescent="0.25">
      <c r="A49" s="10">
        <v>43934</v>
      </c>
      <c r="B49" s="52">
        <f t="shared" si="1"/>
        <v>42</v>
      </c>
      <c r="C49" s="58">
        <f>+C48-((Parámetros!$C$30*C48*D48)/Parámetros!$B$9)</f>
        <v>44557189.80651097</v>
      </c>
      <c r="D49" s="59">
        <f>+D48+((Parámetros!$C$30*C48*D48)/Parámetros!$B$9)-Parámetros!$D$30*D48</f>
        <v>1290.6564733543335</v>
      </c>
      <c r="E49" s="59">
        <f>+Parámetros!$D$30*D48+E48</f>
        <v>1519.5370156996976</v>
      </c>
      <c r="F49" s="59">
        <f t="shared" si="2"/>
        <v>2810.193489054031</v>
      </c>
      <c r="G49" s="59">
        <f t="shared" ref="G49:G55" si="26">+IF(C48-C49&gt;0,C48-C49,0)</f>
        <v>99.750006690621376</v>
      </c>
      <c r="H49" s="106">
        <f>+'Internación x edad (optimista)'!X52</f>
        <v>80</v>
      </c>
      <c r="I49" s="106">
        <f>+'Internación x edad (optimista)'!AJ52</f>
        <v>15</v>
      </c>
      <c r="J49" s="67">
        <f>+J48-((Parámetros!$F$30*J48*K48)/Parámetros!$B$9)</f>
        <v>44557189.80651097</v>
      </c>
      <c r="K49" s="68">
        <f>+K48+((Parámetros!$F$30*J48*K48)/Parámetros!$B$9)-Parámetros!$D$30*K48</f>
        <v>1290.6564733543335</v>
      </c>
      <c r="L49" s="68">
        <f>+Parámetros!$D$30*K48+L48</f>
        <v>1519.5370156996976</v>
      </c>
      <c r="M49" s="68">
        <f t="shared" si="4"/>
        <v>2810.193489054031</v>
      </c>
      <c r="N49" s="68">
        <f t="shared" ref="N49:N55" si="27">+J48-J49</f>
        <v>99.750006690621376</v>
      </c>
      <c r="O49" s="66">
        <f>+'Internación x edad (moderado)'!X52</f>
        <v>80</v>
      </c>
      <c r="P49" s="66">
        <f>+'Internación x edad (moderado)'!AJ52</f>
        <v>15</v>
      </c>
      <c r="Q49" s="83">
        <f>+Q48-((Parámetros!$I$30*Q48*R48)/Parámetros!$B$9)</f>
        <v>44557189.80651097</v>
      </c>
      <c r="R49" s="84">
        <f>+R48+((Parámetros!$I$30*Q48*R48)/Parámetros!$B$9)-Parámetros!$D$26*R48</f>
        <v>1290.6564733543335</v>
      </c>
      <c r="S49" s="84">
        <f>+Parámetros!$D$30*R48+S48</f>
        <v>1519.5370156996976</v>
      </c>
      <c r="T49" s="84">
        <f t="shared" si="9"/>
        <v>2810.193489054031</v>
      </c>
      <c r="U49" s="84">
        <f t="shared" ref="U49:U55" si="28">+Q48-Q49</f>
        <v>99.750006690621376</v>
      </c>
      <c r="V49" s="82">
        <f>+'Internación x edad (pesimista)'!X52</f>
        <v>80</v>
      </c>
      <c r="W49" s="82">
        <f>+'Internación x edad (pesimista)'!AJ52</f>
        <v>15</v>
      </c>
      <c r="X49" s="203">
        <v>43934</v>
      </c>
      <c r="Y49" s="37"/>
      <c r="Z49" s="213">
        <f t="shared" si="7"/>
        <v>167</v>
      </c>
      <c r="AA49" s="28">
        <v>2277</v>
      </c>
      <c r="AB49" s="28">
        <f t="shared" si="25"/>
        <v>3.125E-2</v>
      </c>
      <c r="AC49" s="28">
        <f t="shared" si="11"/>
        <v>22.525505955544585</v>
      </c>
    </row>
    <row r="50" spans="1:32" x14ac:dyDescent="0.25">
      <c r="A50" s="10">
        <v>43935</v>
      </c>
      <c r="B50" s="52">
        <f t="shared" si="1"/>
        <v>43</v>
      </c>
      <c r="C50" s="58">
        <f>+C49-((Parámetros!$C$30*C49*D49)/Parámetros!$B$9)</f>
        <v>44557089.423483767</v>
      </c>
      <c r="D50" s="59">
        <f>+D49+((Parámetros!$C$30*C49*D49)/Parámetros!$B$9)-Parámetros!$D$30*D49</f>
        <v>1298.8497524590387</v>
      </c>
      <c r="E50" s="59">
        <f>+Parámetros!$D$30*D49+E49</f>
        <v>1611.7267637964358</v>
      </c>
      <c r="F50" s="59">
        <f t="shared" si="2"/>
        <v>2910.5765162554744</v>
      </c>
      <c r="G50" s="59">
        <f t="shared" si="26"/>
        <v>100.38302720338106</v>
      </c>
      <c r="H50" s="106">
        <f>+'Internación x edad (optimista)'!X53</f>
        <v>77</v>
      </c>
      <c r="I50" s="106">
        <f>+'Internación x edad (optimista)'!AJ53</f>
        <v>14</v>
      </c>
      <c r="J50" s="67">
        <f>+J49-((Parámetros!$F$30*J49*K49)/Parámetros!$B$9)</f>
        <v>44557089.423483767</v>
      </c>
      <c r="K50" s="68">
        <f>+K49+((Parámetros!$F$30*J49*K49)/Parámetros!$B$9)-Parámetros!$D$30*K49</f>
        <v>1298.8497524590387</v>
      </c>
      <c r="L50" s="68">
        <f>+Parámetros!$D$30*K49+L49</f>
        <v>1611.7267637964358</v>
      </c>
      <c r="M50" s="68">
        <f t="shared" si="4"/>
        <v>2910.5765162554744</v>
      </c>
      <c r="N50" s="68">
        <f t="shared" si="27"/>
        <v>100.38302720338106</v>
      </c>
      <c r="O50" s="66">
        <f>+'Internación x edad (moderado)'!X53</f>
        <v>77</v>
      </c>
      <c r="P50" s="66">
        <f>+'Internación x edad (moderado)'!AJ53</f>
        <v>14</v>
      </c>
      <c r="Q50" s="83">
        <f>+Q49-((Parámetros!$I$30*Q49*R49)/Parámetros!$B$9)</f>
        <v>44557089.423483767</v>
      </c>
      <c r="R50" s="84">
        <f>+R49+((Parámetros!$I$30*Q49*R49)/Parámetros!$B$9)-Parámetros!$D$26*R49</f>
        <v>1298.8497524590387</v>
      </c>
      <c r="S50" s="84">
        <f>+Parámetros!$D$30*R49+S49</f>
        <v>1611.7267637964358</v>
      </c>
      <c r="T50" s="84">
        <f t="shared" si="9"/>
        <v>2910.5765162554744</v>
      </c>
      <c r="U50" s="84">
        <f t="shared" si="28"/>
        <v>100.38302720338106</v>
      </c>
      <c r="V50" s="82">
        <f>+'Internación x edad (pesimista)'!X53</f>
        <v>77</v>
      </c>
      <c r="W50" s="82">
        <f>+'Internación x edad (pesimista)'!AJ53</f>
        <v>14</v>
      </c>
      <c r="X50" s="203">
        <v>43935</v>
      </c>
      <c r="Y50" s="37"/>
      <c r="Z50" s="213">
        <f t="shared" si="7"/>
        <v>66</v>
      </c>
      <c r="AA50" s="28">
        <v>2443</v>
      </c>
      <c r="AB50" s="28">
        <f t="shared" si="25"/>
        <v>7.2902942468159856E-2</v>
      </c>
      <c r="AC50" s="28">
        <f t="shared" si="11"/>
        <v>9.8503173231780021</v>
      </c>
    </row>
    <row r="51" spans="1:32" x14ac:dyDescent="0.25">
      <c r="A51" s="10">
        <v>43936</v>
      </c>
      <c r="B51" s="52">
        <f t="shared" si="1"/>
        <v>44</v>
      </c>
      <c r="C51" s="58">
        <f>+C50-((Parámetros!$C$30*C50*D50)/Parámetros!$B$9)</f>
        <v>44556988.403437778</v>
      </c>
      <c r="D51" s="59">
        <f>+D50+((Parámetros!$C$30*C50*D50)/Parámetros!$B$9)-Parámetros!$D$30*D50</f>
        <v>1307.094816128272</v>
      </c>
      <c r="E51" s="59">
        <f>+Parámetros!$D$30*D50+E50</f>
        <v>1704.5017461149384</v>
      </c>
      <c r="F51" s="59">
        <f t="shared" si="2"/>
        <v>3011.5965622432104</v>
      </c>
      <c r="G51" s="59">
        <f t="shared" si="26"/>
        <v>101.0200459882617</v>
      </c>
      <c r="H51" s="106">
        <f>+'Internación x edad (optimista)'!X54</f>
        <v>72</v>
      </c>
      <c r="I51" s="106">
        <f>+'Internación x edad (optimista)'!AJ54</f>
        <v>12</v>
      </c>
      <c r="J51" s="67">
        <f>+J50-((Parámetros!$F$30*J50*K50)/Parámetros!$B$9)</f>
        <v>44556988.403437778</v>
      </c>
      <c r="K51" s="68">
        <f>+K50+((Parámetros!$F$30*J50*K50)/Parámetros!$B$9)-Parámetros!$D$30*K50</f>
        <v>1307.094816128272</v>
      </c>
      <c r="L51" s="68">
        <f>+Parámetros!$D$30*K50+L50</f>
        <v>1704.5017461149384</v>
      </c>
      <c r="M51" s="68">
        <f t="shared" si="4"/>
        <v>3011.5965622432104</v>
      </c>
      <c r="N51" s="68">
        <f t="shared" si="27"/>
        <v>101.0200459882617</v>
      </c>
      <c r="O51" s="66">
        <f>+'Internación x edad (moderado)'!X54</f>
        <v>72</v>
      </c>
      <c r="P51" s="66">
        <f>+'Internación x edad (moderado)'!AJ54</f>
        <v>12</v>
      </c>
      <c r="Q51" s="83">
        <f>+Q50-((Parámetros!$I$30*Q50*R50)/Parámetros!$B$9)</f>
        <v>44556988.403437778</v>
      </c>
      <c r="R51" s="84">
        <f>+R50+((Parámetros!$I$30*Q50*R50)/Parámetros!$B$9)-Parámetros!$D$26*R50</f>
        <v>1307.094816128272</v>
      </c>
      <c r="S51" s="84">
        <f>+Parámetros!$D$30*R50+S50</f>
        <v>1704.5017461149384</v>
      </c>
      <c r="T51" s="84">
        <f t="shared" si="9"/>
        <v>3011.5965622432104</v>
      </c>
      <c r="U51" s="84">
        <f t="shared" si="28"/>
        <v>101.0200459882617</v>
      </c>
      <c r="V51" s="82">
        <f>+'Internación x edad (pesimista)'!X54</f>
        <v>72</v>
      </c>
      <c r="W51" s="82">
        <f>+'Internación x edad (pesimista)'!AJ54</f>
        <v>12</v>
      </c>
      <c r="X51" s="203">
        <v>43936</v>
      </c>
      <c r="Y51" s="37"/>
      <c r="Z51" s="213">
        <f t="shared" si="7"/>
        <v>69</v>
      </c>
      <c r="AA51" s="28">
        <v>2571</v>
      </c>
      <c r="AB51" s="28">
        <f t="shared" si="25"/>
        <v>5.2394596807204256E-2</v>
      </c>
      <c r="AC51" s="28">
        <f t="shared" si="11"/>
        <v>13.572987673749052</v>
      </c>
    </row>
    <row r="52" spans="1:32" x14ac:dyDescent="0.25">
      <c r="A52" s="10">
        <v>43937</v>
      </c>
      <c r="B52" s="52">
        <f t="shared" si="1"/>
        <v>45</v>
      </c>
      <c r="C52" s="58">
        <f>+C51-((Parámetros!$C$30*C51*D51)/Parámetros!$B$9)</f>
        <v>44556886.742349714</v>
      </c>
      <c r="D52" s="59">
        <f>+D51+((Parámetros!$C$30*C51*D51)/Parámetros!$B$9)-Parámetros!$D$30*D51</f>
        <v>1315.3919887552684</v>
      </c>
      <c r="E52" s="59">
        <f>+Parámetros!$D$30*D51+E51</f>
        <v>1797.8656615526722</v>
      </c>
      <c r="F52" s="59">
        <f t="shared" si="2"/>
        <v>3113.2576503079408</v>
      </c>
      <c r="G52" s="59">
        <f t="shared" si="26"/>
        <v>101.66108806431293</v>
      </c>
      <c r="H52" s="106">
        <f>+'Internación x edad (optimista)'!X55</f>
        <v>72</v>
      </c>
      <c r="I52" s="106">
        <f>+'Internación x edad (optimista)'!AJ55</f>
        <v>12</v>
      </c>
      <c r="J52" s="67">
        <f>+J51-((Parámetros!$F$30*J51*K51)/Parámetros!$B$9)</f>
        <v>44556886.742349714</v>
      </c>
      <c r="K52" s="68">
        <f>+K51+((Parámetros!$F$30*J51*K51)/Parámetros!$B$9)-Parámetros!$D$30*K51</f>
        <v>1315.3919887552684</v>
      </c>
      <c r="L52" s="68">
        <f>+Parámetros!$D$30*K51+L51</f>
        <v>1797.8656615526722</v>
      </c>
      <c r="M52" s="68">
        <f t="shared" si="4"/>
        <v>3113.2576503079408</v>
      </c>
      <c r="N52" s="68">
        <f t="shared" si="27"/>
        <v>101.66108806431293</v>
      </c>
      <c r="O52" s="66">
        <f>+'Internación x edad (moderado)'!X55</f>
        <v>72</v>
      </c>
      <c r="P52" s="66">
        <f>+'Internación x edad (moderado)'!AJ55</f>
        <v>12</v>
      </c>
      <c r="Q52" s="83">
        <f>+Q51-((Parámetros!$I$30*Q51*R51)/Parámetros!$B$9)</f>
        <v>44556886.742349714</v>
      </c>
      <c r="R52" s="84">
        <f>+R51+((Parámetros!$I$30*Q51*R51)/Parámetros!$B$9)-Parámetros!$D$26*R51</f>
        <v>1315.3919887552684</v>
      </c>
      <c r="S52" s="84">
        <f>+Parámetros!$D$30*R51+S51</f>
        <v>1797.8656615526722</v>
      </c>
      <c r="T52" s="84">
        <f t="shared" si="9"/>
        <v>3113.2576503079408</v>
      </c>
      <c r="U52" s="84">
        <f t="shared" si="28"/>
        <v>101.66108806431293</v>
      </c>
      <c r="V52" s="82">
        <f>+'Internación x edad (pesimista)'!X55</f>
        <v>72</v>
      </c>
      <c r="W52" s="82">
        <f>+'Internación x edad (pesimista)'!AJ55</f>
        <v>12</v>
      </c>
      <c r="X52" s="203">
        <v>43937</v>
      </c>
      <c r="Y52" s="37"/>
      <c r="Z52" s="213">
        <f t="shared" si="7"/>
        <v>166</v>
      </c>
      <c r="AA52" s="28">
        <v>2669</v>
      </c>
      <c r="AB52" s="28">
        <f t="shared" si="25"/>
        <v>3.8117464021781407E-2</v>
      </c>
      <c r="AC52" s="28">
        <f t="shared" si="11"/>
        <v>18.528916909523812</v>
      </c>
    </row>
    <row r="53" spans="1:32" x14ac:dyDescent="0.25">
      <c r="A53" s="10">
        <v>43938</v>
      </c>
      <c r="B53" s="52">
        <f t="shared" si="1"/>
        <v>46</v>
      </c>
      <c r="C53" s="58">
        <f>+C52-((Parámetros!$C$30*C52*D52)/Parámetros!$B$9)</f>
        <v>44556784.436171114</v>
      </c>
      <c r="D53" s="59">
        <f>+D52+((Parámetros!$C$30*C52*D52)/Parámetros!$B$9)-Parámetros!$D$30*D52</f>
        <v>1323.7415967282518</v>
      </c>
      <c r="E53" s="59">
        <f>+Parámetros!$D$30*D52+E52</f>
        <v>1891.8222321780486</v>
      </c>
      <c r="F53" s="59">
        <f t="shared" si="2"/>
        <v>3215.5638289063004</v>
      </c>
      <c r="G53" s="59">
        <f t="shared" si="26"/>
        <v>102.30617859959602</v>
      </c>
      <c r="H53" s="106">
        <f>+'Internación x edad (optimista)'!X56</f>
        <v>72</v>
      </c>
      <c r="I53" s="106">
        <f>+'Internación x edad (optimista)'!AJ56</f>
        <v>12</v>
      </c>
      <c r="J53" s="67">
        <f>+J52-((Parámetros!$F$30*J52*K52)/Parámetros!$B$9)</f>
        <v>44556784.436171114</v>
      </c>
      <c r="K53" s="68">
        <f>+K52+((Parámetros!$F$30*J52*K52)/Parámetros!$B$9)-Parámetros!$D$30*K52</f>
        <v>1323.7415967282518</v>
      </c>
      <c r="L53" s="68">
        <f>+Parámetros!$D$30*K52+L52</f>
        <v>1891.8222321780486</v>
      </c>
      <c r="M53" s="68">
        <f t="shared" si="4"/>
        <v>3215.5638289063004</v>
      </c>
      <c r="N53" s="68">
        <f t="shared" si="27"/>
        <v>102.30617859959602</v>
      </c>
      <c r="O53" s="66">
        <f>+'Internación x edad (moderado)'!X56</f>
        <v>72</v>
      </c>
      <c r="P53" s="66">
        <f>+'Internación x edad (moderado)'!AJ56</f>
        <v>12</v>
      </c>
      <c r="Q53" s="83">
        <f>+Q52-((Parámetros!$I$30*Q52*R52)/Parámetros!$B$9)</f>
        <v>44556784.436171114</v>
      </c>
      <c r="R53" s="84">
        <f>+R52+((Parámetros!$I$30*Q52*R52)/Parámetros!$B$9)-Parámetros!$D$26*R52</f>
        <v>1323.7415967282518</v>
      </c>
      <c r="S53" s="84">
        <f>+Parámetros!$D$30*R52+S52</f>
        <v>1891.8222321780486</v>
      </c>
      <c r="T53" s="84">
        <f t="shared" si="9"/>
        <v>3215.5638289063004</v>
      </c>
      <c r="U53" s="84">
        <f t="shared" si="28"/>
        <v>102.30617859959602</v>
      </c>
      <c r="V53" s="82">
        <f>+'Internación x edad (pesimista)'!X56</f>
        <v>72</v>
      </c>
      <c r="W53" s="82">
        <f>+'Internación x edad (pesimista)'!AJ56</f>
        <v>12</v>
      </c>
      <c r="X53" s="203">
        <v>43938</v>
      </c>
      <c r="Y53" s="37"/>
      <c r="Z53" s="213">
        <f t="shared" si="7"/>
        <v>128</v>
      </c>
      <c r="AA53" s="28">
        <v>2758</v>
      </c>
      <c r="AB53" s="28">
        <f t="shared" si="25"/>
        <v>3.3345822405395277E-2</v>
      </c>
      <c r="AC53" s="28">
        <f t="shared" si="11"/>
        <v>21.131306157928041</v>
      </c>
    </row>
    <row r="54" spans="1:32" x14ac:dyDescent="0.25">
      <c r="A54" s="10">
        <v>43939</v>
      </c>
      <c r="B54" s="52">
        <f t="shared" si="1"/>
        <v>47</v>
      </c>
      <c r="C54" s="58">
        <f>+C53-((Parámetros!$C$30*C53*D53)/Parámetros!$B$9)</f>
        <v>44556681.480828203</v>
      </c>
      <c r="D54" s="59">
        <f>+D53+((Parámetros!$C$30*C53*D53)/Parámetros!$B$9)-Parámetros!$D$30*D53</f>
        <v>1332.1439684422276</v>
      </c>
      <c r="E54" s="59">
        <f>+Parámetros!$D$30*D53+E53</f>
        <v>1986.3752033729238</v>
      </c>
      <c r="F54" s="59">
        <f t="shared" si="2"/>
        <v>3318.5191718151514</v>
      </c>
      <c r="G54" s="59">
        <f t="shared" si="26"/>
        <v>102.95534291118383</v>
      </c>
      <c r="H54" s="106">
        <f>+'Internación x edad (optimista)'!X57</f>
        <v>72</v>
      </c>
      <c r="I54" s="106">
        <f>+'Internación x edad (optimista)'!AJ57</f>
        <v>12</v>
      </c>
      <c r="J54" s="67">
        <f>+J53-((Parámetros!$F$30*J53*K53)/Parámetros!$B$9)</f>
        <v>44556681.480828203</v>
      </c>
      <c r="K54" s="68">
        <f>+K53+((Parámetros!$F$30*J53*K53)/Parámetros!$B$9)-Parámetros!$D$30*K53</f>
        <v>1332.1439684422276</v>
      </c>
      <c r="L54" s="68">
        <f>+Parámetros!$D$30*K53+L53</f>
        <v>1986.3752033729238</v>
      </c>
      <c r="M54" s="68">
        <f t="shared" si="4"/>
        <v>3318.5191718151514</v>
      </c>
      <c r="N54" s="68">
        <f t="shared" si="27"/>
        <v>102.95534291118383</v>
      </c>
      <c r="O54" s="66">
        <f>+'Internación x edad (moderado)'!X57</f>
        <v>72</v>
      </c>
      <c r="P54" s="66">
        <f>+'Internación x edad (moderado)'!AJ57</f>
        <v>12</v>
      </c>
      <c r="Q54" s="83">
        <f>+Q53-((Parámetros!$I$30*Q53*R53)/Parámetros!$B$9)</f>
        <v>44556681.480828203</v>
      </c>
      <c r="R54" s="84">
        <f>+R53+((Parámetros!$I$30*Q53*R53)/Parámetros!$B$9)-Parámetros!$D$26*R53</f>
        <v>1332.1439684422276</v>
      </c>
      <c r="S54" s="84">
        <f>+Parámetros!$D$30*R53+S53</f>
        <v>1986.3752033729238</v>
      </c>
      <c r="T54" s="84">
        <f t="shared" si="9"/>
        <v>3318.5191718151514</v>
      </c>
      <c r="U54" s="84">
        <f t="shared" si="28"/>
        <v>102.95534291118383</v>
      </c>
      <c r="V54" s="82">
        <f>+'Internación x edad (pesimista)'!X57</f>
        <v>72</v>
      </c>
      <c r="W54" s="82">
        <f>+'Internación x edad (pesimista)'!AJ57</f>
        <v>12</v>
      </c>
      <c r="X54" s="203">
        <v>43939</v>
      </c>
      <c r="Y54" s="37"/>
      <c r="Z54" s="213">
        <f t="shared" si="7"/>
        <v>98</v>
      </c>
      <c r="AA54" s="28">
        <v>2839</v>
      </c>
      <c r="AB54" s="28">
        <f t="shared" si="25"/>
        <v>2.9369108049311095E-2</v>
      </c>
      <c r="AC54" s="28">
        <f t="shared" si="11"/>
        <v>23.946135250872778</v>
      </c>
      <c r="AF54">
        <f>+(AC55*AC54*AC53*AC52*AC51*AC50*AC49*AC48)^(1/8)</f>
        <v>18.315749385876522</v>
      </c>
    </row>
    <row r="55" spans="1:32" x14ac:dyDescent="0.25">
      <c r="A55" s="10">
        <v>43940</v>
      </c>
      <c r="B55" s="52">
        <f t="shared" si="1"/>
        <v>48</v>
      </c>
      <c r="C55" s="58">
        <f>+C54-((Parámetros!$C$30*C54*D54)/Parámetros!$B$9)</f>
        <v>44556577.872221731</v>
      </c>
      <c r="D55" s="59">
        <f>+D54+((Parámetros!$C$30*C54*D54)/Parámetros!$B$9)-Parámetros!$D$30*D54</f>
        <v>1340.5994343108396</v>
      </c>
      <c r="E55" s="59">
        <f>+Parámetros!$D$30*D54+E54</f>
        <v>2081.5283439759401</v>
      </c>
      <c r="F55" s="59">
        <f t="shared" si="2"/>
        <v>3422.1277782867796</v>
      </c>
      <c r="G55" s="59">
        <f t="shared" si="26"/>
        <v>103.60860647261143</v>
      </c>
      <c r="H55" s="106">
        <f>+'Internación x edad (optimista)'!X58</f>
        <v>72</v>
      </c>
      <c r="I55" s="106">
        <f>+'Internación x edad (optimista)'!AJ58</f>
        <v>12</v>
      </c>
      <c r="J55" s="67">
        <f>+J54-((Parámetros!$F$30*J54*K54)/Parámetros!$B$9)</f>
        <v>44556577.872221731</v>
      </c>
      <c r="K55" s="68">
        <f>+K54+((Parámetros!$F$30*J54*K54)/Parámetros!$B$9)-Parámetros!$D$30*K54</f>
        <v>1340.5994343108396</v>
      </c>
      <c r="L55" s="68">
        <f>+Parámetros!$D$30*K54+L54</f>
        <v>2081.5283439759401</v>
      </c>
      <c r="M55" s="68">
        <f t="shared" si="4"/>
        <v>3422.1277782867796</v>
      </c>
      <c r="N55" s="68">
        <f t="shared" si="27"/>
        <v>103.60860647261143</v>
      </c>
      <c r="O55" s="66">
        <f>+'Internación x edad (moderado)'!X58</f>
        <v>72</v>
      </c>
      <c r="P55" s="66">
        <f>+'Internación x edad (moderado)'!AJ58</f>
        <v>12</v>
      </c>
      <c r="Q55" s="83">
        <f>+Q54-((Parámetros!$I$30*Q54*R54)/Parámetros!$B$9)</f>
        <v>44556577.872221731</v>
      </c>
      <c r="R55" s="84">
        <f>+R54+((Parámetros!$I$30*Q54*R54)/Parámetros!$B$9)-Parámetros!$D$26*R54</f>
        <v>1340.5994343108396</v>
      </c>
      <c r="S55" s="84">
        <f>+Parámetros!$D$30*R54+S54</f>
        <v>2081.5283439759401</v>
      </c>
      <c r="T55" s="84">
        <f t="shared" si="9"/>
        <v>3422.1277782867796</v>
      </c>
      <c r="U55" s="84">
        <f t="shared" si="28"/>
        <v>103.60860647261143</v>
      </c>
      <c r="V55" s="82">
        <f>+'Internación x edad (pesimista)'!X58</f>
        <v>72</v>
      </c>
      <c r="W55" s="82">
        <f>+'Internación x edad (pesimista)'!AJ58</f>
        <v>12</v>
      </c>
      <c r="X55" s="203">
        <v>43940</v>
      </c>
      <c r="Y55" s="37"/>
      <c r="Z55" s="213">
        <f t="shared" si="7"/>
        <v>89</v>
      </c>
      <c r="AA55" s="28">
        <v>2941</v>
      </c>
      <c r="AB55" s="28">
        <f t="shared" si="25"/>
        <v>3.5928143712574849E-2</v>
      </c>
      <c r="AC55" s="28">
        <f t="shared" si="11"/>
        <v>19.637131278358183</v>
      </c>
      <c r="AD55">
        <f>+(AA55/AA48)^(1/7)-1</f>
        <v>4.1801879238386519E-2</v>
      </c>
      <c r="AE55" s="28">
        <f>+LN(2)/LN(1+AD55)</f>
        <v>16.925931143969748</v>
      </c>
    </row>
    <row r="56" spans="1:32" x14ac:dyDescent="0.25">
      <c r="A56" s="10">
        <v>43941</v>
      </c>
      <c r="B56" s="52">
        <f t="shared" si="1"/>
        <v>49</v>
      </c>
      <c r="C56" s="58">
        <f>+C55-((Parámetros!$C$31*C55*D55)/Parámetros!$B$9)</f>
        <v>44556468.163211733</v>
      </c>
      <c r="D56" s="59">
        <f>+D55+((Parámetros!$C$31*C55*D55)/Parámetros!$B$9)-Parámetros!$D$31*D55</f>
        <v>1354.5513418600726</v>
      </c>
      <c r="E56" s="59">
        <f>+Parámetros!$D$31*D55+E55</f>
        <v>2177.2854464267143</v>
      </c>
      <c r="F56" s="59">
        <f t="shared" si="2"/>
        <v>3531.8367882867869</v>
      </c>
      <c r="G56" s="59">
        <f t="shared" si="3"/>
        <v>109.70900999754667</v>
      </c>
      <c r="H56" s="106">
        <f>+'Internación x edad (optimista)'!X59</f>
        <v>72</v>
      </c>
      <c r="I56" s="106">
        <f>+'Internación x edad (optimista)'!AJ59</f>
        <v>12</v>
      </c>
      <c r="J56" s="67">
        <f>+J55-((Parámetros!$F$31*J55*K55)/Parámetros!$B$9)</f>
        <v>44556468.163211733</v>
      </c>
      <c r="K56" s="68">
        <f>+K55+((Parámetros!$F$31*J55*K55)/Parámetros!$B$9)-Parámetros!$D$31*K55</f>
        <v>1354.5513418600726</v>
      </c>
      <c r="L56" s="68">
        <f>+Parámetros!$D$31*K55+L55</f>
        <v>2177.2854464267143</v>
      </c>
      <c r="M56" s="68">
        <f t="shared" si="4"/>
        <v>3531.8367882867869</v>
      </c>
      <c r="N56" s="68">
        <f t="shared" si="8"/>
        <v>109.70900999754667</v>
      </c>
      <c r="O56" s="66">
        <f>+'Internación x edad (moderado)'!X59</f>
        <v>72</v>
      </c>
      <c r="P56" s="66">
        <f>+'Internación x edad (moderado)'!AJ59</f>
        <v>12</v>
      </c>
      <c r="Q56" s="83">
        <f>+Q55-((Parámetros!$I$31*Q55*R55)/Parámetros!$B$9)</f>
        <v>44556468.163211733</v>
      </c>
      <c r="R56" s="84">
        <f>+R55+((Parámetros!$I$31*Q55*R55)/Parámetros!$B$9)-Parámetros!$D$26*R55</f>
        <v>1354.5513418600726</v>
      </c>
      <c r="S56" s="84">
        <f>+Parámetros!$D$31*R55+S55</f>
        <v>2177.2854464267143</v>
      </c>
      <c r="T56" s="84">
        <f t="shared" si="9"/>
        <v>3531.8367882867869</v>
      </c>
      <c r="U56" s="84">
        <f t="shared" si="10"/>
        <v>109.70900999754667</v>
      </c>
      <c r="V56" s="82">
        <f>+'Internación x edad (pesimista)'!X59</f>
        <v>72</v>
      </c>
      <c r="W56" s="82">
        <f>+'Internación x edad (pesimista)'!AJ59</f>
        <v>12</v>
      </c>
      <c r="X56" s="203">
        <v>43941</v>
      </c>
      <c r="Y56" s="37"/>
      <c r="Z56" s="213">
        <f t="shared" si="7"/>
        <v>81</v>
      </c>
      <c r="AA56" s="28">
        <v>3031</v>
      </c>
      <c r="AB56" s="28">
        <f t="shared" si="25"/>
        <v>3.0601836110166609E-2</v>
      </c>
      <c r="AC56" s="28">
        <f t="shared" si="11"/>
        <v>22.99534202587375</v>
      </c>
    </row>
    <row r="57" spans="1:32" x14ac:dyDescent="0.25">
      <c r="A57" s="10">
        <v>43942</v>
      </c>
      <c r="B57" s="52">
        <f t="shared" si="1"/>
        <v>50</v>
      </c>
      <c r="C57" s="58">
        <f>+C56-((Parámetros!$C$31*C56*D56)/Parámetros!$B$9)</f>
        <v>44556357.312709339</v>
      </c>
      <c r="D57" s="59">
        <f>+D56+((Parámetros!$C$31*C56*D56)/Parámetros!$B$9)-Parámetros!$D$31*D56</f>
        <v>1368.6481769800489</v>
      </c>
      <c r="E57" s="59">
        <f>+Parámetros!$D$31*D56+E56</f>
        <v>2274.039113702434</v>
      </c>
      <c r="F57" s="59">
        <f t="shared" si="2"/>
        <v>3642.6872906824829</v>
      </c>
      <c r="G57" s="59">
        <f t="shared" ref="G57:G63" si="29">+IF(C56-C57&gt;0,C56-C57,0)</f>
        <v>110.85050239413977</v>
      </c>
      <c r="H57" s="106">
        <f>+'Internación x edad (optimista)'!X60</f>
        <v>72</v>
      </c>
      <c r="I57" s="106">
        <f>+'Internación x edad (optimista)'!AJ60</f>
        <v>12</v>
      </c>
      <c r="J57" s="67">
        <f>+J56-((Parámetros!$F$31*J56*K56)/Parámetros!$B$9)</f>
        <v>44556357.312709339</v>
      </c>
      <c r="K57" s="68">
        <f>+K56+((Parámetros!$F$31*J56*K56)/Parámetros!$B$9)-Parámetros!$D$31*K56</f>
        <v>1368.6481769800489</v>
      </c>
      <c r="L57" s="68">
        <f>+Parámetros!$D$31*K56+L56</f>
        <v>2274.039113702434</v>
      </c>
      <c r="M57" s="68">
        <f t="shared" si="4"/>
        <v>3642.6872906824829</v>
      </c>
      <c r="N57" s="68">
        <f t="shared" ref="N57:N63" si="30">+J56-J57</f>
        <v>110.85050239413977</v>
      </c>
      <c r="O57" s="66">
        <f>+'Internación x edad (moderado)'!X60</f>
        <v>72</v>
      </c>
      <c r="P57" s="66">
        <f>+'Internación x edad (moderado)'!AJ60</f>
        <v>12</v>
      </c>
      <c r="Q57" s="83">
        <f>+Q56-((Parámetros!$I$31*Q56*R56)/Parámetros!$B$9)</f>
        <v>44556357.312709339</v>
      </c>
      <c r="R57" s="84">
        <f>+R56+((Parámetros!$I$31*Q56*R56)/Parámetros!$B$9)-Parámetros!$D$26*R56</f>
        <v>1368.6481769800489</v>
      </c>
      <c r="S57" s="84">
        <f>+Parámetros!$D$31*R56+S56</f>
        <v>2274.039113702434</v>
      </c>
      <c r="T57" s="84">
        <f t="shared" si="9"/>
        <v>3642.6872906824829</v>
      </c>
      <c r="U57" s="84">
        <f t="shared" ref="U57:U63" si="31">+Q56-Q57</f>
        <v>110.85050239413977</v>
      </c>
      <c r="V57" s="82">
        <f>+'Internación x edad (pesimista)'!X60</f>
        <v>72</v>
      </c>
      <c r="W57" s="82">
        <f>+'Internación x edad (pesimista)'!AJ60</f>
        <v>12</v>
      </c>
      <c r="X57" s="203">
        <v>43942</v>
      </c>
      <c r="Y57" s="37"/>
      <c r="Z57" s="213">
        <f t="shared" si="7"/>
        <v>102</v>
      </c>
      <c r="AA57" s="28">
        <v>3144</v>
      </c>
      <c r="AB57" s="28">
        <f t="shared" si="25"/>
        <v>3.7281425272187398E-2</v>
      </c>
      <c r="AC57" s="28">
        <f t="shared" si="11"/>
        <v>18.936752307537525</v>
      </c>
    </row>
    <row r="58" spans="1:32" x14ac:dyDescent="0.25">
      <c r="A58" s="10">
        <v>43943</v>
      </c>
      <c r="B58" s="52">
        <f t="shared" si="1"/>
        <v>51</v>
      </c>
      <c r="C58" s="58">
        <f>+C57-((Parámetros!$C$31*C57*D57)/Parámetros!$B$9)</f>
        <v>44556245.308862835</v>
      </c>
      <c r="D58" s="59">
        <f>+D57+((Parámetros!$C$31*C57*D57)/Parámetros!$B$9)-Parámetros!$D$31*D57</f>
        <v>1382.8914394128235</v>
      </c>
      <c r="E58" s="59">
        <f>+Parámetros!$D$31*D57+E57</f>
        <v>2371.7996977724374</v>
      </c>
      <c r="F58" s="59">
        <f t="shared" si="2"/>
        <v>3754.6911371852611</v>
      </c>
      <c r="G58" s="59">
        <f t="shared" si="29"/>
        <v>112.00384650379419</v>
      </c>
      <c r="H58" s="106">
        <f>+'Internación x edad (optimista)'!X61</f>
        <v>72</v>
      </c>
      <c r="I58" s="106">
        <f>+'Internación x edad (optimista)'!AJ61</f>
        <v>12</v>
      </c>
      <c r="J58" s="67">
        <f>+J57-((Parámetros!$F$31*J57*K57)/Parámetros!$B$9)</f>
        <v>44556245.308862835</v>
      </c>
      <c r="K58" s="68">
        <f>+K57+((Parámetros!$F$31*J57*K57)/Parámetros!$B$9)-Parámetros!$D$31*K57</f>
        <v>1382.8914394128235</v>
      </c>
      <c r="L58" s="68">
        <f>+Parámetros!$D$31*K57+L57</f>
        <v>2371.7996977724374</v>
      </c>
      <c r="M58" s="68">
        <f t="shared" si="4"/>
        <v>3754.6911371852611</v>
      </c>
      <c r="N58" s="68">
        <f t="shared" si="30"/>
        <v>112.00384650379419</v>
      </c>
      <c r="O58" s="66">
        <f>+'Internación x edad (moderado)'!X61</f>
        <v>72</v>
      </c>
      <c r="P58" s="66">
        <f>+'Internación x edad (moderado)'!AJ61</f>
        <v>12</v>
      </c>
      <c r="Q58" s="83">
        <f>+Q57-((Parámetros!$I$31*Q57*R57)/Parámetros!$B$9)</f>
        <v>44556245.308862835</v>
      </c>
      <c r="R58" s="84">
        <f>+R57+((Parámetros!$I$31*Q57*R57)/Parámetros!$B$9)-Parámetros!$D$26*R57</f>
        <v>1382.8914394128235</v>
      </c>
      <c r="S58" s="84">
        <f>+Parámetros!$D$31*R57+S57</f>
        <v>2371.7996977724374</v>
      </c>
      <c r="T58" s="84">
        <f t="shared" si="9"/>
        <v>3754.6911371852611</v>
      </c>
      <c r="U58" s="84">
        <f t="shared" si="31"/>
        <v>112.00384650379419</v>
      </c>
      <c r="V58" s="82">
        <f>+'Internación x edad (pesimista)'!X61</f>
        <v>72</v>
      </c>
      <c r="W58" s="82">
        <f>+'Internación x edad (pesimista)'!AJ61</f>
        <v>12</v>
      </c>
      <c r="X58" s="203">
        <v>43943</v>
      </c>
      <c r="Y58" s="37"/>
      <c r="Z58" s="213">
        <f t="shared" si="7"/>
        <v>90</v>
      </c>
      <c r="AA58" s="28">
        <v>3288</v>
      </c>
      <c r="AB58" s="28">
        <f t="shared" si="25"/>
        <v>4.5801526717557252E-2</v>
      </c>
      <c r="AC58" s="28">
        <f t="shared" si="11"/>
        <v>15.477700316643539</v>
      </c>
    </row>
    <row r="59" spans="1:32" x14ac:dyDescent="0.25">
      <c r="A59" s="10">
        <v>43944</v>
      </c>
      <c r="B59" s="52">
        <f t="shared" si="1"/>
        <v>52</v>
      </c>
      <c r="C59" s="58">
        <f>+C58-((Parámetros!$C$31*C58*D58)/Parámetros!$B$9)</f>
        <v>44556132.139697991</v>
      </c>
      <c r="D59" s="59">
        <f>+D58+((Parámetros!$C$31*C58*D58)/Parámetros!$B$9)-Parámetros!$D$31*D58</f>
        <v>1397.2826443003889</v>
      </c>
      <c r="E59" s="59">
        <f>+Parámetros!$D$31*D58+E58</f>
        <v>2470.5776577304964</v>
      </c>
      <c r="F59" s="59">
        <f t="shared" si="2"/>
        <v>3867.8603020308856</v>
      </c>
      <c r="G59" s="59">
        <f t="shared" si="29"/>
        <v>113.16916484385729</v>
      </c>
      <c r="H59" s="106">
        <f>+'Internación x edad (optimista)'!X62</f>
        <v>72</v>
      </c>
      <c r="I59" s="106">
        <f>+'Internación x edad (optimista)'!AJ62</f>
        <v>12</v>
      </c>
      <c r="J59" s="67">
        <f>+J58-((Parámetros!$F$31*J58*K58)/Parámetros!$B$9)</f>
        <v>44556132.139697991</v>
      </c>
      <c r="K59" s="68">
        <f>+K58+((Parámetros!$F$31*J58*K58)/Parámetros!$B$9)-Parámetros!$D$31*K58</f>
        <v>1397.2826443003889</v>
      </c>
      <c r="L59" s="68">
        <f>+Parámetros!$D$31*K58+L58</f>
        <v>2470.5776577304964</v>
      </c>
      <c r="M59" s="68">
        <f t="shared" si="4"/>
        <v>3867.8603020308856</v>
      </c>
      <c r="N59" s="68">
        <f t="shared" si="30"/>
        <v>113.16916484385729</v>
      </c>
      <c r="O59" s="66">
        <f>+'Internación x edad (moderado)'!X62</f>
        <v>72</v>
      </c>
      <c r="P59" s="66">
        <f>+'Internación x edad (moderado)'!AJ62</f>
        <v>12</v>
      </c>
      <c r="Q59" s="83">
        <f>+Q58-((Parámetros!$I$31*Q58*R58)/Parámetros!$B$9)</f>
        <v>44556132.139697991</v>
      </c>
      <c r="R59" s="84">
        <f>+R58+((Parámetros!$I$31*Q58*R58)/Parámetros!$B$9)-Parámetros!$D$26*R58</f>
        <v>1397.2826443003889</v>
      </c>
      <c r="S59" s="84">
        <f>+Parámetros!$D$31*R58+S58</f>
        <v>2470.5776577304964</v>
      </c>
      <c r="T59" s="84">
        <f t="shared" si="9"/>
        <v>3867.8603020308856</v>
      </c>
      <c r="U59" s="84">
        <f t="shared" si="31"/>
        <v>113.16916484385729</v>
      </c>
      <c r="V59" s="82">
        <f>+'Internación x edad (pesimista)'!X62</f>
        <v>72</v>
      </c>
      <c r="W59" s="82">
        <f>+'Internación x edad (pesimista)'!AJ62</f>
        <v>12</v>
      </c>
      <c r="X59" s="203">
        <v>43944</v>
      </c>
      <c r="Y59" s="37"/>
      <c r="Z59" s="213">
        <f t="shared" si="7"/>
        <v>113</v>
      </c>
      <c r="AA59" s="28">
        <v>3435</v>
      </c>
      <c r="AB59" s="28">
        <f t="shared" si="25"/>
        <v>4.4708029197080293E-2</v>
      </c>
      <c r="AC59" s="28">
        <f t="shared" si="11"/>
        <v>15.847910763950818</v>
      </c>
    </row>
    <row r="60" spans="1:32" x14ac:dyDescent="0.25">
      <c r="A60" s="10">
        <v>43945</v>
      </c>
      <c r="B60" s="52">
        <f t="shared" si="1"/>
        <v>53</v>
      </c>
      <c r="C60" s="58">
        <f>+C59-((Parámetros!$C$31*C59*D59)/Parámetros!$B$9)</f>
        <v>44556017.793116786</v>
      </c>
      <c r="D60" s="59">
        <f>+D59+((Parámetros!$C$31*C59*D59)/Parámetros!$B$9)-Parámetros!$D$31*D59</f>
        <v>1411.8233223402947</v>
      </c>
      <c r="E60" s="59">
        <f>+Parámetros!$D$31*D59+E59</f>
        <v>2570.3835608948098</v>
      </c>
      <c r="F60" s="59">
        <f t="shared" si="2"/>
        <v>3982.2068832351042</v>
      </c>
      <c r="G60" s="59">
        <f t="shared" si="29"/>
        <v>114.34658120572567</v>
      </c>
      <c r="H60" s="106">
        <f>+'Internación x edad (optimista)'!X63</f>
        <v>72</v>
      </c>
      <c r="I60" s="106">
        <f>+'Internación x edad (optimista)'!AJ63</f>
        <v>12</v>
      </c>
      <c r="J60" s="67">
        <f>+J59-((Parámetros!$F$31*J59*K59)/Parámetros!$B$9)</f>
        <v>44556017.793116786</v>
      </c>
      <c r="K60" s="68">
        <f>+K59+((Parámetros!$F$31*J59*K59)/Parámetros!$B$9)-Parámetros!$D$31*K59</f>
        <v>1411.8233223402947</v>
      </c>
      <c r="L60" s="68">
        <f>+Parámetros!$D$31*K59+L59</f>
        <v>2570.3835608948098</v>
      </c>
      <c r="M60" s="68">
        <f t="shared" si="4"/>
        <v>3982.2068832351042</v>
      </c>
      <c r="N60" s="68">
        <f t="shared" si="30"/>
        <v>114.34658120572567</v>
      </c>
      <c r="O60" s="66">
        <f>+'Internación x edad (moderado)'!X63</f>
        <v>72</v>
      </c>
      <c r="P60" s="66">
        <f>+'Internación x edad (moderado)'!AJ63</f>
        <v>12</v>
      </c>
      <c r="Q60" s="83">
        <f>+Q59-((Parámetros!$I$31*Q59*R59)/Parámetros!$B$9)</f>
        <v>44556017.793116786</v>
      </c>
      <c r="R60" s="84">
        <f>+R59+((Parámetros!$I$31*Q59*R59)/Parámetros!$B$9)-Parámetros!$D$26*R59</f>
        <v>1411.8233223402947</v>
      </c>
      <c r="S60" s="84">
        <f>+Parámetros!$D$31*R59+S59</f>
        <v>2570.3835608948098</v>
      </c>
      <c r="T60" s="84">
        <f t="shared" si="9"/>
        <v>3982.2068832351042</v>
      </c>
      <c r="U60" s="84">
        <f t="shared" si="31"/>
        <v>114.34658120572567</v>
      </c>
      <c r="V60" s="82">
        <f>+'Internación x edad (pesimista)'!X63</f>
        <v>72</v>
      </c>
      <c r="W60" s="82">
        <f>+'Internación x edad (pesimista)'!AJ63</f>
        <v>12</v>
      </c>
      <c r="X60" s="203">
        <v>43945</v>
      </c>
      <c r="Y60" s="37"/>
      <c r="Z60" s="213">
        <f t="shared" si="7"/>
        <v>144</v>
      </c>
      <c r="AA60" s="28">
        <v>3607</v>
      </c>
      <c r="AB60" s="28">
        <f t="shared" si="25"/>
        <v>5.007278020378457E-2</v>
      </c>
      <c r="AC60" s="28">
        <f t="shared" si="11"/>
        <v>14.18654545240317</v>
      </c>
    </row>
    <row r="61" spans="1:32" x14ac:dyDescent="0.25">
      <c r="A61" s="10">
        <v>43946</v>
      </c>
      <c r="B61" s="52">
        <f t="shared" si="1"/>
        <v>54</v>
      </c>
      <c r="C61" s="58">
        <f>+C60-((Parámetros!$C$31*C60*D60)/Parámetros!$B$9)</f>
        <v>44555902.256896161</v>
      </c>
      <c r="D61" s="59">
        <f>+D60+((Parámetros!$C$31*C60*D60)/Parámetros!$B$9)-Parámetros!$D$31*D60</f>
        <v>1426.5150199427887</v>
      </c>
      <c r="E61" s="59">
        <f>+Parámetros!$D$31*D60+E60</f>
        <v>2671.2280839191167</v>
      </c>
      <c r="F61" s="59">
        <f t="shared" si="2"/>
        <v>4097.7431038619052</v>
      </c>
      <c r="G61" s="59">
        <f t="shared" si="29"/>
        <v>115.53622062504292</v>
      </c>
      <c r="H61" s="106">
        <f>+'Internación x edad (optimista)'!X64</f>
        <v>72</v>
      </c>
      <c r="I61" s="106">
        <f>+'Internación x edad (optimista)'!AJ64</f>
        <v>12</v>
      </c>
      <c r="J61" s="67">
        <f>+J60-((Parámetros!$F$31*J60*K60)/Parámetros!$B$9)</f>
        <v>44555902.256896161</v>
      </c>
      <c r="K61" s="68">
        <f>+K60+((Parámetros!$F$31*J60*K60)/Parámetros!$B$9)-Parámetros!$D$31*K60</f>
        <v>1426.5150199427887</v>
      </c>
      <c r="L61" s="68">
        <f>+Parámetros!$D$31*K60+L60</f>
        <v>2671.2280839191167</v>
      </c>
      <c r="M61" s="68">
        <f t="shared" si="4"/>
        <v>4097.7431038619052</v>
      </c>
      <c r="N61" s="68">
        <f t="shared" si="30"/>
        <v>115.53622062504292</v>
      </c>
      <c r="O61" s="66">
        <f>+'Internación x edad (moderado)'!X64</f>
        <v>72</v>
      </c>
      <c r="P61" s="66">
        <f>+'Internación x edad (moderado)'!AJ64</f>
        <v>12</v>
      </c>
      <c r="Q61" s="83">
        <f>+Q60-((Parámetros!$I$31*Q60*R60)/Parámetros!$B$9)</f>
        <v>44555902.256896161</v>
      </c>
      <c r="R61" s="84">
        <f>+R60+((Parámetros!$I$31*Q60*R60)/Parámetros!$B$9)-Parámetros!$D$26*R60</f>
        <v>1426.5150199427887</v>
      </c>
      <c r="S61" s="84">
        <f>+Parámetros!$D$31*R60+S60</f>
        <v>2671.2280839191167</v>
      </c>
      <c r="T61" s="84">
        <f t="shared" si="9"/>
        <v>4097.7431038619052</v>
      </c>
      <c r="U61" s="84">
        <f t="shared" si="31"/>
        <v>115.53622062504292</v>
      </c>
      <c r="V61" s="82">
        <f>+'Internación x edad (pesimista)'!X64</f>
        <v>72</v>
      </c>
      <c r="W61" s="82">
        <f>+'Internación x edad (pesimista)'!AJ64</f>
        <v>12</v>
      </c>
      <c r="X61" s="203">
        <v>43946</v>
      </c>
      <c r="Y61" s="37"/>
      <c r="Z61" s="213">
        <f t="shared" si="7"/>
        <v>147</v>
      </c>
      <c r="AA61" s="28">
        <v>3780</v>
      </c>
      <c r="AB61" s="28">
        <f t="shared" si="25"/>
        <v>4.7962295536456888E-2</v>
      </c>
      <c r="AC61" s="28">
        <f t="shared" si="11"/>
        <v>14.795786048442993</v>
      </c>
      <c r="AE61" s="28"/>
    </row>
    <row r="62" spans="1:32" x14ac:dyDescent="0.25">
      <c r="A62" s="10">
        <v>43947</v>
      </c>
      <c r="B62" s="52">
        <f t="shared" si="1"/>
        <v>55</v>
      </c>
      <c r="C62" s="58">
        <f>+C61-((Parámetros!$C$31*C61*D61)/Parámetros!$B$9)</f>
        <v>44555785.518686719</v>
      </c>
      <c r="D62" s="59">
        <f>+D61+((Parámetros!$C$31*C61*D61)/Parámetros!$B$9)-Parámetros!$D$31*D61</f>
        <v>1441.3592993894904</v>
      </c>
      <c r="E62" s="59">
        <f>+Parámetros!$D$31*D61+E61</f>
        <v>2773.12201391503</v>
      </c>
      <c r="F62" s="59">
        <f t="shared" si="2"/>
        <v>4214.4813133045209</v>
      </c>
      <c r="G62" s="59">
        <f t="shared" si="29"/>
        <v>116.73820944130421</v>
      </c>
      <c r="H62" s="106">
        <f>+'Internación x edad (optimista)'!X65</f>
        <v>73</v>
      </c>
      <c r="I62" s="106">
        <f>+'Internación x edad (optimista)'!AJ65</f>
        <v>12</v>
      </c>
      <c r="J62" s="67">
        <f>+J61-((Parámetros!$F$31*J61*K61)/Parámetros!$B$9)</f>
        <v>44555785.518686719</v>
      </c>
      <c r="K62" s="68">
        <f>+K61+((Parámetros!$F$31*J61*K61)/Parámetros!$B$9)-Parámetros!$D$31*K61</f>
        <v>1441.3592993894904</v>
      </c>
      <c r="L62" s="68">
        <f>+Parámetros!$D$31*K61+L61</f>
        <v>2773.12201391503</v>
      </c>
      <c r="M62" s="68">
        <f t="shared" si="4"/>
        <v>4214.4813133045209</v>
      </c>
      <c r="N62" s="68">
        <f t="shared" si="30"/>
        <v>116.73820944130421</v>
      </c>
      <c r="O62" s="66">
        <f>+'Internación x edad (moderado)'!X65</f>
        <v>73</v>
      </c>
      <c r="P62" s="66">
        <f>+'Internación x edad (moderado)'!AJ65</f>
        <v>12</v>
      </c>
      <c r="Q62" s="83">
        <f>+Q61-((Parámetros!$I$31*Q61*R61)/Parámetros!$B$9)</f>
        <v>44555785.518686719</v>
      </c>
      <c r="R62" s="84">
        <f>+R61+((Parámetros!$I$31*Q61*R61)/Parámetros!$B$9)-Parámetros!$D$26*R61</f>
        <v>1441.3592993894904</v>
      </c>
      <c r="S62" s="84">
        <f>+Parámetros!$D$31*R61+S61</f>
        <v>2773.12201391503</v>
      </c>
      <c r="T62" s="84">
        <f t="shared" si="9"/>
        <v>4214.4813133045209</v>
      </c>
      <c r="U62" s="84">
        <f t="shared" si="31"/>
        <v>116.73820944130421</v>
      </c>
      <c r="V62" s="82">
        <f>+'Internación x edad (pesimista)'!X65</f>
        <v>73</v>
      </c>
      <c r="W62" s="82">
        <f>+'Internación x edad (pesimista)'!AJ65</f>
        <v>12</v>
      </c>
      <c r="X62" s="203">
        <v>43947</v>
      </c>
      <c r="Y62" s="37"/>
      <c r="Z62" s="213">
        <f t="shared" si="7"/>
        <v>172</v>
      </c>
      <c r="AA62" s="28">
        <v>3892</v>
      </c>
      <c r="AB62" s="28">
        <f t="shared" si="25"/>
        <v>2.9629629629629631E-2</v>
      </c>
      <c r="AC62" s="28">
        <f t="shared" si="11"/>
        <v>23.73860434883159</v>
      </c>
      <c r="AF62">
        <f>+(AC63*AC62*AC61*AC60*AC59*AC58*AC57*AC56)^(1/8)</f>
        <v>18.396542708218259</v>
      </c>
    </row>
    <row r="63" spans="1:32" x14ac:dyDescent="0.25">
      <c r="A63" s="10">
        <v>43948</v>
      </c>
      <c r="B63" s="52">
        <f t="shared" si="1"/>
        <v>56</v>
      </c>
      <c r="C63" s="58">
        <f>+C62-((Parámetros!$C$31*C62*D62)/Parámetros!$B$9)</f>
        <v>44555667.566011444</v>
      </c>
      <c r="D63" s="59">
        <f>+D62+((Parámetros!$C$31*C62*D62)/Parámetros!$B$9)-Parámetros!$D$31*D62</f>
        <v>1456.3577389936117</v>
      </c>
      <c r="E63" s="59">
        <f>+Parámetros!$D$31*D62+E62</f>
        <v>2876.076249585708</v>
      </c>
      <c r="F63" s="59">
        <f t="shared" si="2"/>
        <v>4332.4339885793197</v>
      </c>
      <c r="G63" s="59">
        <f t="shared" si="29"/>
        <v>117.95267527550459</v>
      </c>
      <c r="H63" s="106">
        <f>+'Internación x edad (optimista)'!X66</f>
        <v>74</v>
      </c>
      <c r="I63" s="106">
        <f>+'Internación x edad (optimista)'!AJ66</f>
        <v>12</v>
      </c>
      <c r="J63" s="67">
        <f>+J62-((Parámetros!$F$31*J62*K62)/Parámetros!$B$9)</f>
        <v>44555667.566011444</v>
      </c>
      <c r="K63" s="68">
        <f>+K62+((Parámetros!$F$31*J62*K62)/Parámetros!$B$9)-Parámetros!$D$31*K62</f>
        <v>1456.3577389936117</v>
      </c>
      <c r="L63" s="68">
        <f>+Parámetros!$D$31*K62+L62</f>
        <v>2876.076249585708</v>
      </c>
      <c r="M63" s="68">
        <f t="shared" si="4"/>
        <v>4332.4339885793197</v>
      </c>
      <c r="N63" s="68">
        <f t="shared" si="30"/>
        <v>117.95267527550459</v>
      </c>
      <c r="O63" s="66">
        <f>+'Internación x edad (moderado)'!X66</f>
        <v>74</v>
      </c>
      <c r="P63" s="66">
        <f>+'Internación x edad (moderado)'!AJ66</f>
        <v>12</v>
      </c>
      <c r="Q63" s="83">
        <f>+Q62-((Parámetros!$I$31*Q62*R62)/Parámetros!$B$9)</f>
        <v>44555667.566011444</v>
      </c>
      <c r="R63" s="84">
        <f>+R62+((Parámetros!$I$31*Q62*R62)/Parámetros!$B$9)-Parámetros!$D$26*R62</f>
        <v>1456.3577389936117</v>
      </c>
      <c r="S63" s="84">
        <f>+Parámetros!$D$31*R62+S62</f>
        <v>2876.076249585708</v>
      </c>
      <c r="T63" s="84">
        <f t="shared" si="9"/>
        <v>4332.4339885793197</v>
      </c>
      <c r="U63" s="84">
        <f t="shared" si="31"/>
        <v>117.95267527550459</v>
      </c>
      <c r="V63" s="82">
        <f>+'Internación x edad (pesimista)'!X66</f>
        <v>74</v>
      </c>
      <c r="W63" s="82">
        <f>+'Internación x edad (pesimista)'!AJ66</f>
        <v>12</v>
      </c>
      <c r="X63" s="203">
        <v>43948</v>
      </c>
      <c r="Y63" s="37"/>
      <c r="Z63" s="213">
        <f t="shared" si="7"/>
        <v>173</v>
      </c>
      <c r="AA63" s="28">
        <v>4003</v>
      </c>
      <c r="AB63" s="28">
        <f t="shared" si="25"/>
        <v>2.8520041109969169E-2</v>
      </c>
      <c r="AC63" s="28">
        <f>+LN(2)/LN(1+AB63)</f>
        <v>24.64881258786037</v>
      </c>
      <c r="AD63">
        <f>+(AA63/AA56)^(1/7)-1</f>
        <v>4.0535959405623601E-2</v>
      </c>
      <c r="AE63" s="28">
        <f>+LN(2)/LN(1+AD63)</f>
        <v>17.443841140697124</v>
      </c>
    </row>
    <row r="64" spans="1:32" x14ac:dyDescent="0.25">
      <c r="A64" s="10">
        <v>43949</v>
      </c>
      <c r="B64" s="52">
        <f t="shared" si="1"/>
        <v>57</v>
      </c>
      <c r="C64" s="58">
        <f>+C63-((Parámetros!$C$32*C63*D63)/Parámetros!$B$9)</f>
        <v>44555522.547584042</v>
      </c>
      <c r="D64" s="59">
        <f>+D63+((Parámetros!$C$32*C63*D63)/Parámetros!$B$9)-Parámetros!$D$32*D63</f>
        <v>1497.3506136071649</v>
      </c>
      <c r="E64" s="59">
        <f>+Parámetros!$D$32*D63+E63</f>
        <v>2980.1018023709657</v>
      </c>
      <c r="F64" s="59">
        <f t="shared" si="2"/>
        <v>4477.4524159781304</v>
      </c>
      <c r="G64" s="59">
        <f t="shared" si="3"/>
        <v>145.01842740178108</v>
      </c>
      <c r="H64" s="106">
        <f>+'Internación x edad (optimista)'!X67</f>
        <v>77</v>
      </c>
      <c r="I64" s="106">
        <f>+'Internación x edad (optimista)'!AJ67</f>
        <v>13</v>
      </c>
      <c r="J64" s="67">
        <f>+J63-((Parámetros!$F$32*J63*K63)/Parámetros!$B$9)</f>
        <v>44555522.547584042</v>
      </c>
      <c r="K64" s="68">
        <f>+K63+((Parámetros!$F$32*J63*K63)/Parámetros!$B$9)-Parámetros!$D$32*K63</f>
        <v>1497.3506136071649</v>
      </c>
      <c r="L64" s="68">
        <f>+Parámetros!$D$32*K63+L63</f>
        <v>2980.1018023709657</v>
      </c>
      <c r="M64" s="68">
        <f t="shared" si="4"/>
        <v>4477.4524159781304</v>
      </c>
      <c r="N64" s="68">
        <f t="shared" si="8"/>
        <v>145.01842740178108</v>
      </c>
      <c r="O64" s="66">
        <f>+'Internación x edad (moderado)'!X67</f>
        <v>77</v>
      </c>
      <c r="P64" s="66">
        <f>+'Internación x edad (moderado)'!AJ67</f>
        <v>13</v>
      </c>
      <c r="Q64" s="83">
        <f>+Q63-((Parámetros!$I$32*Q63*R63)/Parámetros!$B$9)</f>
        <v>44555522.547584042</v>
      </c>
      <c r="R64" s="84">
        <f>+R63+((Parámetros!$I$32*Q63*R63)/Parámetros!$B$9)-Parámetros!$D$26*R63</f>
        <v>1497.3506136071649</v>
      </c>
      <c r="S64" s="84">
        <f>+Parámetros!$D$32*R63+S63</f>
        <v>2980.1018023709657</v>
      </c>
      <c r="T64" s="84">
        <f t="shared" si="9"/>
        <v>4477.4524159781304</v>
      </c>
      <c r="U64" s="84">
        <f t="shared" si="10"/>
        <v>145.01842740178108</v>
      </c>
      <c r="V64" s="82">
        <f>+'Internación x edad (pesimista)'!X67</f>
        <v>77</v>
      </c>
      <c r="W64" s="82">
        <f>+'Internación x edad (pesimista)'!AJ67</f>
        <v>13</v>
      </c>
      <c r="X64" s="203">
        <v>43949</v>
      </c>
      <c r="Y64" s="37"/>
      <c r="Z64" s="213">
        <f t="shared" si="7"/>
        <v>112</v>
      </c>
      <c r="AA64" s="28">
        <v>4127</v>
      </c>
      <c r="AB64" s="28">
        <f t="shared" si="25"/>
        <v>3.0976767424431676E-2</v>
      </c>
      <c r="AC64" s="28">
        <f t="shared" si="11"/>
        <v>22.72116764273753</v>
      </c>
    </row>
    <row r="65" spans="1:32" x14ac:dyDescent="0.25">
      <c r="A65" s="10">
        <v>43950</v>
      </c>
      <c r="B65" s="52">
        <f t="shared" si="1"/>
        <v>58</v>
      </c>
      <c r="C65" s="58">
        <f>+C64-((Parámetros!$C$32*C64*D64)/Parámetros!$B$9)</f>
        <v>44555373.447731249</v>
      </c>
      <c r="D65" s="59">
        <f>+D64+((Parámetros!$C$32*C64*D64)/Parámetros!$B$9)-Parámetros!$D$32*D64</f>
        <v>1539.49685114268</v>
      </c>
      <c r="E65" s="59">
        <f>+Parámetros!$D$32*D64+E64</f>
        <v>3087.0554176286205</v>
      </c>
      <c r="F65" s="59">
        <f t="shared" si="2"/>
        <v>4626.5522687713001</v>
      </c>
      <c r="G65" s="59">
        <f t="shared" ref="G65:G71" si="32">+IF(C64-C65&gt;0,C64-C65,0)</f>
        <v>149.09985279291868</v>
      </c>
      <c r="H65" s="106">
        <f>+'Internación x edad (optimista)'!X68</f>
        <v>80</v>
      </c>
      <c r="I65" s="106">
        <f>+'Internación x edad (optimista)'!AJ68</f>
        <v>14</v>
      </c>
      <c r="J65" s="67">
        <f>+J64-((Parámetros!$F$32*J64*K64)/Parámetros!$B$9)</f>
        <v>44555373.447731249</v>
      </c>
      <c r="K65" s="68">
        <f>+K64+((Parámetros!$F$32*J64*K64)/Parámetros!$B$9)-Parámetros!$D$32*K64</f>
        <v>1539.49685114268</v>
      </c>
      <c r="L65" s="68">
        <f>+Parámetros!$D$32*K64+L64</f>
        <v>3087.0554176286205</v>
      </c>
      <c r="M65" s="68">
        <f t="shared" si="4"/>
        <v>4626.5522687713001</v>
      </c>
      <c r="N65" s="68">
        <f t="shared" ref="N65:N71" si="33">+J64-J65</f>
        <v>149.09985279291868</v>
      </c>
      <c r="O65" s="66">
        <f>+'Internación x edad (moderado)'!X68</f>
        <v>80</v>
      </c>
      <c r="P65" s="66">
        <f>+'Internación x edad (moderado)'!AJ68</f>
        <v>14</v>
      </c>
      <c r="Q65" s="83">
        <f>+Q64-((Parámetros!$I$32*Q64*R64)/Parámetros!$B$9)</f>
        <v>44555373.447731249</v>
      </c>
      <c r="R65" s="84">
        <f>+R64+((Parámetros!$I$32*Q64*R64)/Parámetros!$B$9)-Parámetros!$D$26*R64</f>
        <v>1539.49685114268</v>
      </c>
      <c r="S65" s="84">
        <f>+Parámetros!$D$32*R64+S64</f>
        <v>3087.0554176286205</v>
      </c>
      <c r="T65" s="84">
        <f t="shared" si="9"/>
        <v>4626.5522687713001</v>
      </c>
      <c r="U65" s="84">
        <f t="shared" ref="U65:U71" si="34">+Q64-Q65</f>
        <v>149.09985279291868</v>
      </c>
      <c r="V65" s="82">
        <f>+'Internación x edad (pesimista)'!X68</f>
        <v>80</v>
      </c>
      <c r="W65" s="82">
        <f>+'Internación x edad (pesimista)'!AJ68</f>
        <v>14</v>
      </c>
      <c r="X65" s="203">
        <v>43950</v>
      </c>
      <c r="Y65" s="37"/>
      <c r="Z65" s="213">
        <f t="shared" si="7"/>
        <v>111</v>
      </c>
      <c r="AA65" s="28">
        <v>4285</v>
      </c>
      <c r="AB65" s="28">
        <f t="shared" si="25"/>
        <v>3.8284468136661011E-2</v>
      </c>
      <c r="AC65" s="28">
        <f t="shared" si="11"/>
        <v>18.449583361035309</v>
      </c>
    </row>
    <row r="66" spans="1:32" ht="15.75" thickBot="1" x14ac:dyDescent="0.3">
      <c r="A66" s="11">
        <v>43951</v>
      </c>
      <c r="B66" s="52">
        <f t="shared" si="1"/>
        <v>59</v>
      </c>
      <c r="C66" s="58">
        <f>+C65-((Parámetros!$C$32*C65*D65)/Parámetros!$B$9)</f>
        <v>44555220.151647039</v>
      </c>
      <c r="D66" s="59">
        <f>+D65+((Parámetros!$C$32*C65*D65)/Parámetros!$B$9)-Parámetros!$D$32*D65</f>
        <v>1582.8288745573552</v>
      </c>
      <c r="E66" s="59">
        <f>+Parámetros!$D$32*D65+E65</f>
        <v>3197.0194784245264</v>
      </c>
      <c r="F66" s="59">
        <f t="shared" si="2"/>
        <v>4779.8483529818814</v>
      </c>
      <c r="G66" s="59">
        <f t="shared" si="32"/>
        <v>153.2960842102766</v>
      </c>
      <c r="H66" s="106">
        <f>+'Internación x edad (optimista)'!X69</f>
        <v>83</v>
      </c>
      <c r="I66" s="106">
        <f>+'Internación x edad (optimista)'!AJ69</f>
        <v>15</v>
      </c>
      <c r="J66" s="67">
        <f>+J65-((Parámetros!$F$32*J65*K65)/Parámetros!$B$9)</f>
        <v>44555220.151647039</v>
      </c>
      <c r="K66" s="68">
        <f>+K65+((Parámetros!$F$32*J65*K65)/Parámetros!$B$9)-Parámetros!$D$32*K65</f>
        <v>1582.8288745573552</v>
      </c>
      <c r="L66" s="68">
        <f>+Parámetros!$D$32*K65+L65</f>
        <v>3197.0194784245264</v>
      </c>
      <c r="M66" s="68">
        <f t="shared" si="4"/>
        <v>4779.8483529818814</v>
      </c>
      <c r="N66" s="68">
        <f t="shared" si="33"/>
        <v>153.2960842102766</v>
      </c>
      <c r="O66" s="66">
        <f>+'Internación x edad (moderado)'!X69</f>
        <v>83</v>
      </c>
      <c r="P66" s="66">
        <f>+'Internación x edad (moderado)'!AJ69</f>
        <v>15</v>
      </c>
      <c r="Q66" s="83">
        <f>+Q65-((Parámetros!$I$32*Q65*R65)/Parámetros!$B$9)</f>
        <v>44555220.151647039</v>
      </c>
      <c r="R66" s="84">
        <f>+R65+((Parámetros!$I$32*Q65*R65)/Parámetros!$B$9)-Parámetros!$D$26*R65</f>
        <v>1582.8288745573552</v>
      </c>
      <c r="S66" s="84">
        <f>+Parámetros!$D$32*R65+S65</f>
        <v>3197.0194784245264</v>
      </c>
      <c r="T66" s="84">
        <f t="shared" si="9"/>
        <v>4779.8483529818814</v>
      </c>
      <c r="U66" s="84">
        <f t="shared" si="34"/>
        <v>153.2960842102766</v>
      </c>
      <c r="V66" s="82">
        <f>+'Internación x edad (pesimista)'!X69</f>
        <v>83</v>
      </c>
      <c r="W66" s="82">
        <f>+'Internación x edad (pesimista)'!AJ69</f>
        <v>15</v>
      </c>
      <c r="X66" s="204">
        <v>43951</v>
      </c>
      <c r="Y66" s="37"/>
      <c r="Z66" s="213">
        <f t="shared" si="7"/>
        <v>124</v>
      </c>
      <c r="AA66" s="28">
        <v>4427</v>
      </c>
      <c r="AB66" s="28">
        <f t="shared" si="25"/>
        <v>3.3138856476079344E-2</v>
      </c>
      <c r="AC66" s="28">
        <f t="shared" si="11"/>
        <v>21.261138852401853</v>
      </c>
    </row>
    <row r="67" spans="1:32" x14ac:dyDescent="0.25">
      <c r="A67" s="12">
        <v>43952</v>
      </c>
      <c r="B67" s="52">
        <f t="shared" si="1"/>
        <v>60</v>
      </c>
      <c r="C67" s="58">
        <f>+C66-((Parámetros!$C$32*C66*D66)/Parámetros!$B$9)</f>
        <v>44555062.541299582</v>
      </c>
      <c r="D67" s="59">
        <f>+D66+((Parámetros!$C$32*C66*D66)/Parámetros!$B$9)-Parámetros!$D$32*D66</f>
        <v>1627.3800166897815</v>
      </c>
      <c r="E67" s="59">
        <f>+Parámetros!$D$32*D66+E66</f>
        <v>3310.0786837500518</v>
      </c>
      <c r="F67" s="59">
        <f t="shared" si="2"/>
        <v>4937.4587004398336</v>
      </c>
      <c r="G67" s="59">
        <f t="shared" si="32"/>
        <v>157.61034745723009</v>
      </c>
      <c r="H67" s="106">
        <f>+'Internación x edad (optimista)'!X70</f>
        <v>86</v>
      </c>
      <c r="I67" s="106">
        <f>+'Internación x edad (optimista)'!AJ70</f>
        <v>16</v>
      </c>
      <c r="J67" s="67">
        <f>+J66-((Parámetros!$F$32*J66*K66)/Parámetros!$B$9)</f>
        <v>44555062.541299582</v>
      </c>
      <c r="K67" s="68">
        <f>+K66+((Parámetros!$F$32*J66*K66)/Parámetros!$B$9)-Parámetros!$D$32*K66</f>
        <v>1627.3800166897815</v>
      </c>
      <c r="L67" s="68">
        <f>+Parámetros!$D$32*K66+L66</f>
        <v>3310.0786837500518</v>
      </c>
      <c r="M67" s="68">
        <f t="shared" si="4"/>
        <v>4937.4587004398336</v>
      </c>
      <c r="N67" s="68">
        <f t="shared" si="33"/>
        <v>157.61034745723009</v>
      </c>
      <c r="O67" s="66">
        <f>+'Internación x edad (moderado)'!X70</f>
        <v>86</v>
      </c>
      <c r="P67" s="66">
        <f>+'Internación x edad (moderado)'!AJ70</f>
        <v>16</v>
      </c>
      <c r="Q67" s="83">
        <f>+Q66-((Parámetros!$I$32*Q66*R66)/Parámetros!$B$9)</f>
        <v>44555062.541299582</v>
      </c>
      <c r="R67" s="84">
        <f>+R66+((Parámetros!$I$32*Q66*R66)/Parámetros!$B$9)-Parámetros!$D$26*R66</f>
        <v>1627.3800166897815</v>
      </c>
      <c r="S67" s="84">
        <f>+Parámetros!$D$32*R66+S66</f>
        <v>3310.0786837500518</v>
      </c>
      <c r="T67" s="84">
        <f t="shared" si="9"/>
        <v>4937.4587004398336</v>
      </c>
      <c r="U67" s="84">
        <f t="shared" si="34"/>
        <v>157.61034745723009</v>
      </c>
      <c r="V67" s="82">
        <f>+'Internación x edad (pesimista)'!X70</f>
        <v>86</v>
      </c>
      <c r="W67" s="82">
        <f>+'Internación x edad (pesimista)'!AJ70</f>
        <v>16</v>
      </c>
      <c r="X67" s="205">
        <v>43952</v>
      </c>
      <c r="Y67" s="37"/>
      <c r="Z67" s="213">
        <f t="shared" si="7"/>
        <v>158</v>
      </c>
      <c r="AA67" s="28">
        <v>4531</v>
      </c>
      <c r="AB67" s="28">
        <f t="shared" si="25"/>
        <v>2.3492206912130109E-2</v>
      </c>
      <c r="AC67" s="28">
        <f t="shared" si="11"/>
        <v>29.850641643918955</v>
      </c>
    </row>
    <row r="68" spans="1:32" x14ac:dyDescent="0.25">
      <c r="A68" s="13">
        <v>43953</v>
      </c>
      <c r="B68" s="52">
        <f t="shared" si="1"/>
        <v>61</v>
      </c>
      <c r="C68" s="58">
        <f>+C67-((Parámetros!$C$32*C67*D67)/Parámetros!$B$9)</f>
        <v>44554900.495340802</v>
      </c>
      <c r="D68" s="59">
        <f>+D67+((Parámetros!$C$32*C67*D67)/Parámetros!$B$9)-Parámetros!$D$32*D67</f>
        <v>1673.1845457034708</v>
      </c>
      <c r="E68" s="59">
        <f>+Parámetros!$D$32*D67+E67</f>
        <v>3426.3201135136078</v>
      </c>
      <c r="F68" s="59">
        <f t="shared" si="2"/>
        <v>5099.5046592170784</v>
      </c>
      <c r="G68" s="59">
        <f t="shared" si="32"/>
        <v>162.04595877975225</v>
      </c>
      <c r="H68" s="106">
        <f>+'Internación x edad (optimista)'!X71</f>
        <v>89</v>
      </c>
      <c r="I68" s="106">
        <f>+'Internación x edad (optimista)'!AJ71</f>
        <v>17</v>
      </c>
      <c r="J68" s="67">
        <f>+J67-((Parámetros!$F$32*J67*K67)/Parámetros!$B$9)</f>
        <v>44554900.495340802</v>
      </c>
      <c r="K68" s="68">
        <f>+K67+((Parámetros!$F$32*J67*K67)/Parámetros!$B$9)-Parámetros!$D$32*K67</f>
        <v>1673.1845457034708</v>
      </c>
      <c r="L68" s="68">
        <f>+Parámetros!$D$32*K67+L67</f>
        <v>3426.3201135136078</v>
      </c>
      <c r="M68" s="68">
        <f t="shared" si="4"/>
        <v>5099.5046592170784</v>
      </c>
      <c r="N68" s="68">
        <f t="shared" si="33"/>
        <v>162.04595877975225</v>
      </c>
      <c r="O68" s="66">
        <f>+'Internación x edad (moderado)'!X71</f>
        <v>89</v>
      </c>
      <c r="P68" s="66">
        <f>+'Internación x edad (moderado)'!AJ71</f>
        <v>17</v>
      </c>
      <c r="Q68" s="83">
        <f>+Q67-((Parámetros!$I$32*Q67*R67)/Parámetros!$B$9)</f>
        <v>44554900.495340802</v>
      </c>
      <c r="R68" s="84">
        <f>+R67+((Parámetros!$I$32*Q67*R67)/Parámetros!$B$9)-Parámetros!$D$26*R67</f>
        <v>1673.1845457034708</v>
      </c>
      <c r="S68" s="84">
        <f>+Parámetros!$D$32*R67+S67</f>
        <v>3426.3201135136078</v>
      </c>
      <c r="T68" s="84">
        <f t="shared" si="9"/>
        <v>5099.5046592170784</v>
      </c>
      <c r="U68" s="84">
        <f t="shared" si="34"/>
        <v>162.04595877975225</v>
      </c>
      <c r="V68" s="82">
        <f>+'Internación x edad (pesimista)'!X71</f>
        <v>89</v>
      </c>
      <c r="W68" s="82">
        <f>+'Internación x edad (pesimista)'!AJ71</f>
        <v>17</v>
      </c>
      <c r="X68" s="206">
        <v>43953</v>
      </c>
      <c r="Y68" s="37"/>
      <c r="Z68" s="213">
        <f t="shared" si="7"/>
        <v>142</v>
      </c>
      <c r="AA68" s="28">
        <v>4679</v>
      </c>
      <c r="AB68" s="28">
        <f t="shared" si="25"/>
        <v>3.2663871110130215E-2</v>
      </c>
      <c r="AC68" s="28">
        <f t="shared" si="11"/>
        <v>21.565324306487994</v>
      </c>
    </row>
    <row r="69" spans="1:32" x14ac:dyDescent="0.25">
      <c r="A69" s="13">
        <v>43954</v>
      </c>
      <c r="B69" s="52">
        <f t="shared" si="1"/>
        <v>62</v>
      </c>
      <c r="C69" s="58">
        <f>+C68-((Parámetros!$C$32*C68*D68)/Parámetros!$B$9)</f>
        <v>44554733.889013432</v>
      </c>
      <c r="D69" s="59">
        <f>+D68+((Parámetros!$C$32*C68*D68)/Parámetros!$B$9)-Parámetros!$D$32*D68</f>
        <v>1720.2776912367058</v>
      </c>
      <c r="E69" s="59">
        <f>+Parámetros!$D$32*D68+E68</f>
        <v>3545.8332953495701</v>
      </c>
      <c r="F69" s="59">
        <f t="shared" si="2"/>
        <v>5266.1109865862763</v>
      </c>
      <c r="G69" s="59">
        <f t="shared" si="32"/>
        <v>166.60632736980915</v>
      </c>
      <c r="H69" s="106">
        <f>+'Internación x edad (optimista)'!X72</f>
        <v>94</v>
      </c>
      <c r="I69" s="106">
        <f>+'Internación x edad (optimista)'!AJ72</f>
        <v>19</v>
      </c>
      <c r="J69" s="67">
        <f>+J68-((Parámetros!$F$32*J68*K68)/Parámetros!$B$9)</f>
        <v>44554733.889013432</v>
      </c>
      <c r="K69" s="68">
        <f>+K68+((Parámetros!$F$32*J68*K68)/Parámetros!$B$9)-Parámetros!$D$32*K68</f>
        <v>1720.2776912367058</v>
      </c>
      <c r="L69" s="68">
        <f>+Parámetros!$D$32*K68+L68</f>
        <v>3545.8332953495701</v>
      </c>
      <c r="M69" s="68">
        <f t="shared" si="4"/>
        <v>5266.1109865862763</v>
      </c>
      <c r="N69" s="68">
        <f t="shared" si="33"/>
        <v>166.60632736980915</v>
      </c>
      <c r="O69" s="66">
        <f>+'Internación x edad (moderado)'!X72</f>
        <v>94</v>
      </c>
      <c r="P69" s="66">
        <f>+'Internación x edad (moderado)'!AJ72</f>
        <v>19</v>
      </c>
      <c r="Q69" s="83">
        <f>+Q68-((Parámetros!$I$32*Q68*R68)/Parámetros!$B$9)</f>
        <v>44554733.889013432</v>
      </c>
      <c r="R69" s="84">
        <f>+R68+((Parámetros!$I$32*Q68*R68)/Parámetros!$B$9)-Parámetros!$D$26*R68</f>
        <v>1720.2776912367058</v>
      </c>
      <c r="S69" s="84">
        <f>+Parámetros!$D$32*R68+S68</f>
        <v>3545.8332953495701</v>
      </c>
      <c r="T69" s="84">
        <f t="shared" si="9"/>
        <v>5266.1109865862763</v>
      </c>
      <c r="U69" s="84">
        <f t="shared" si="34"/>
        <v>166.60632736980915</v>
      </c>
      <c r="V69" s="82">
        <f>+'Internación x edad (pesimista)'!X72</f>
        <v>94</v>
      </c>
      <c r="W69" s="82">
        <f>+'Internación x edad (pesimista)'!AJ72</f>
        <v>19</v>
      </c>
      <c r="X69" s="206">
        <v>43954</v>
      </c>
      <c r="Y69" s="37"/>
      <c r="Z69" s="213">
        <f t="shared" si="7"/>
        <v>104</v>
      </c>
      <c r="AA69" s="28">
        <v>4782</v>
      </c>
      <c r="AB69" s="28">
        <f t="shared" si="25"/>
        <v>2.201325069459286E-2</v>
      </c>
      <c r="AC69" s="28">
        <f t="shared" si="11"/>
        <v>31.833040691651231</v>
      </c>
    </row>
    <row r="70" spans="1:32" x14ac:dyDescent="0.25">
      <c r="A70" s="13">
        <v>43955</v>
      </c>
      <c r="B70" s="52">
        <f t="shared" si="1"/>
        <v>63</v>
      </c>
      <c r="C70" s="58">
        <f>+C69-((Parámetros!$C$32*C69*D69)/Parámetros!$B$9)</f>
        <v>44554562.594055444</v>
      </c>
      <c r="D70" s="59">
        <f>+D69+((Parámetros!$C$32*C69*D69)/Parámetros!$B$9)-Parámetros!$D$32*D69</f>
        <v>1768.6956712780313</v>
      </c>
      <c r="E70" s="59">
        <f>+Parámetros!$D$32*D69+E69</f>
        <v>3668.7102732950489</v>
      </c>
      <c r="F70" s="59">
        <f t="shared" si="2"/>
        <v>5437.40594457308</v>
      </c>
      <c r="G70" s="59">
        <f t="shared" si="32"/>
        <v>171.29495798796415</v>
      </c>
      <c r="H70" s="106">
        <f>+'Internación x edad (optimista)'!X73</f>
        <v>99</v>
      </c>
      <c r="I70" s="106">
        <f>+'Internación x edad (optimista)'!AJ73</f>
        <v>21</v>
      </c>
      <c r="J70" s="67">
        <f>+J69-((Parámetros!$F$32*J69*K69)/Parámetros!$B$9)</f>
        <v>44554562.594055444</v>
      </c>
      <c r="K70" s="68">
        <f>+K69+((Parámetros!$F$32*J69*K69)/Parámetros!$B$9)-Parámetros!$D$32*K69</f>
        <v>1768.6956712780313</v>
      </c>
      <c r="L70" s="68">
        <f>+Parámetros!$D$32*K69+L69</f>
        <v>3668.7102732950489</v>
      </c>
      <c r="M70" s="68">
        <f t="shared" si="4"/>
        <v>5437.40594457308</v>
      </c>
      <c r="N70" s="68">
        <f t="shared" si="33"/>
        <v>171.29495798796415</v>
      </c>
      <c r="O70" s="66">
        <f>+'Internación x edad (moderado)'!X73</f>
        <v>99</v>
      </c>
      <c r="P70" s="66">
        <f>+'Internación x edad (moderado)'!AJ73</f>
        <v>21</v>
      </c>
      <c r="Q70" s="83">
        <f>+Q69-((Parámetros!$I$32*Q69*R69)/Parámetros!$B$9)</f>
        <v>44554562.594055444</v>
      </c>
      <c r="R70" s="84">
        <f>+R69+((Parámetros!$I$32*Q69*R69)/Parámetros!$B$9)-Parámetros!$D$26*R69</f>
        <v>1768.6956712780313</v>
      </c>
      <c r="S70" s="84">
        <f>+Parámetros!$D$32*R69+S69</f>
        <v>3668.7102732950489</v>
      </c>
      <c r="T70" s="84">
        <f t="shared" si="9"/>
        <v>5437.40594457308</v>
      </c>
      <c r="U70" s="84">
        <f t="shared" si="34"/>
        <v>171.29495798796415</v>
      </c>
      <c r="V70" s="82">
        <f>+'Internación x edad (pesimista)'!X73</f>
        <v>99</v>
      </c>
      <c r="W70" s="82">
        <f>+'Internación x edad (pesimista)'!AJ73</f>
        <v>21</v>
      </c>
      <c r="X70" s="206">
        <v>43955</v>
      </c>
      <c r="Y70" s="37"/>
      <c r="Z70" s="213">
        <f t="shared" si="7"/>
        <v>148</v>
      </c>
      <c r="AA70" s="28">
        <v>4886</v>
      </c>
      <c r="AB70" s="28">
        <f t="shared" si="25"/>
        <v>2.1748222501045588E-2</v>
      </c>
      <c r="AC70" s="28">
        <f t="shared" si="11"/>
        <v>32.216771391024622</v>
      </c>
      <c r="AF70">
        <f>+(AC71*AC70*AC69*AC68*AC67*AC66*AC65*AC64)^(1/8)</f>
        <v>24.962007222052328</v>
      </c>
    </row>
    <row r="71" spans="1:32" x14ac:dyDescent="0.25">
      <c r="A71" s="13">
        <v>43956</v>
      </c>
      <c r="B71" s="52">
        <f t="shared" si="1"/>
        <v>64</v>
      </c>
      <c r="C71" s="58">
        <f>+C70-((Parámetros!$C$32*C70*D70)/Parámetros!$B$9)</f>
        <v>44554386.478601843</v>
      </c>
      <c r="D71" s="59">
        <f>+D70+((Parámetros!$C$32*C70*D70)/Parámetros!$B$9)-Parámetros!$D$32*D70</f>
        <v>1818.4757197872054</v>
      </c>
      <c r="E71" s="59">
        <f>+Parámetros!$D$32*D70+E70</f>
        <v>3795.0456783863369</v>
      </c>
      <c r="F71" s="59">
        <f t="shared" si="2"/>
        <v>5613.5213981735424</v>
      </c>
      <c r="G71" s="59">
        <f t="shared" si="32"/>
        <v>176.11545360088348</v>
      </c>
      <c r="H71" s="106">
        <f>+'Internación x edad (optimista)'!X74</f>
        <v>104</v>
      </c>
      <c r="I71" s="106">
        <f>+'Internación x edad (optimista)'!AJ74</f>
        <v>23</v>
      </c>
      <c r="J71" s="67">
        <f>+J70-((Parámetros!$F$32*J70*K70)/Parámetros!$B$9)</f>
        <v>44554386.478601843</v>
      </c>
      <c r="K71" s="68">
        <f>+K70+((Parámetros!$F$32*J70*K70)/Parámetros!$B$9)-Parámetros!$D$32*K70</f>
        <v>1818.4757197872054</v>
      </c>
      <c r="L71" s="68">
        <f>+Parámetros!$D$32*K70+L70</f>
        <v>3795.0456783863369</v>
      </c>
      <c r="M71" s="68">
        <f t="shared" si="4"/>
        <v>5613.5213981735424</v>
      </c>
      <c r="N71" s="68">
        <f t="shared" si="33"/>
        <v>176.11545360088348</v>
      </c>
      <c r="O71" s="66">
        <f>+'Internación x edad (moderado)'!X74</f>
        <v>104</v>
      </c>
      <c r="P71" s="66">
        <f>+'Internación x edad (moderado)'!AJ74</f>
        <v>23</v>
      </c>
      <c r="Q71" s="83">
        <f>+Q70-((Parámetros!$I$32*Q70*R70)/Parámetros!$B$9)</f>
        <v>44554386.478601843</v>
      </c>
      <c r="R71" s="84">
        <f>+R70+((Parámetros!$I$32*Q70*R70)/Parámetros!$B$9)-Parámetros!$D$26*R70</f>
        <v>1818.4757197872054</v>
      </c>
      <c r="S71" s="84">
        <f>+Parámetros!$D$32*R70+S70</f>
        <v>3795.0456783863369</v>
      </c>
      <c r="T71" s="84">
        <f t="shared" si="9"/>
        <v>5613.5213981735424</v>
      </c>
      <c r="U71" s="84">
        <f t="shared" si="34"/>
        <v>176.11545360088348</v>
      </c>
      <c r="V71" s="82">
        <f>+'Internación x edad (pesimista)'!X74</f>
        <v>104</v>
      </c>
      <c r="W71" s="82">
        <f>+'Internación x edad (pesimista)'!AJ74</f>
        <v>23</v>
      </c>
      <c r="X71" s="206">
        <v>43956</v>
      </c>
      <c r="Y71" s="37"/>
      <c r="Z71" s="213">
        <f t="shared" si="7"/>
        <v>103</v>
      </c>
      <c r="AA71" s="28">
        <v>5020</v>
      </c>
      <c r="AB71" s="28">
        <f t="shared" si="25"/>
        <v>2.7425296766270979E-2</v>
      </c>
      <c r="AC71" s="28">
        <f t="shared" si="11"/>
        <v>25.619019185434755</v>
      </c>
      <c r="AD71">
        <f>+(AA71/AA64)^(1/7)-1</f>
        <v>2.8377934896013146E-2</v>
      </c>
      <c r="AE71" s="28">
        <f>+LN(2)/LN(1+AD71)</f>
        <v>24.770525337419194</v>
      </c>
    </row>
    <row r="72" spans="1:32" x14ac:dyDescent="0.25">
      <c r="A72" s="13">
        <v>43957</v>
      </c>
      <c r="B72" s="52">
        <f t="shared" si="1"/>
        <v>65</v>
      </c>
      <c r="C72" s="58">
        <f>+C71-((Parámetros!$C$33*C71*D71)/Parámetros!$B$9)</f>
        <v>44554184.570910141</v>
      </c>
      <c r="D72" s="59">
        <f>+D71+((Parámetros!$C$33*C71*D71)/Parámetros!$B$9)-Parámetros!$D$33*D71</f>
        <v>1890.4922886462914</v>
      </c>
      <c r="E72" s="59">
        <f>+Parámetros!$D$33*D71+E71</f>
        <v>3924.9368012282803</v>
      </c>
      <c r="F72" s="59">
        <f t="shared" si="2"/>
        <v>5815.4290898745712</v>
      </c>
      <c r="G72" s="59">
        <f t="shared" si="3"/>
        <v>201.90769170224667</v>
      </c>
      <c r="H72" s="106">
        <f>+'Internación x edad (optimista)'!X75</f>
        <v>111</v>
      </c>
      <c r="I72" s="106">
        <f>+'Internación x edad (optimista)'!AJ75</f>
        <v>25</v>
      </c>
      <c r="J72" s="67">
        <f>+J71-((Parámetros!$F$33*J71*K71)/Parámetros!$B$9)</f>
        <v>44554184.570910141</v>
      </c>
      <c r="K72" s="68">
        <f>+K71+((Parámetros!$F$33*J71*K71)/Parámetros!$B$9)-Parámetros!$D$33*K71</f>
        <v>1890.4922886462914</v>
      </c>
      <c r="L72" s="68">
        <f>+Parámetros!$D$33*K71+L71</f>
        <v>3924.9368012282803</v>
      </c>
      <c r="M72" s="68">
        <f t="shared" si="4"/>
        <v>5815.4290898745712</v>
      </c>
      <c r="N72" s="68">
        <f t="shared" si="8"/>
        <v>201.90769170224667</v>
      </c>
      <c r="O72" s="66">
        <f>+'Internación x edad (moderado)'!X75</f>
        <v>111</v>
      </c>
      <c r="P72" s="66">
        <f>+'Internación x edad (moderado)'!AJ75</f>
        <v>25</v>
      </c>
      <c r="Q72" s="83">
        <f>+Q71-((Parámetros!$I$33*Q71*R71)/Parámetros!$B$9)</f>
        <v>44554184.570910141</v>
      </c>
      <c r="R72" s="84">
        <f>+R71+((Parámetros!$I$33*Q71*R71)/Parámetros!$B$9)-Parámetros!$D$26*R71</f>
        <v>1890.4922886462914</v>
      </c>
      <c r="S72" s="84">
        <f>+Parámetros!$D$33*R71+S71</f>
        <v>3924.9368012282803</v>
      </c>
      <c r="T72" s="84">
        <f t="shared" si="9"/>
        <v>5815.4290898745712</v>
      </c>
      <c r="U72" s="84">
        <f t="shared" si="10"/>
        <v>201.90769170224667</v>
      </c>
      <c r="V72" s="82">
        <f>+'Internación x edad (pesimista)'!X75</f>
        <v>111</v>
      </c>
      <c r="W72" s="82">
        <f>+'Internación x edad (pesimista)'!AJ75</f>
        <v>25</v>
      </c>
      <c r="X72" s="206">
        <v>43957</v>
      </c>
      <c r="Y72" s="37"/>
      <c r="Z72" s="213">
        <f t="shared" si="7"/>
        <v>104</v>
      </c>
      <c r="AA72" s="28">
        <v>5208</v>
      </c>
      <c r="AB72" s="28">
        <f t="shared" si="25"/>
        <v>3.7450199203187248E-2</v>
      </c>
      <c r="AC72" s="28">
        <f t="shared" ref="AC72:AC73" si="35">+LN(2)/LN(1+AB72)</f>
        <v>18.852954454535293</v>
      </c>
    </row>
    <row r="73" spans="1:32" x14ac:dyDescent="0.25">
      <c r="A73" s="13">
        <v>43958</v>
      </c>
      <c r="B73" s="52">
        <f t="shared" si="1"/>
        <v>66</v>
      </c>
      <c r="C73" s="58">
        <f>+C72-((Parámetros!$C$33*C72*D72)/Parámetros!$B$9)</f>
        <v>44553974.668077648</v>
      </c>
      <c r="D73" s="59">
        <f>+D72+((Parámetros!$C$33*C72*D72)/Parámetros!$B$9)-Parámetros!$D$33*D72</f>
        <v>1965.359957663941</v>
      </c>
      <c r="E73" s="59">
        <f>+Parámetros!$D$33*D72+E72</f>
        <v>4059.9719647030151</v>
      </c>
      <c r="F73" s="59">
        <f t="shared" si="2"/>
        <v>6025.331922366956</v>
      </c>
      <c r="G73" s="59">
        <f t="shared" ref="G73:G79" si="36">+IF(C72-C73&gt;0,C72-C73,0)</f>
        <v>209.902832493186</v>
      </c>
      <c r="H73" s="106">
        <f>+'Internación x edad (optimista)'!X76</f>
        <v>119</v>
      </c>
      <c r="I73" s="106">
        <f>+'Internación x edad (optimista)'!AJ76</f>
        <v>27</v>
      </c>
      <c r="J73" s="67">
        <f>+J72-((Parámetros!$F$33*J72*K72)/Parámetros!$B$9)</f>
        <v>44553974.668077648</v>
      </c>
      <c r="K73" s="68">
        <f>+K72+((Parámetros!$F$33*J72*K72)/Parámetros!$B$9)-Parámetros!$D$33*K72</f>
        <v>1965.359957663941</v>
      </c>
      <c r="L73" s="68">
        <f>+Parámetros!$D$33*K72+L72</f>
        <v>4059.9719647030151</v>
      </c>
      <c r="M73" s="68">
        <f t="shared" si="4"/>
        <v>6025.331922366956</v>
      </c>
      <c r="N73" s="68">
        <f t="shared" ref="N73:N79" si="37">+J72-J73</f>
        <v>209.902832493186</v>
      </c>
      <c r="O73" s="66">
        <f>+'Internación x edad (moderado)'!X76</f>
        <v>119</v>
      </c>
      <c r="P73" s="66">
        <f>+'Internación x edad (moderado)'!AJ76</f>
        <v>27</v>
      </c>
      <c r="Q73" s="83">
        <f>+Q72-((Parámetros!$I$33*Q72*R72)/Parámetros!$B$9)</f>
        <v>44553974.668077648</v>
      </c>
      <c r="R73" s="84">
        <f>+R72+((Parámetros!$I$33*Q72*R72)/Parámetros!$B$9)-Parámetros!$D$26*R72</f>
        <v>1965.359957663941</v>
      </c>
      <c r="S73" s="84">
        <f>+Parámetros!$D$33*R72+S72</f>
        <v>4059.9719647030151</v>
      </c>
      <c r="T73" s="84">
        <f t="shared" si="9"/>
        <v>6025.331922366956</v>
      </c>
      <c r="U73" s="84">
        <f t="shared" ref="U73:U79" si="38">+Q72-Q73</f>
        <v>209.902832493186</v>
      </c>
      <c r="V73" s="82">
        <f>+'Internación x edad (pesimista)'!X76</f>
        <v>119</v>
      </c>
      <c r="W73" s="82">
        <f>+'Internación x edad (pesimista)'!AJ76</f>
        <v>27</v>
      </c>
      <c r="X73" s="206">
        <v>43958</v>
      </c>
      <c r="Y73" s="37"/>
      <c r="Z73" s="213">
        <f t="shared" si="7"/>
        <v>134</v>
      </c>
      <c r="AA73" s="28">
        <v>5371</v>
      </c>
      <c r="AB73" s="28">
        <f t="shared" ref="AB73:AB80" si="39">+(AA73-AA72)/AA72</f>
        <v>3.1298003072196622E-2</v>
      </c>
      <c r="AC73" s="28">
        <f t="shared" si="35"/>
        <v>22.491483773467319</v>
      </c>
    </row>
    <row r="74" spans="1:32" x14ac:dyDescent="0.25">
      <c r="A74" s="13">
        <v>43959</v>
      </c>
      <c r="B74" s="52">
        <f t="shared" ref="B74:B137" si="40">+B73+1</f>
        <v>67</v>
      </c>
      <c r="C74" s="58">
        <f>+C73-((Parámetros!$C$33*C73*D73)/Parámetros!$B$9)</f>
        <v>44553756.453657553</v>
      </c>
      <c r="D74" s="59">
        <f>+D73+((Parámetros!$C$33*C73*D73)/Parámetros!$B$9)-Parámetros!$D$33*D73</f>
        <v>2043.1915236371462</v>
      </c>
      <c r="E74" s="59">
        <f>+Parámetros!$D$33*D73+E73</f>
        <v>4200.3548188218683</v>
      </c>
      <c r="F74" s="59">
        <f t="shared" ref="F74:F95" si="41">+D74+E74</f>
        <v>6243.5463424590143</v>
      </c>
      <c r="G74" s="59">
        <f t="shared" si="36"/>
        <v>218.2144200950861</v>
      </c>
      <c r="H74" s="106">
        <f>+'Internación x edad (optimista)'!X77</f>
        <v>126</v>
      </c>
      <c r="I74" s="106">
        <f>+'Internación x edad (optimista)'!AJ77</f>
        <v>29</v>
      </c>
      <c r="J74" s="67">
        <f>+J73-((Parámetros!$F$33*J73*K73)/Parámetros!$B$9)</f>
        <v>44553756.453657553</v>
      </c>
      <c r="K74" s="68">
        <f>+K73+((Parámetros!$F$33*J73*K73)/Parámetros!$B$9)-Parámetros!$D$33*K73</f>
        <v>2043.1915236371462</v>
      </c>
      <c r="L74" s="68">
        <f>+Parámetros!$D$33*K73+L73</f>
        <v>4200.3548188218683</v>
      </c>
      <c r="M74" s="68">
        <f t="shared" si="4"/>
        <v>6243.5463424590143</v>
      </c>
      <c r="N74" s="68">
        <f t="shared" si="37"/>
        <v>218.2144200950861</v>
      </c>
      <c r="O74" s="66">
        <f>+'Internación x edad (moderado)'!X77</f>
        <v>126</v>
      </c>
      <c r="P74" s="66">
        <f>+'Internación x edad (moderado)'!AJ77</f>
        <v>29</v>
      </c>
      <c r="Q74" s="83">
        <f>+Q73-((Parámetros!$I$33*Q73*R73)/Parámetros!$B$9)</f>
        <v>44553756.453657553</v>
      </c>
      <c r="R74" s="84">
        <f>+R73+((Parámetros!$I$33*Q73*R73)/Parámetros!$B$9)-Parámetros!$D$26*R73</f>
        <v>2043.1915236371462</v>
      </c>
      <c r="S74" s="84">
        <f>+Parámetros!$D$33*R73+S73</f>
        <v>4200.3548188218683</v>
      </c>
      <c r="T74" s="84">
        <f t="shared" si="9"/>
        <v>6243.5463424590143</v>
      </c>
      <c r="U74" s="84">
        <f t="shared" si="38"/>
        <v>218.2144200950861</v>
      </c>
      <c r="V74" s="82">
        <f>+'Internación x edad (pesimista)'!X77</f>
        <v>126</v>
      </c>
      <c r="W74" s="82">
        <f>+'Internación x edad (pesimista)'!AJ77</f>
        <v>29</v>
      </c>
      <c r="X74" s="206">
        <v>43959</v>
      </c>
      <c r="Y74" s="37"/>
      <c r="Z74" s="213">
        <f t="shared" si="7"/>
        <v>188</v>
      </c>
      <c r="AA74" s="28">
        <v>5611</v>
      </c>
      <c r="AB74" s="28">
        <f t="shared" si="39"/>
        <v>4.4684416309811952E-2</v>
      </c>
      <c r="AC74" s="28">
        <f t="shared" ref="AC74:AC79" si="42">+LN(2)/LN(1+AB74)</f>
        <v>15.856104880468154</v>
      </c>
    </row>
    <row r="75" spans="1:32" x14ac:dyDescent="0.25">
      <c r="A75" s="13">
        <v>43960</v>
      </c>
      <c r="B75" s="52">
        <f t="shared" si="40"/>
        <v>68</v>
      </c>
      <c r="C75" s="58">
        <f>+C74-((Parámetros!$C$33*C74*D74)/Parámetros!$B$9)</f>
        <v>44553529.598689817</v>
      </c>
      <c r="D75" s="59">
        <f>+D74+((Parámetros!$C$33*C74*D74)/Parámetros!$B$9)-Parámetros!$D$33*D74</f>
        <v>2124.1042396844687</v>
      </c>
      <c r="E75" s="59">
        <f>+Parámetros!$D$33*D74+E74</f>
        <v>4346.2970705102362</v>
      </c>
      <c r="F75" s="59">
        <f t="shared" si="41"/>
        <v>6470.4013101947048</v>
      </c>
      <c r="G75" s="59">
        <f t="shared" si="36"/>
        <v>226.85496773570776</v>
      </c>
      <c r="H75" s="106">
        <f>+'Internación x edad (optimista)'!X78</f>
        <v>134</v>
      </c>
      <c r="I75" s="106">
        <f>+'Internación x edad (optimista)'!AJ78</f>
        <v>31</v>
      </c>
      <c r="J75" s="67">
        <f>+J74-((Parámetros!$F$33*J74*K74)/Parámetros!$B$9)</f>
        <v>44553529.598689817</v>
      </c>
      <c r="K75" s="68">
        <f>+K74+((Parámetros!$F$33*J74*K74)/Parámetros!$B$9)-Parámetros!$D$33*K74</f>
        <v>2124.1042396844687</v>
      </c>
      <c r="L75" s="68">
        <f>+Parámetros!$D$33*K74+L74</f>
        <v>4346.2970705102362</v>
      </c>
      <c r="M75" s="68">
        <f t="shared" si="4"/>
        <v>6470.4013101947048</v>
      </c>
      <c r="N75" s="68">
        <f t="shared" si="37"/>
        <v>226.85496773570776</v>
      </c>
      <c r="O75" s="66">
        <f>+'Internación x edad (moderado)'!X78</f>
        <v>134</v>
      </c>
      <c r="P75" s="66">
        <f>+'Internación x edad (moderado)'!AJ78</f>
        <v>31</v>
      </c>
      <c r="Q75" s="83">
        <f>+Q74-((Parámetros!$I$33*Q74*R74)/Parámetros!$B$9)</f>
        <v>44553529.598689817</v>
      </c>
      <c r="R75" s="84">
        <f>+R74+((Parámetros!$I$33*Q74*R74)/Parámetros!$B$9)-Parámetros!$D$26*R74</f>
        <v>2124.1042396844687</v>
      </c>
      <c r="S75" s="84">
        <f>+Parámetros!$D$33*R74+S74</f>
        <v>4346.2970705102362</v>
      </c>
      <c r="T75" s="84">
        <f t="shared" si="9"/>
        <v>6470.4013101947048</v>
      </c>
      <c r="U75" s="84">
        <f t="shared" si="38"/>
        <v>226.85496773570776</v>
      </c>
      <c r="V75" s="82">
        <f>+'Internación x edad (pesimista)'!X78</f>
        <v>134</v>
      </c>
      <c r="W75" s="82">
        <f>+'Internación x edad (pesimista)'!AJ78</f>
        <v>31</v>
      </c>
      <c r="X75" s="206">
        <v>43960</v>
      </c>
      <c r="Y75" s="37"/>
      <c r="Z75" s="213">
        <f t="shared" si="7"/>
        <v>163</v>
      </c>
      <c r="AA75" s="28">
        <v>5776</v>
      </c>
      <c r="AB75" s="28">
        <f t="shared" si="39"/>
        <v>2.9406522901443594E-2</v>
      </c>
      <c r="AC75" s="28">
        <f t="shared" si="42"/>
        <v>23.916104553098389</v>
      </c>
    </row>
    <row r="76" spans="1:32" x14ac:dyDescent="0.25">
      <c r="A76" s="13">
        <v>43961</v>
      </c>
      <c r="B76" s="52">
        <f t="shared" si="40"/>
        <v>69</v>
      </c>
      <c r="C76" s="58">
        <f>+C75-((Parámetros!$C$33*C75*D75)/Parámetros!$B$9)</f>
        <v>44553293.76120729</v>
      </c>
      <c r="D76" s="59">
        <f>+D75+((Parámetros!$C$33*C75*D75)/Parámetros!$B$9)-Parámetros!$D$33*D75</f>
        <v>2208.219990802661</v>
      </c>
      <c r="E76" s="59">
        <f>+Parámetros!$D$33*D75+E75</f>
        <v>4498.0188019162697</v>
      </c>
      <c r="F76" s="59">
        <f t="shared" si="41"/>
        <v>6706.2387927189302</v>
      </c>
      <c r="G76" s="59">
        <f t="shared" si="36"/>
        <v>235.83748252689838</v>
      </c>
      <c r="H76" s="106">
        <f>+'Internación x edad (optimista)'!X79</f>
        <v>141</v>
      </c>
      <c r="I76" s="106">
        <f>+'Internación x edad (optimista)'!AJ79</f>
        <v>33</v>
      </c>
      <c r="J76" s="67">
        <f>+J75-((Parámetros!$F$33*J75*K75)/Parámetros!$B$9)</f>
        <v>44553293.76120729</v>
      </c>
      <c r="K76" s="68">
        <f>+K75+((Parámetros!$F$33*J75*K75)/Parámetros!$B$9)-Parámetros!$D$33*K75</f>
        <v>2208.219990802661</v>
      </c>
      <c r="L76" s="68">
        <f>+Parámetros!$D$33*K75+L75</f>
        <v>4498.0188019162697</v>
      </c>
      <c r="M76" s="68">
        <f t="shared" si="4"/>
        <v>6706.2387927189302</v>
      </c>
      <c r="N76" s="68">
        <f t="shared" si="37"/>
        <v>235.83748252689838</v>
      </c>
      <c r="O76" s="66">
        <f>+'Internación x edad (moderado)'!X79</f>
        <v>141</v>
      </c>
      <c r="P76" s="66">
        <f>+'Internación x edad (moderado)'!AJ79</f>
        <v>33</v>
      </c>
      <c r="Q76" s="83">
        <f>+Q75-((Parámetros!$I$33*Q75*R75)/Parámetros!$B$9)</f>
        <v>44553293.76120729</v>
      </c>
      <c r="R76" s="84">
        <f>+R75+((Parámetros!$I$33*Q75*R75)/Parámetros!$B$9)-Parámetros!$D$26*R75</f>
        <v>2208.219990802661</v>
      </c>
      <c r="S76" s="84">
        <f>+Parámetros!$D$33*R75+S75</f>
        <v>4498.0188019162697</v>
      </c>
      <c r="T76" s="84">
        <f t="shared" si="9"/>
        <v>6706.2387927189302</v>
      </c>
      <c r="U76" s="84">
        <f t="shared" si="38"/>
        <v>235.83748252689838</v>
      </c>
      <c r="V76" s="82">
        <f>+'Internación x edad (pesimista)'!X79</f>
        <v>141</v>
      </c>
      <c r="W76" s="82">
        <f>+'Internación x edad (pesimista)'!AJ79</f>
        <v>33</v>
      </c>
      <c r="X76" s="206">
        <v>43961</v>
      </c>
      <c r="Y76" s="37"/>
      <c r="Z76" s="213">
        <f t="shared" si="7"/>
        <v>240</v>
      </c>
      <c r="AA76" s="28">
        <v>6034</v>
      </c>
      <c r="AB76" s="28">
        <f t="shared" si="39"/>
        <v>4.4667590027700828E-2</v>
      </c>
      <c r="AC76" s="28">
        <f t="shared" si="42"/>
        <v>15.861949202667812</v>
      </c>
    </row>
    <row r="77" spans="1:32" x14ac:dyDescent="0.25">
      <c r="A77" s="13">
        <v>43962</v>
      </c>
      <c r="B77" s="52">
        <f t="shared" si="40"/>
        <v>70</v>
      </c>
      <c r="C77" s="58">
        <f>+C76-((Parámetros!$C$33*C76*D76)/Parámetros!$B$9)</f>
        <v>44553048.585722454</v>
      </c>
      <c r="D77" s="59">
        <f>+D76+((Parámetros!$C$33*C76*D76)/Parámetros!$B$9)-Parámetros!$D$33*D76</f>
        <v>2295.665476298781</v>
      </c>
      <c r="E77" s="59">
        <f>+Parámetros!$D$33*D76+E76</f>
        <v>4655.7488012593167</v>
      </c>
      <c r="F77" s="59">
        <f t="shared" si="41"/>
        <v>6951.4142775580976</v>
      </c>
      <c r="G77" s="59">
        <f t="shared" si="36"/>
        <v>245.17548483610153</v>
      </c>
      <c r="H77" s="106">
        <f>+'Internación x edad (optimista)'!X80</f>
        <v>148</v>
      </c>
      <c r="I77" s="106">
        <f>+'Internación x edad (optimista)'!AJ80</f>
        <v>35</v>
      </c>
      <c r="J77" s="67">
        <f>+J76-((Parámetros!$F$33*J76*K76)/Parámetros!$B$9)</f>
        <v>44553048.585722454</v>
      </c>
      <c r="K77" s="68">
        <f>+K76+((Parámetros!$F$33*J76*K76)/Parámetros!$B$9)-Parámetros!$D$33*K76</f>
        <v>2295.665476298781</v>
      </c>
      <c r="L77" s="68">
        <f>+Parámetros!$D$33*K76+L76</f>
        <v>4655.7488012593167</v>
      </c>
      <c r="M77" s="68">
        <f t="shared" ref="M77:M86" si="43">+L77+K77</f>
        <v>6951.4142775580976</v>
      </c>
      <c r="N77" s="68">
        <f t="shared" si="37"/>
        <v>245.17548483610153</v>
      </c>
      <c r="O77" s="66">
        <f>+'Internación x edad (moderado)'!X80</f>
        <v>148</v>
      </c>
      <c r="P77" s="66">
        <f>+'Internación x edad (moderado)'!AJ80</f>
        <v>35</v>
      </c>
      <c r="Q77" s="83">
        <f>+Q76-((Parámetros!$I$33*Q76*R76)/Parámetros!$B$9)</f>
        <v>44553048.585722454</v>
      </c>
      <c r="R77" s="84">
        <f>+R76+((Parámetros!$I$33*Q76*R76)/Parámetros!$B$9)-Parámetros!$D$26*R76</f>
        <v>2295.665476298781</v>
      </c>
      <c r="S77" s="84">
        <f>+Parámetros!$D$33*R76+S76</f>
        <v>4655.7488012593167</v>
      </c>
      <c r="T77" s="84">
        <f t="shared" ref="T77:T95" si="44">+S77+R77</f>
        <v>6951.4142775580976</v>
      </c>
      <c r="U77" s="84">
        <f t="shared" si="38"/>
        <v>245.17548483610153</v>
      </c>
      <c r="V77" s="82">
        <f>+'Internación x edad (pesimista)'!X80</f>
        <v>148</v>
      </c>
      <c r="W77" s="82">
        <f>+'Internación x edad (pesimista)'!AJ80</f>
        <v>35</v>
      </c>
      <c r="X77" s="206">
        <v>43962</v>
      </c>
      <c r="Y77" s="37"/>
      <c r="Z77" s="213">
        <f t="shared" ref="Z77:Z82" si="45">+AA75-AA74</f>
        <v>165</v>
      </c>
      <c r="AA77" s="28">
        <v>6278</v>
      </c>
      <c r="AB77" s="28">
        <f t="shared" si="39"/>
        <v>4.043752071594299E-2</v>
      </c>
      <c r="AC77" s="28">
        <f t="shared" si="42"/>
        <v>17.485472761140763</v>
      </c>
    </row>
    <row r="78" spans="1:32" x14ac:dyDescent="0.25">
      <c r="A78" s="13">
        <v>43963</v>
      </c>
      <c r="B78" s="52">
        <f t="shared" si="40"/>
        <v>71</v>
      </c>
      <c r="C78" s="58">
        <f>+C77-((Parámetros!$C$33*C77*D77)/Parámetros!$B$9)</f>
        <v>44552793.702693939</v>
      </c>
      <c r="D78" s="59">
        <f>+D77+((Parámetros!$C$33*C77*D77)/Parámetros!$B$9)-Parámetros!$D$33*D77</f>
        <v>2386.5723993637762</v>
      </c>
      <c r="E78" s="59">
        <f>+Parámetros!$D$33*D77+E77</f>
        <v>4819.7249067092298</v>
      </c>
      <c r="F78" s="59">
        <f t="shared" si="41"/>
        <v>7206.2973060730055</v>
      </c>
      <c r="G78" s="59">
        <f t="shared" si="36"/>
        <v>254.88302851468325</v>
      </c>
      <c r="H78" s="106">
        <f>+'Internación x edad (optimista)'!X81</f>
        <v>155</v>
      </c>
      <c r="I78" s="106">
        <f>+'Internación x edad (optimista)'!AJ81</f>
        <v>37</v>
      </c>
      <c r="J78" s="67">
        <f>+J77-((Parámetros!$F$33*J77*K77)/Parámetros!$B$9)</f>
        <v>44552793.702693939</v>
      </c>
      <c r="K78" s="68">
        <f>+K77+((Parámetros!$F$33*J77*K77)/Parámetros!$B$9)-Parámetros!$D$33*K77</f>
        <v>2386.5723993637762</v>
      </c>
      <c r="L78" s="68">
        <f>+Parámetros!$D$33*K77+L77</f>
        <v>4819.7249067092298</v>
      </c>
      <c r="M78" s="68">
        <f t="shared" si="43"/>
        <v>7206.2973060730055</v>
      </c>
      <c r="N78" s="68">
        <f t="shared" si="37"/>
        <v>254.88302851468325</v>
      </c>
      <c r="O78" s="66">
        <f>+'Internación x edad (moderado)'!X81</f>
        <v>155</v>
      </c>
      <c r="P78" s="66">
        <f>+'Internación x edad (moderado)'!AJ81</f>
        <v>37</v>
      </c>
      <c r="Q78" s="83">
        <f>+Q77-((Parámetros!$I$33*Q77*R77)/Parámetros!$B$9)</f>
        <v>44552793.702693939</v>
      </c>
      <c r="R78" s="84">
        <f>+R77+((Parámetros!$I$33*Q77*R77)/Parámetros!$B$9)-Parámetros!$D$26*R77</f>
        <v>2386.5723993637762</v>
      </c>
      <c r="S78" s="84">
        <f>+Parámetros!$D$33*R77+S77</f>
        <v>4819.7249067092298</v>
      </c>
      <c r="T78" s="84">
        <f t="shared" si="44"/>
        <v>7206.2973060730055</v>
      </c>
      <c r="U78" s="84">
        <f t="shared" si="38"/>
        <v>254.88302851468325</v>
      </c>
      <c r="V78" s="82">
        <f>+'Internación x edad (pesimista)'!X81</f>
        <v>155</v>
      </c>
      <c r="W78" s="82">
        <f>+'Internación x edad (pesimista)'!AJ81</f>
        <v>37</v>
      </c>
      <c r="X78" s="206">
        <v>43963</v>
      </c>
      <c r="Y78" s="37"/>
      <c r="Z78" s="213">
        <f t="shared" si="45"/>
        <v>258</v>
      </c>
      <c r="AA78" s="28">
        <v>6563</v>
      </c>
      <c r="AB78" s="28">
        <f t="shared" si="39"/>
        <v>4.5396623128384835E-2</v>
      </c>
      <c r="AC78" s="28">
        <f t="shared" si="42"/>
        <v>15.612703975656819</v>
      </c>
      <c r="AF78">
        <f>+(AC79*AC78*AC77*AC76*AC75*AC74*AC73*AC72)^(1/8)</f>
        <v>17.840667471840479</v>
      </c>
    </row>
    <row r="79" spans="1:32" x14ac:dyDescent="0.25">
      <c r="A79" s="13">
        <v>43964</v>
      </c>
      <c r="B79" s="52">
        <f t="shared" si="40"/>
        <v>72</v>
      </c>
      <c r="C79" s="58">
        <f>+C78-((Parámetros!$C$33*C78*D78)/Parámetros!$B$9)</f>
        <v>44552528.727972142</v>
      </c>
      <c r="D79" s="59">
        <f>+D78+((Parámetros!$C$33*C78*D78)/Parámetros!$B$9)-Parámetros!$D$33*D78</f>
        <v>2481.0776640635549</v>
      </c>
      <c r="E79" s="59">
        <f>+Parámetros!$D$33*D78+E78</f>
        <v>4990.1943638066423</v>
      </c>
      <c r="F79" s="59">
        <f t="shared" si="41"/>
        <v>7471.2720278701972</v>
      </c>
      <c r="G79" s="59">
        <f t="shared" si="36"/>
        <v>264.97472179681063</v>
      </c>
      <c r="H79" s="106">
        <f>+'Internación x edad (optimista)'!X82</f>
        <v>162</v>
      </c>
      <c r="I79" s="106">
        <f>+'Internación x edad (optimista)'!AJ82</f>
        <v>39</v>
      </c>
      <c r="J79" s="67">
        <f>+J78-((Parámetros!$F$33*J78*K78)/Parámetros!$B$9)</f>
        <v>44552528.727972142</v>
      </c>
      <c r="K79" s="68">
        <f>+K78+((Parámetros!$F$33*J78*K78)/Parámetros!$B$9)-Parámetros!$D$33*K78</f>
        <v>2481.0776640635549</v>
      </c>
      <c r="L79" s="68">
        <f>+Parámetros!$D$33*K78+L78</f>
        <v>4990.1943638066423</v>
      </c>
      <c r="M79" s="68">
        <f t="shared" si="43"/>
        <v>7471.2720278701972</v>
      </c>
      <c r="N79" s="68">
        <f t="shared" si="37"/>
        <v>264.97472179681063</v>
      </c>
      <c r="O79" s="66">
        <f>+'Internación x edad (moderado)'!X82</f>
        <v>162</v>
      </c>
      <c r="P79" s="66">
        <f>+'Internación x edad (moderado)'!AJ82</f>
        <v>39</v>
      </c>
      <c r="Q79" s="83">
        <f>+Q78-((Parámetros!$I$33*Q78*R78)/Parámetros!$B$9)</f>
        <v>44552528.727972142</v>
      </c>
      <c r="R79" s="84">
        <f>+R78+((Parámetros!$I$33*Q78*R78)/Parámetros!$B$9)-Parámetros!$D$26*R78</f>
        <v>2481.0776640635549</v>
      </c>
      <c r="S79" s="84">
        <f>+Parámetros!$D$33*R78+S78</f>
        <v>4990.1943638066423</v>
      </c>
      <c r="T79" s="84">
        <f t="shared" si="44"/>
        <v>7471.2720278701972</v>
      </c>
      <c r="U79" s="84">
        <f t="shared" si="38"/>
        <v>264.97472179681063</v>
      </c>
      <c r="V79" s="82">
        <f>+'Internación x edad (pesimista)'!X82</f>
        <v>162</v>
      </c>
      <c r="W79" s="82">
        <f>+'Internación x edad (pesimista)'!AJ82</f>
        <v>39</v>
      </c>
      <c r="X79" s="206">
        <v>43964</v>
      </c>
      <c r="Y79" s="37"/>
      <c r="Z79" s="213">
        <f t="shared" si="45"/>
        <v>244</v>
      </c>
      <c r="AA79" s="28">
        <v>6879</v>
      </c>
      <c r="AB79" s="28">
        <f t="shared" si="39"/>
        <v>4.8148712479049213E-2</v>
      </c>
      <c r="AC79" s="28">
        <f t="shared" si="42"/>
        <v>14.739822411353323</v>
      </c>
      <c r="AD79">
        <f>+(AA79/AA72)^(1/7)-1</f>
        <v>4.0554675204124591E-2</v>
      </c>
      <c r="AE79" s="28">
        <f>+LN(2)/LN(1+AD79)</f>
        <v>17.435948731264702</v>
      </c>
    </row>
    <row r="80" spans="1:32" x14ac:dyDescent="0.25">
      <c r="A80" s="13">
        <v>43965</v>
      </c>
      <c r="B80" s="52">
        <f t="shared" si="40"/>
        <v>73</v>
      </c>
      <c r="C80" s="58">
        <f>+C79-((Parámetros!$C$34*C79*D79)/Parámetros!$B$9)</f>
        <v>44552231.484146692</v>
      </c>
      <c r="D80" s="59">
        <f>+D79+((Parámetros!$C$34*C79*D79)/Parámetros!$B$9)-Parámetros!$D$34*D79</f>
        <v>2601.1016563703238</v>
      </c>
      <c r="E80" s="59">
        <f>+Parámetros!$D$34*D79+E79</f>
        <v>5167.4141969540387</v>
      </c>
      <c r="F80" s="59">
        <f t="shared" si="41"/>
        <v>7768.515853324363</v>
      </c>
      <c r="G80" s="59">
        <f t="shared" ref="G80:G88" si="46">+IF(C79-C80&gt;0,C79-C80,0)</f>
        <v>297.24382545053959</v>
      </c>
      <c r="H80" s="106">
        <f>+'Internación x edad (optimista)'!X83</f>
        <v>172</v>
      </c>
      <c r="I80" s="106">
        <f>+'Internación x edad (optimista)'!AJ83</f>
        <v>41</v>
      </c>
      <c r="J80" s="67">
        <f>+J79-((Parámetros!$F$34*J79*K79)/Parámetros!$B$9)</f>
        <v>44552231.484146692</v>
      </c>
      <c r="K80" s="68">
        <f>+K79+((Parámetros!$F$34*J79*K79)/Parámetros!$B$9)-Parámetros!$D$34*K79</f>
        <v>2601.1016563703238</v>
      </c>
      <c r="L80" s="68">
        <f>+Parámetros!$D$34*K79+L79</f>
        <v>5167.4141969540387</v>
      </c>
      <c r="M80" s="68">
        <f t="shared" si="43"/>
        <v>7768.515853324363</v>
      </c>
      <c r="N80" s="68">
        <f t="shared" ref="N80:N88" si="47">+J79-J80</f>
        <v>297.24382545053959</v>
      </c>
      <c r="O80" s="66">
        <f>+'Internación x edad (moderado)'!X83</f>
        <v>172</v>
      </c>
      <c r="P80" s="66">
        <f>+'Internación x edad (moderado)'!AJ83</f>
        <v>41</v>
      </c>
      <c r="Q80" s="83">
        <f>+Q79-((Parámetros!$I$34*Q79*R79)/Parámetros!$B$9)</f>
        <v>44552231.484146692</v>
      </c>
      <c r="R80" s="84">
        <f>+R79+((Parámetros!$I$34*Q79*R79)/Parámetros!$B$9)-Parámetros!$D$26*R79</f>
        <v>2601.1016563703238</v>
      </c>
      <c r="S80" s="84">
        <f>+Parámetros!$D$34*R79+S79</f>
        <v>5167.4141969540387</v>
      </c>
      <c r="T80" s="84">
        <f t="shared" si="44"/>
        <v>7768.515853324363</v>
      </c>
      <c r="U80" s="84">
        <f t="shared" ref="U80:U88" si="48">+Q79-Q80</f>
        <v>297.24382545053959</v>
      </c>
      <c r="V80" s="82">
        <f>+'Internación x edad (pesimista)'!X83</f>
        <v>172</v>
      </c>
      <c r="W80" s="82">
        <f>+'Internación x edad (pesimista)'!AJ83</f>
        <v>41</v>
      </c>
      <c r="X80" s="206">
        <v>43965</v>
      </c>
      <c r="Y80" s="37"/>
      <c r="Z80" s="213">
        <f t="shared" si="45"/>
        <v>285</v>
      </c>
      <c r="AA80" s="28">
        <v>7133</v>
      </c>
      <c r="AB80" s="28">
        <f t="shared" si="39"/>
        <v>3.6923971507486553E-2</v>
      </c>
      <c r="AC80" s="28">
        <f t="shared" ref="AC80" si="49">+LN(2)/LN(1+AB80)</f>
        <v>19.116760575865534</v>
      </c>
    </row>
    <row r="81" spans="1:33" x14ac:dyDescent="0.25">
      <c r="A81" s="13">
        <v>43966</v>
      </c>
      <c r="B81" s="52">
        <f t="shared" si="40"/>
        <v>74</v>
      </c>
      <c r="C81" s="58">
        <f>+C80-((Parámetros!$C$34*C80*D80)/Parámetros!$B$9)</f>
        <v>44551919.863007382</v>
      </c>
      <c r="D81" s="59">
        <f>+D80+((Parámetros!$C$34*C80*D80)/Parámetros!$B$9)-Parámetros!$D$34*D80</f>
        <v>2726.9298202230643</v>
      </c>
      <c r="E81" s="59">
        <f>+Parámetros!$D$34*D80+E80</f>
        <v>5353.207172409062</v>
      </c>
      <c r="F81" s="59">
        <f t="shared" si="41"/>
        <v>8080.1369926321258</v>
      </c>
      <c r="G81" s="59">
        <f t="shared" ref="G81:G87" si="50">+IF(C80-C81&gt;0,C80-C81,0)</f>
        <v>311.62113931030035</v>
      </c>
      <c r="H81" s="106">
        <f>+'Internación x edad (optimista)'!X84</f>
        <v>180</v>
      </c>
      <c r="I81" s="106">
        <f>+'Internación x edad (optimista)'!AJ84</f>
        <v>42</v>
      </c>
      <c r="J81" s="67">
        <f>+J80-((Parámetros!$F$34*J80*K80)/Parámetros!$B$9)</f>
        <v>44551919.863007382</v>
      </c>
      <c r="K81" s="68">
        <f>+K80+((Parámetros!$F$34*J80*K80)/Parámetros!$B$9)-Parámetros!$D$34*K80</f>
        <v>2726.9298202230643</v>
      </c>
      <c r="L81" s="68">
        <f>+Parámetros!$D$34*K80+L80</f>
        <v>5353.207172409062</v>
      </c>
      <c r="M81" s="68">
        <f t="shared" si="43"/>
        <v>8080.1369926321258</v>
      </c>
      <c r="N81" s="68">
        <f t="shared" ref="N81:N87" si="51">+J80-J81</f>
        <v>311.62113931030035</v>
      </c>
      <c r="O81" s="66">
        <f>+'Internación x edad (moderado)'!X84</f>
        <v>180</v>
      </c>
      <c r="P81" s="66">
        <f>+'Internación x edad (moderado)'!AJ84</f>
        <v>42</v>
      </c>
      <c r="Q81" s="83">
        <f>+Q80-((Parámetros!$I$34*Q80*R80)/Parámetros!$B$9)</f>
        <v>44551919.863007382</v>
      </c>
      <c r="R81" s="84">
        <f>+R80+((Parámetros!$I$34*Q80*R80)/Parámetros!$B$9)-Parámetros!$D$26*R80</f>
        <v>2726.9298202230643</v>
      </c>
      <c r="S81" s="84">
        <f>+Parámetros!$D$34*R80+S80</f>
        <v>5353.207172409062</v>
      </c>
      <c r="T81" s="84">
        <f t="shared" si="44"/>
        <v>8080.1369926321258</v>
      </c>
      <c r="U81" s="84">
        <f t="shared" ref="U81:U87" si="52">+Q80-Q81</f>
        <v>311.62113931030035</v>
      </c>
      <c r="V81" s="82">
        <f>+'Internación x edad (pesimista)'!X84</f>
        <v>180</v>
      </c>
      <c r="W81" s="82">
        <f>+'Internación x edad (pesimista)'!AJ84</f>
        <v>42</v>
      </c>
      <c r="X81" s="206">
        <v>43966</v>
      </c>
      <c r="Y81" s="37"/>
      <c r="Z81" s="213">
        <f t="shared" si="45"/>
        <v>316</v>
      </c>
      <c r="AA81" s="28">
        <v>7478</v>
      </c>
      <c r="AB81" s="28">
        <f t="shared" ref="AB81:AB87" si="53">+(AA81-AA80)/AA80</f>
        <v>4.8366746109631292E-2</v>
      </c>
      <c r="AC81" s="28">
        <f t="shared" ref="AC81:AC87" si="54">+LN(2)/LN(1+AB81)</f>
        <v>14.67491447768059</v>
      </c>
    </row>
    <row r="82" spans="1:33" x14ac:dyDescent="0.25">
      <c r="A82" s="13">
        <v>43967</v>
      </c>
      <c r="B82" s="52">
        <f t="shared" si="40"/>
        <v>75</v>
      </c>
      <c r="C82" s="58">
        <f>+C81-((Parámetros!$C$34*C81*D81)/Parámetros!$B$9)</f>
        <v>44551593.169495963</v>
      </c>
      <c r="D82" s="59">
        <f>+D81+((Parámetros!$C$34*C81*D81)/Parámetros!$B$9)-Parámetros!$D$34*D81</f>
        <v>2858.8426301949098</v>
      </c>
      <c r="E82" s="59">
        <f>+Parámetros!$D$34*D81+E81</f>
        <v>5547.9878738535663</v>
      </c>
      <c r="F82" s="59">
        <f t="shared" si="41"/>
        <v>8406.8305040484756</v>
      </c>
      <c r="G82" s="59">
        <f t="shared" si="50"/>
        <v>326.69351141899824</v>
      </c>
      <c r="H82" s="106">
        <f>+'Internación x edad (optimista)'!X85</f>
        <v>189</v>
      </c>
      <c r="I82" s="106">
        <f>+'Internación x edad (optimista)'!AJ85</f>
        <v>43</v>
      </c>
      <c r="J82" s="67">
        <f>+J81-((Parámetros!$F$34*J81*K81)/Parámetros!$B$9)</f>
        <v>44551593.169495963</v>
      </c>
      <c r="K82" s="68">
        <f>+K81+((Parámetros!$F$34*J81*K81)/Parámetros!$B$9)-Parámetros!$D$34*K81</f>
        <v>2858.8426301949098</v>
      </c>
      <c r="L82" s="68">
        <f>+Parámetros!$D$34*K81+L81</f>
        <v>5547.9878738535663</v>
      </c>
      <c r="M82" s="68">
        <f t="shared" si="43"/>
        <v>8406.8305040484756</v>
      </c>
      <c r="N82" s="68">
        <f t="shared" si="51"/>
        <v>326.69351141899824</v>
      </c>
      <c r="O82" s="66">
        <f>+'Internación x edad (moderado)'!X85</f>
        <v>189</v>
      </c>
      <c r="P82" s="66">
        <f>+'Internación x edad (moderado)'!AJ85</f>
        <v>43</v>
      </c>
      <c r="Q82" s="83">
        <f>+Q81-((Parámetros!$I$34*Q81*R81)/Parámetros!$B$9)</f>
        <v>44551593.169495963</v>
      </c>
      <c r="R82" s="84">
        <f>+R81+((Parámetros!$I$34*Q81*R81)/Parámetros!$B$9)-Parámetros!$D$26*R81</f>
        <v>2858.8426301949098</v>
      </c>
      <c r="S82" s="84">
        <f>+Parámetros!$D$34*R81+S81</f>
        <v>5547.9878738535663</v>
      </c>
      <c r="T82" s="84">
        <f t="shared" si="44"/>
        <v>8406.8305040484756</v>
      </c>
      <c r="U82" s="84">
        <f t="shared" si="52"/>
        <v>326.69351141899824</v>
      </c>
      <c r="V82" s="82">
        <f>+'Internación x edad (pesimista)'!X85</f>
        <v>189</v>
      </c>
      <c r="W82" s="82">
        <f>+'Internación x edad (pesimista)'!AJ85</f>
        <v>43</v>
      </c>
      <c r="X82" s="206">
        <v>43967</v>
      </c>
      <c r="Y82" s="37"/>
      <c r="Z82" s="213">
        <f t="shared" si="45"/>
        <v>254</v>
      </c>
      <c r="AA82" s="28">
        <v>7805</v>
      </c>
      <c r="AB82" s="28">
        <f t="shared" si="53"/>
        <v>4.372826959079968E-2</v>
      </c>
      <c r="AC82" s="28">
        <f t="shared" si="54"/>
        <v>16.195338846814714</v>
      </c>
    </row>
    <row r="83" spans="1:33" x14ac:dyDescent="0.25">
      <c r="A83" s="13">
        <v>43968</v>
      </c>
      <c r="B83" s="52">
        <f t="shared" si="40"/>
        <v>76</v>
      </c>
      <c r="C83" s="58">
        <f>+C82-((Parámetros!$C$34*C82*D82)/Parámetros!$B$9)</f>
        <v>44551250.674987353</v>
      </c>
      <c r="D83" s="59">
        <f>+D82+((Parámetros!$C$34*C82*D82)/Parámetros!$B$9)-Parámetros!$D$34*D82</f>
        <v>2997.1340937931523</v>
      </c>
      <c r="E83" s="59">
        <f>+Parámetros!$D$34*D82+E82</f>
        <v>5752.1909188674881</v>
      </c>
      <c r="F83" s="59">
        <f t="shared" si="41"/>
        <v>8749.3250126606399</v>
      </c>
      <c r="G83" s="59">
        <f t="shared" si="50"/>
        <v>342.49450860917568</v>
      </c>
      <c r="H83" s="106">
        <f>+'Internación x edad (optimista)'!X86</f>
        <v>200</v>
      </c>
      <c r="I83" s="106">
        <f>+'Internación x edad (optimista)'!AJ86</f>
        <v>45</v>
      </c>
      <c r="J83" s="67">
        <f>+J82-((Parámetros!$F$34*J82*K82)/Parámetros!$B$9)</f>
        <v>44551250.674987353</v>
      </c>
      <c r="K83" s="68">
        <f>+K82+((Parámetros!$F$34*J82*K82)/Parámetros!$B$9)-Parámetros!$D$34*K82</f>
        <v>2997.1340937931523</v>
      </c>
      <c r="L83" s="68">
        <f>+Parámetros!$D$34*K82+L82</f>
        <v>5752.1909188674881</v>
      </c>
      <c r="M83" s="68">
        <f t="shared" si="43"/>
        <v>8749.3250126606399</v>
      </c>
      <c r="N83" s="68">
        <f t="shared" si="51"/>
        <v>342.49450860917568</v>
      </c>
      <c r="O83" s="66">
        <f>+'Internación x edad (moderado)'!X86</f>
        <v>200</v>
      </c>
      <c r="P83" s="66">
        <f>+'Internación x edad (moderado)'!AJ86</f>
        <v>45</v>
      </c>
      <c r="Q83" s="83">
        <f>+Q82-((Parámetros!$I$34*Q82*R82)/Parámetros!$B$9)</f>
        <v>44551250.674987353</v>
      </c>
      <c r="R83" s="84">
        <f>+R82+((Parámetros!$I$34*Q82*R82)/Parámetros!$B$9)-Parámetros!$D$26*R82</f>
        <v>2997.1340937931523</v>
      </c>
      <c r="S83" s="84">
        <f>+Parámetros!$D$34*R82+S82</f>
        <v>5752.1909188674881</v>
      </c>
      <c r="T83" s="84">
        <f t="shared" si="44"/>
        <v>8749.3250126606399</v>
      </c>
      <c r="U83" s="84">
        <f t="shared" si="52"/>
        <v>342.49450860917568</v>
      </c>
      <c r="V83" s="82">
        <f>+'Internación x edad (pesimista)'!X86</f>
        <v>200</v>
      </c>
      <c r="W83" s="82">
        <f>+'Internación x edad (pesimista)'!AJ86</f>
        <v>45</v>
      </c>
      <c r="X83" s="206">
        <v>43968</v>
      </c>
      <c r="Y83" s="37"/>
      <c r="Z83" s="35"/>
      <c r="AA83" s="28">
        <v>8068</v>
      </c>
      <c r="AB83" s="28">
        <f t="shared" si="53"/>
        <v>3.3696348494554773E-2</v>
      </c>
      <c r="AC83" s="28">
        <f t="shared" si="54"/>
        <v>20.915053787182316</v>
      </c>
    </row>
    <row r="84" spans="1:33" x14ac:dyDescent="0.25">
      <c r="A84" s="13">
        <v>43969</v>
      </c>
      <c r="B84" s="52">
        <f t="shared" si="40"/>
        <v>77</v>
      </c>
      <c r="C84" s="58">
        <f>+C83-((Parámetros!$C$34*C83*D83)/Parámetros!$B$9)</f>
        <v>44550891.615672044</v>
      </c>
      <c r="D84" s="59">
        <f>+D83+((Parámetros!$C$34*C83*D83)/Parámetros!$B$9)-Parámetros!$D$34*D83</f>
        <v>3142.1124024009982</v>
      </c>
      <c r="E84" s="59">
        <f>+Parámetros!$D$34*D83+E83</f>
        <v>5966.271925566999</v>
      </c>
      <c r="F84" s="59">
        <f t="shared" si="41"/>
        <v>9108.3843279679968</v>
      </c>
      <c r="G84" s="59">
        <f t="shared" si="50"/>
        <v>359.05931530892849</v>
      </c>
      <c r="H84" s="106">
        <f>+'Internación x edad (optimista)'!X87</f>
        <v>210</v>
      </c>
      <c r="I84" s="106">
        <f>+'Internación x edad (optimista)'!AJ87</f>
        <v>48</v>
      </c>
      <c r="J84" s="67">
        <f>+J83-((Parámetros!$F$34*J83*K83)/Parámetros!$B$9)</f>
        <v>44550891.615672044</v>
      </c>
      <c r="K84" s="68">
        <f>+K83+((Parámetros!$F$34*J83*K83)/Parámetros!$B$9)-Parámetros!$D$34*K83</f>
        <v>3142.1124024009982</v>
      </c>
      <c r="L84" s="68">
        <f>+Parámetros!$D$34*K83+L83</f>
        <v>5966.271925566999</v>
      </c>
      <c r="M84" s="68">
        <f t="shared" si="43"/>
        <v>9108.3843279679968</v>
      </c>
      <c r="N84" s="68">
        <f t="shared" si="51"/>
        <v>359.05931530892849</v>
      </c>
      <c r="O84" s="66">
        <f>+'Internación x edad (moderado)'!X87</f>
        <v>210</v>
      </c>
      <c r="P84" s="66">
        <f>+'Internación x edad (moderado)'!AJ87</f>
        <v>48</v>
      </c>
      <c r="Q84" s="83">
        <f>+Q83-((Parámetros!$I$34*Q83*R83)/Parámetros!$B$9)</f>
        <v>44550891.615672044</v>
      </c>
      <c r="R84" s="84">
        <f>+R83+((Parámetros!$I$34*Q83*R83)/Parámetros!$B$9)-Parámetros!$D$26*R83</f>
        <v>3142.1124024009982</v>
      </c>
      <c r="S84" s="84">
        <f>+Parámetros!$D$34*R83+S83</f>
        <v>5966.271925566999</v>
      </c>
      <c r="T84" s="84">
        <f t="shared" si="44"/>
        <v>9108.3843279679968</v>
      </c>
      <c r="U84" s="84">
        <f t="shared" si="52"/>
        <v>359.05931530892849</v>
      </c>
      <c r="V84" s="82">
        <f>+'Internación x edad (pesimista)'!X87</f>
        <v>210</v>
      </c>
      <c r="W84" s="82">
        <f>+'Internación x edad (pesimista)'!AJ87</f>
        <v>48</v>
      </c>
      <c r="X84" s="206">
        <v>43969</v>
      </c>
      <c r="Y84" s="37"/>
      <c r="Z84" s="35"/>
      <c r="AA84" s="28">
        <v>8371</v>
      </c>
      <c r="AB84" s="28">
        <f t="shared" si="53"/>
        <v>3.7555775904809123E-2</v>
      </c>
      <c r="AC84" s="28">
        <f t="shared" si="54"/>
        <v>18.800917516282016</v>
      </c>
    </row>
    <row r="85" spans="1:33" x14ac:dyDescent="0.25">
      <c r="A85" s="13">
        <v>43970</v>
      </c>
      <c r="B85" s="52">
        <f t="shared" si="40"/>
        <v>78</v>
      </c>
      <c r="C85" s="58">
        <f>+C84-((Parámetros!$C$34*C84*D84)/Parámetros!$B$9)</f>
        <v>44550515.190860942</v>
      </c>
      <c r="D85" s="59">
        <f>+D84+((Parámetros!$C$34*C84*D84)/Parámetros!$B$9)-Parámetros!$D$34*D84</f>
        <v>3294.1006133292035</v>
      </c>
      <c r="E85" s="59">
        <f>+Parámetros!$D$34*D84+E84</f>
        <v>6190.7085257384988</v>
      </c>
      <c r="F85" s="59">
        <f t="shared" si="41"/>
        <v>9484.8091390677018</v>
      </c>
      <c r="G85" s="59">
        <f t="shared" si="50"/>
        <v>376.42481110244989</v>
      </c>
      <c r="H85" s="106">
        <f>+'Internación x edad (optimista)'!X88</f>
        <v>219</v>
      </c>
      <c r="I85" s="106">
        <f>+'Internación x edad (optimista)'!AJ88</f>
        <v>51</v>
      </c>
      <c r="J85" s="67">
        <f>+J84-((Parámetros!$F$34*J84*K84)/Parámetros!$B$9)</f>
        <v>44550515.190860942</v>
      </c>
      <c r="K85" s="68">
        <f>+K84+((Parámetros!$F$34*J84*K84)/Parámetros!$B$9)-Parámetros!$D$34*K84</f>
        <v>3294.1006133292035</v>
      </c>
      <c r="L85" s="68">
        <f>+Parámetros!$D$34*K84+L84</f>
        <v>6190.7085257384988</v>
      </c>
      <c r="M85" s="68">
        <f t="shared" si="43"/>
        <v>9484.8091390677018</v>
      </c>
      <c r="N85" s="68">
        <f t="shared" si="51"/>
        <v>376.42481110244989</v>
      </c>
      <c r="O85" s="66">
        <f>+'Internación x edad (moderado)'!X88</f>
        <v>219</v>
      </c>
      <c r="P85" s="66">
        <f>+'Internación x edad (moderado)'!AJ88</f>
        <v>51</v>
      </c>
      <c r="Q85" s="83">
        <f>+Q84-((Parámetros!$I$34*Q84*R84)/Parámetros!$B$9)</f>
        <v>44550515.190860942</v>
      </c>
      <c r="R85" s="84">
        <f>+R84+((Parámetros!$I$34*Q84*R84)/Parámetros!$B$9)-Parámetros!$D$26*R84</f>
        <v>3294.1006133292035</v>
      </c>
      <c r="S85" s="84">
        <f>+Parámetros!$D$34*R84+S84</f>
        <v>6190.7085257384988</v>
      </c>
      <c r="T85" s="84">
        <f t="shared" si="44"/>
        <v>9484.8091390677018</v>
      </c>
      <c r="U85" s="84">
        <f t="shared" si="52"/>
        <v>376.42481110244989</v>
      </c>
      <c r="V85" s="82">
        <f>+'Internación x edad (pesimista)'!X88</f>
        <v>219</v>
      </c>
      <c r="W85" s="82">
        <f>+'Internación x edad (pesimista)'!AJ88</f>
        <v>51</v>
      </c>
      <c r="X85" s="206">
        <v>43970</v>
      </c>
      <c r="Y85" s="37"/>
      <c r="Z85" s="35"/>
      <c r="AA85" s="28">
        <v>8809</v>
      </c>
      <c r="AB85" s="28">
        <f t="shared" si="53"/>
        <v>5.2323497789989251E-2</v>
      </c>
      <c r="AC85" s="28">
        <f t="shared" si="54"/>
        <v>13.590968102585501</v>
      </c>
    </row>
    <row r="86" spans="1:33" x14ac:dyDescent="0.25">
      <c r="A86" s="13">
        <v>43971</v>
      </c>
      <c r="B86" s="52">
        <f t="shared" si="40"/>
        <v>79</v>
      </c>
      <c r="C86" s="58">
        <f>+C85-((Parámetros!$C$34*C85*D85)/Parámetros!$B$9)</f>
        <v>44550120.561208874</v>
      </c>
      <c r="D86" s="59">
        <f>+D85+((Parámetros!$C$34*C85*D85)/Parámetros!$B$9)-Parámetros!$D$34*D85</f>
        <v>3453.4373644444368</v>
      </c>
      <c r="E86" s="59">
        <f>+Parámetros!$D$34*D85+E85</f>
        <v>6426.0014266905846</v>
      </c>
      <c r="F86" s="59">
        <f t="shared" si="41"/>
        <v>9879.4387911350204</v>
      </c>
      <c r="G86" s="59">
        <f t="shared" si="50"/>
        <v>394.62965206801891</v>
      </c>
      <c r="H86" s="106">
        <f>+'Internación x edad (optimista)'!X89</f>
        <v>230</v>
      </c>
      <c r="I86" s="106">
        <f>+'Internación x edad (optimista)'!AJ89</f>
        <v>55</v>
      </c>
      <c r="J86" s="67">
        <f>+J85-((Parámetros!$F$34*J85*K85)/Parámetros!$B$9)</f>
        <v>44550120.561208874</v>
      </c>
      <c r="K86" s="68">
        <f>+K85+((Parámetros!$F$34*J85*K85)/Parámetros!$B$9)-Parámetros!$D$34*K85</f>
        <v>3453.4373644444368</v>
      </c>
      <c r="L86" s="68">
        <f>+Parámetros!$D$34*K85+L85</f>
        <v>6426.0014266905846</v>
      </c>
      <c r="M86" s="68">
        <f t="shared" si="43"/>
        <v>9879.4387911350204</v>
      </c>
      <c r="N86" s="68">
        <f t="shared" si="51"/>
        <v>394.62965206801891</v>
      </c>
      <c r="O86" s="66">
        <f>+'Internación x edad (moderado)'!X89</f>
        <v>230</v>
      </c>
      <c r="P86" s="66">
        <f>+'Internación x edad (moderado)'!AJ89</f>
        <v>55</v>
      </c>
      <c r="Q86" s="83">
        <f>+Q85-((Parámetros!$I$34*Q85*R85)/Parámetros!$B$9)</f>
        <v>44550120.561208874</v>
      </c>
      <c r="R86" s="84">
        <f>+R85+((Parámetros!$I$34*Q85*R85)/Parámetros!$B$9)-Parámetros!$D$26*R85</f>
        <v>3453.4373644444368</v>
      </c>
      <c r="S86" s="84">
        <f>+Parámetros!$D$34*R85+S85</f>
        <v>6426.0014266905846</v>
      </c>
      <c r="T86" s="84">
        <f t="shared" si="44"/>
        <v>9879.4387911350204</v>
      </c>
      <c r="U86" s="84">
        <f t="shared" si="52"/>
        <v>394.62965206801891</v>
      </c>
      <c r="V86" s="82">
        <f>+'Internación x edad (pesimista)'!X89</f>
        <v>230</v>
      </c>
      <c r="W86" s="82">
        <f>+'Internación x edad (pesimista)'!AJ89</f>
        <v>55</v>
      </c>
      <c r="X86" s="206">
        <v>43971</v>
      </c>
      <c r="Y86" s="37"/>
      <c r="Z86" s="35"/>
      <c r="AA86" s="28">
        <v>9283</v>
      </c>
      <c r="AB86" s="28">
        <f t="shared" si="53"/>
        <v>5.3808604835963218E-2</v>
      </c>
      <c r="AC86" s="28">
        <f t="shared" si="54"/>
        <v>13.225262633107178</v>
      </c>
    </row>
    <row r="87" spans="1:33" x14ac:dyDescent="0.25">
      <c r="A87" s="13">
        <v>43972</v>
      </c>
      <c r="B87" s="52">
        <f t="shared" si="40"/>
        <v>80</v>
      </c>
      <c r="C87" s="58">
        <f>+C86-((Parámetros!$C$34*C86*D86)/Parámetros!$B$9)</f>
        <v>44549706.846852951</v>
      </c>
      <c r="D87" s="59">
        <f>+D86+((Parámetros!$C$34*C86*D86)/Parámetros!$B$9)-Parámetros!$D$34*D86</f>
        <v>3620.4776229083941</v>
      </c>
      <c r="E87" s="59">
        <f>+Parámetros!$D$34*D86+E86</f>
        <v>6672.6755241509018</v>
      </c>
      <c r="F87" s="59">
        <f>+D87+E87</f>
        <v>10293.153147059296</v>
      </c>
      <c r="G87" s="59">
        <f t="shared" si="50"/>
        <v>413.71435592323542</v>
      </c>
      <c r="H87" s="106">
        <f>+'Internación x edad (optimista)'!X90</f>
        <v>241</v>
      </c>
      <c r="I87" s="106">
        <f>+'Internación x edad (optimista)'!AJ90</f>
        <v>59</v>
      </c>
      <c r="J87" s="67">
        <f>+J86-((Parámetros!$F$34*J86*K86)/Parámetros!$B$9)</f>
        <v>44549706.846852951</v>
      </c>
      <c r="K87" s="68">
        <f>+K86+((Parámetros!$F$34*J86*K86)/Parámetros!$B$9)-Parámetros!$D$34*K86</f>
        <v>3620.4776229083941</v>
      </c>
      <c r="L87" s="68">
        <f>+Parámetros!$D$34*K86+L86</f>
        <v>6672.6755241509018</v>
      </c>
      <c r="M87" s="68">
        <f>+L87+K87</f>
        <v>10293.153147059296</v>
      </c>
      <c r="N87" s="68">
        <f t="shared" si="51"/>
        <v>413.71435592323542</v>
      </c>
      <c r="O87" s="66">
        <f>+'Internación x edad (moderado)'!X90</f>
        <v>241</v>
      </c>
      <c r="P87" s="66">
        <f>+'Internación x edad (moderado)'!AJ90</f>
        <v>59</v>
      </c>
      <c r="Q87" s="83">
        <f>+Q86-((Parámetros!$I$34*Q86*R86)/Parámetros!$B$9)</f>
        <v>44549706.846852951</v>
      </c>
      <c r="R87" s="84">
        <f>+R86+((Parámetros!$I$34*Q86*R86)/Parámetros!$B$9)-Parámetros!$D$26*R86</f>
        <v>3620.4776229083941</v>
      </c>
      <c r="S87" s="84">
        <f>+Parámetros!$D$34*R86+S86</f>
        <v>6672.6755241509018</v>
      </c>
      <c r="T87" s="84">
        <f t="shared" si="44"/>
        <v>10293.153147059296</v>
      </c>
      <c r="U87" s="84">
        <f t="shared" si="52"/>
        <v>413.71435592323542</v>
      </c>
      <c r="V87" s="82">
        <f>+'Internación x edad (pesimista)'!X90</f>
        <v>241</v>
      </c>
      <c r="W87" s="82">
        <f>+'Internación x edad (pesimista)'!AJ90</f>
        <v>59</v>
      </c>
      <c r="X87" s="206">
        <v>43972</v>
      </c>
      <c r="Y87" s="37"/>
      <c r="Z87" s="35"/>
      <c r="AA87" s="28">
        <v>9930</v>
      </c>
      <c r="AB87" s="28">
        <f t="shared" si="53"/>
        <v>6.9697296132715719E-2</v>
      </c>
      <c r="AC87" s="28">
        <f t="shared" si="54"/>
        <v>10.287790731206824</v>
      </c>
      <c r="AD87">
        <f>+(AA87/AA80)^(1/7)-1</f>
        <v>4.8395840479960484E-2</v>
      </c>
      <c r="AE87" s="28">
        <f>+LN(2)/LN(1+AD87)</f>
        <v>14.666297394117853</v>
      </c>
      <c r="AG87" s="28"/>
    </row>
    <row r="88" spans="1:33" x14ac:dyDescent="0.25">
      <c r="A88" s="13">
        <v>43973</v>
      </c>
      <c r="B88" s="52">
        <f t="shared" si="40"/>
        <v>81</v>
      </c>
      <c r="C88" s="58">
        <f>+C87-((Parámetros!$C$35*C87*D87)/Parámetros!$B$9)</f>
        <v>44549251.705916092</v>
      </c>
      <c r="D88" s="59">
        <f>+D87+((Parámetros!$C$35*C87*D87)/Parámetros!$B$9)-Parámetros!$D$35*D87</f>
        <v>3817.0130152718748</v>
      </c>
      <c r="E88" s="59">
        <f>+Parámetros!$D$35*D87+E87</f>
        <v>6931.2810686443581</v>
      </c>
      <c r="F88" s="59">
        <f t="shared" si="41"/>
        <v>10748.294083916233</v>
      </c>
      <c r="G88" s="59">
        <f t="shared" si="46"/>
        <v>455.14093685895205</v>
      </c>
      <c r="H88" s="106">
        <f>+'Internación x edad (optimista)'!X91</f>
        <v>253</v>
      </c>
      <c r="I88" s="106">
        <f>+'Internación x edad (optimista)'!AJ91</f>
        <v>63</v>
      </c>
      <c r="J88" s="67">
        <f>+J87-((Parámetros!$F$35*J87*K87)/Parámetros!$B$9)</f>
        <v>44549251.705916092</v>
      </c>
      <c r="K88" s="68">
        <f>+K87+((Parámetros!$F$35*J87*K87)/Parámetros!$B$9)-Parámetros!$D$35*K87</f>
        <v>3817.0130152718748</v>
      </c>
      <c r="L88" s="68">
        <f>+Parámetros!$D$35*K87+L87</f>
        <v>6931.2810686443581</v>
      </c>
      <c r="M88" s="68">
        <f t="shared" ref="M88:M95" si="55">+M87+N88</f>
        <v>10748.294083918248</v>
      </c>
      <c r="N88" s="68">
        <f t="shared" si="47"/>
        <v>455.14093685895205</v>
      </c>
      <c r="O88" s="66">
        <f>+'Internación x edad (moderado)'!X91</f>
        <v>253</v>
      </c>
      <c r="P88" s="66">
        <f>+'Internación x edad (moderado)'!AJ91</f>
        <v>63</v>
      </c>
      <c r="Q88" s="83">
        <f>+Q87-((Parámetros!$I$35*Q87*R87)/Parámetros!$B$9)</f>
        <v>44549251.705916092</v>
      </c>
      <c r="R88" s="84">
        <f>+R87+((Parámetros!$I$35*Q87*R87)/Parámetros!$B$9)-Parámetros!$D$26*R87</f>
        <v>3817.0130152718748</v>
      </c>
      <c r="S88" s="84">
        <f>+Parámetros!$D$35*R87+S87</f>
        <v>6931.2810686443581</v>
      </c>
      <c r="T88" s="84">
        <f t="shared" si="44"/>
        <v>10748.294083916233</v>
      </c>
      <c r="U88" s="84">
        <f t="shared" si="48"/>
        <v>455.14093685895205</v>
      </c>
      <c r="V88" s="82">
        <f>+'Internación x edad (pesimista)'!X91</f>
        <v>253</v>
      </c>
      <c r="W88" s="82">
        <f>+'Internación x edad (pesimista)'!AJ91</f>
        <v>63</v>
      </c>
      <c r="X88" s="206">
        <v>43973</v>
      </c>
      <c r="Y88" s="37"/>
      <c r="Z88" s="35"/>
      <c r="AA88" s="28">
        <v>10648</v>
      </c>
      <c r="AB88" s="28">
        <f t="shared" ref="AB88:AB99" si="56">+(AA88-AA87)/AA87</f>
        <v>7.2306143001007045E-2</v>
      </c>
      <c r="AC88" s="28">
        <f t="shared" ref="AC88:AC99" si="57">+LN(2)/LN(1+AB88)</f>
        <v>9.9288248717794918</v>
      </c>
    </row>
    <row r="89" spans="1:33" x14ac:dyDescent="0.25">
      <c r="A89" s="13">
        <v>43974</v>
      </c>
      <c r="B89" s="52">
        <f t="shared" si="40"/>
        <v>82</v>
      </c>
      <c r="C89" s="58">
        <f>+C88-((Parámetros!$C$35*C88*D88)/Parámetros!$B$9)</f>
        <v>44548771.862836853</v>
      </c>
      <c r="D89" s="59">
        <f>+D88+((Parámetros!$C$35*C88*D88)/Parámetros!$B$9)-Parámetros!$D$35*D88</f>
        <v>4024.2123077081183</v>
      </c>
      <c r="E89" s="59">
        <f>+Parámetros!$D$35*D88+E88</f>
        <v>7203.9248554494916</v>
      </c>
      <c r="F89" s="59">
        <f t="shared" si="41"/>
        <v>11228.137163157609</v>
      </c>
      <c r="G89" s="59">
        <f t="shared" ref="G89:G95" si="58">+IF(C88-C89&gt;0,C88-C89,0)</f>
        <v>479.84307923913002</v>
      </c>
      <c r="H89" s="106">
        <f>+'Internación x edad (optimista)'!X92</f>
        <v>266</v>
      </c>
      <c r="I89" s="106">
        <f>+'Internación x edad (optimista)'!AJ92</f>
        <v>67</v>
      </c>
      <c r="J89" s="67">
        <f>+J88-((Parámetros!$F$35*J88*K88)/Parámetros!$B$9)</f>
        <v>44548771.862836853</v>
      </c>
      <c r="K89" s="68">
        <f>+K88+((Parámetros!$F$35*J88*K88)/Parámetros!$B$9)-Parámetros!$D$35*K88</f>
        <v>4024.2123077081183</v>
      </c>
      <c r="L89" s="68">
        <f>+Parámetros!$D$35*K88+L88</f>
        <v>7203.9248554494916</v>
      </c>
      <c r="M89" s="68">
        <f t="shared" si="55"/>
        <v>11228.137163157378</v>
      </c>
      <c r="N89" s="68">
        <f t="shared" ref="N89:N95" si="59">+J88-J89</f>
        <v>479.84307923913002</v>
      </c>
      <c r="O89" s="66">
        <f>+'Internación x edad (moderado)'!X92</f>
        <v>266</v>
      </c>
      <c r="P89" s="66">
        <f>+'Internación x edad (moderado)'!AJ92</f>
        <v>67</v>
      </c>
      <c r="Q89" s="83">
        <f>+Q88-((Parámetros!$I$35*Q88*R88)/Parámetros!$B$9)</f>
        <v>44548771.862836853</v>
      </c>
      <c r="R89" s="84">
        <f>+R88+((Parámetros!$I$35*Q88*R88)/Parámetros!$B$9)-Parámetros!$D$26*R88</f>
        <v>4024.2123077081183</v>
      </c>
      <c r="S89" s="84">
        <f>+Parámetros!$D$35*R88+S88</f>
        <v>7203.9248554494916</v>
      </c>
      <c r="T89" s="84">
        <f t="shared" si="44"/>
        <v>11228.137163157609</v>
      </c>
      <c r="U89" s="84">
        <f t="shared" ref="U89:U95" si="60">+Q88-Q89</f>
        <v>479.84307923913002</v>
      </c>
      <c r="V89" s="82">
        <f>+'Internación x edad (pesimista)'!X92</f>
        <v>266</v>
      </c>
      <c r="W89" s="82">
        <f>+'Internación x edad (pesimista)'!AJ92</f>
        <v>67</v>
      </c>
      <c r="X89" s="206">
        <v>43974</v>
      </c>
      <c r="Y89" s="37"/>
      <c r="Z89" s="35"/>
      <c r="AA89" s="28">
        <v>11352</v>
      </c>
      <c r="AB89" s="28">
        <f t="shared" si="56"/>
        <v>6.6115702479338845E-2</v>
      </c>
      <c r="AC89" s="28">
        <f t="shared" si="57"/>
        <v>10.826726901275592</v>
      </c>
    </row>
    <row r="90" spans="1:33" x14ac:dyDescent="0.25">
      <c r="A90" s="13">
        <v>43975</v>
      </c>
      <c r="B90" s="52">
        <f t="shared" si="40"/>
        <v>83</v>
      </c>
      <c r="C90" s="58">
        <f>+C89-((Parámetros!$C$35*C89*D89)/Parámetros!$B$9)</f>
        <v>44548265.977837592</v>
      </c>
      <c r="D90" s="59">
        <f>+D89+((Parámetros!$C$35*C89*D89)/Parámetros!$B$9)-Parámetros!$D$35*D89</f>
        <v>4242.6535707068479</v>
      </c>
      <c r="E90" s="59">
        <f>+Parámetros!$D$35*D89+E89</f>
        <v>7491.3685917143575</v>
      </c>
      <c r="F90" s="59">
        <f t="shared" si="41"/>
        <v>11734.022162421206</v>
      </c>
      <c r="G90" s="59">
        <f t="shared" si="58"/>
        <v>505.88499926030636</v>
      </c>
      <c r="H90" s="106">
        <f>+'Internación x edad (optimista)'!X93</f>
        <v>283</v>
      </c>
      <c r="I90" s="106">
        <f>+'Internación x edad (optimista)'!AJ93</f>
        <v>72</v>
      </c>
      <c r="J90" s="67">
        <f>+J89-((Parámetros!$F$35*J89*K89)/Parámetros!$B$9)</f>
        <v>44548265.977837592</v>
      </c>
      <c r="K90" s="68">
        <f>+K89+((Parámetros!$F$35*J89*K89)/Parámetros!$B$9)-Parámetros!$D$35*K89</f>
        <v>4242.6535707068479</v>
      </c>
      <c r="L90" s="68">
        <f>+Parámetros!$D$35*K89+L89</f>
        <v>7491.3685917143575</v>
      </c>
      <c r="M90" s="68">
        <f t="shared" si="55"/>
        <v>11734.022162417685</v>
      </c>
      <c r="N90" s="68">
        <f t="shared" si="59"/>
        <v>505.88499926030636</v>
      </c>
      <c r="O90" s="66">
        <f>+'Internación x edad (moderado)'!X93</f>
        <v>283</v>
      </c>
      <c r="P90" s="66">
        <f>+'Internación x edad (moderado)'!AJ93</f>
        <v>72</v>
      </c>
      <c r="Q90" s="83">
        <f>+Q89-((Parámetros!$I$35*Q89*R89)/Parámetros!$B$9)</f>
        <v>44548265.977837592</v>
      </c>
      <c r="R90" s="84">
        <f>+R89+((Parámetros!$I$35*Q89*R89)/Parámetros!$B$9)-Parámetros!$D$26*R89</f>
        <v>4242.6535707068479</v>
      </c>
      <c r="S90" s="84">
        <f>+Parámetros!$D$35*R89+S89</f>
        <v>7491.3685917143575</v>
      </c>
      <c r="T90" s="84">
        <f t="shared" si="44"/>
        <v>11734.022162421206</v>
      </c>
      <c r="U90" s="84">
        <f t="shared" si="60"/>
        <v>505.88499926030636</v>
      </c>
      <c r="V90" s="82">
        <f>+'Internación x edad (pesimista)'!X93</f>
        <v>283</v>
      </c>
      <c r="W90" s="82">
        <f>+'Internación x edad (pesimista)'!AJ93</f>
        <v>72</v>
      </c>
      <c r="X90" s="206">
        <v>43975</v>
      </c>
      <c r="Y90" s="37"/>
      <c r="Z90" s="35"/>
      <c r="AA90" s="28">
        <v>12075</v>
      </c>
      <c r="AB90" s="28">
        <f t="shared" si="56"/>
        <v>6.36892177589852E-2</v>
      </c>
      <c r="AC90" s="28">
        <f t="shared" si="57"/>
        <v>11.226280959934893</v>
      </c>
    </row>
    <row r="91" spans="1:33" x14ac:dyDescent="0.25">
      <c r="A91" s="13">
        <v>43976</v>
      </c>
      <c r="B91" s="52">
        <f t="shared" si="40"/>
        <v>84</v>
      </c>
      <c r="C91" s="58">
        <f>+C90-((Parámetros!$C$35*C90*D90)/Parámetros!$B$9)</f>
        <v>44547732.638574757</v>
      </c>
      <c r="D91" s="59">
        <f>+D90+((Parámetros!$C$35*C90*D90)/Parámetros!$B$9)-Parámetros!$D$35*D90</f>
        <v>4472.9461499217541</v>
      </c>
      <c r="E91" s="59">
        <f>+Parámetros!$D$35*D90+E90</f>
        <v>7794.415275336275</v>
      </c>
      <c r="F91" s="59">
        <f t="shared" si="41"/>
        <v>12267.36142525803</v>
      </c>
      <c r="G91" s="59">
        <f t="shared" si="58"/>
        <v>533.33926283568144</v>
      </c>
      <c r="H91" s="106">
        <f>+'Internación x edad (optimista)'!X94</f>
        <v>301</v>
      </c>
      <c r="I91" s="106">
        <f>+'Internación x edad (optimista)'!AJ94</f>
        <v>77</v>
      </c>
      <c r="J91" s="67">
        <f>+J90-((Parámetros!$F$35*J90*K90)/Parámetros!$B$9)</f>
        <v>44547732.638574757</v>
      </c>
      <c r="K91" s="68">
        <f>+K90+((Parámetros!$F$35*J90*K90)/Parámetros!$B$9)-Parámetros!$D$35*K90</f>
        <v>4472.9461499217541</v>
      </c>
      <c r="L91" s="68">
        <f>+Parámetros!$D$35*K90+L90</f>
        <v>7794.415275336275</v>
      </c>
      <c r="M91" s="68">
        <f t="shared" si="55"/>
        <v>12267.361425253366</v>
      </c>
      <c r="N91" s="68">
        <f t="shared" si="59"/>
        <v>533.33926283568144</v>
      </c>
      <c r="O91" s="66">
        <f>+'Internación x edad (moderado)'!X94</f>
        <v>301</v>
      </c>
      <c r="P91" s="66">
        <f>+'Internación x edad (moderado)'!AJ94</f>
        <v>77</v>
      </c>
      <c r="Q91" s="83">
        <f>+Q90-((Parámetros!$I$35*Q90*R90)/Parámetros!$B$9)</f>
        <v>44547732.638574757</v>
      </c>
      <c r="R91" s="84">
        <f>+R90+((Parámetros!$I$35*Q90*R90)/Parámetros!$B$9)-Parámetros!$D$26*R90</f>
        <v>4472.9461499217541</v>
      </c>
      <c r="S91" s="84">
        <f>+Parámetros!$D$35*R90+S90</f>
        <v>7794.415275336275</v>
      </c>
      <c r="T91" s="84">
        <f t="shared" si="44"/>
        <v>12267.36142525803</v>
      </c>
      <c r="U91" s="84">
        <f t="shared" si="60"/>
        <v>533.33926283568144</v>
      </c>
      <c r="V91" s="82">
        <f>+'Internación x edad (pesimista)'!X94</f>
        <v>301</v>
      </c>
      <c r="W91" s="82">
        <f>+'Internación x edad (pesimista)'!AJ94</f>
        <v>77</v>
      </c>
      <c r="X91" s="206">
        <v>43976</v>
      </c>
      <c r="Y91" s="37"/>
      <c r="Z91" s="35"/>
      <c r="AA91" s="30">
        <v>12627</v>
      </c>
      <c r="AB91" s="28">
        <f t="shared" si="56"/>
        <v>4.5714285714285714E-2</v>
      </c>
      <c r="AC91" s="28">
        <f t="shared" si="57"/>
        <v>15.506586267426975</v>
      </c>
    </row>
    <row r="92" spans="1:33" x14ac:dyDescent="0.25">
      <c r="A92" s="14">
        <v>43977</v>
      </c>
      <c r="B92" s="52">
        <f t="shared" si="40"/>
        <v>85</v>
      </c>
      <c r="C92" s="58">
        <f>+C91-((Parámetros!$C$35*C91*D91)/Parámetros!$B$9)</f>
        <v>44547170.356219672</v>
      </c>
      <c r="D92" s="59">
        <f>+D91+((Parámetros!$C$35*C91*D91)/Parámetros!$B$9)-Parámetros!$D$35*D91</f>
        <v>4715.7323514378213</v>
      </c>
      <c r="E92" s="59">
        <f>+Parámetros!$D$35*D91+E91</f>
        <v>8113.9114289021145</v>
      </c>
      <c r="F92" s="59">
        <f t="shared" si="41"/>
        <v>12829.643780339935</v>
      </c>
      <c r="G92" s="59">
        <f t="shared" si="58"/>
        <v>562.2823550850153</v>
      </c>
      <c r="H92" s="106">
        <f>+'Internación x edad (optimista)'!X95</f>
        <v>316</v>
      </c>
      <c r="I92" s="106">
        <f>+'Internación x edad (optimista)'!AJ95</f>
        <v>82</v>
      </c>
      <c r="J92" s="67">
        <f>+J91-((Parámetros!$F$35*J91*K91)/Parámetros!$B$9)</f>
        <v>44547170.356219672</v>
      </c>
      <c r="K92" s="68">
        <f>+K91+((Parámetros!$F$35*J91*K91)/Parámetros!$B$9)-Parámetros!$D$35*K91</f>
        <v>4715.7323514378213</v>
      </c>
      <c r="L92" s="68">
        <f>+Parámetros!$D$35*K91+L91</f>
        <v>8113.9114289021145</v>
      </c>
      <c r="M92" s="68">
        <f t="shared" si="55"/>
        <v>12829.643780338381</v>
      </c>
      <c r="N92" s="68">
        <f t="shared" si="59"/>
        <v>562.2823550850153</v>
      </c>
      <c r="O92" s="66">
        <f>+'Internación x edad (moderado)'!X95</f>
        <v>316</v>
      </c>
      <c r="P92" s="66">
        <f>+'Internación x edad (moderado)'!AJ95</f>
        <v>82</v>
      </c>
      <c r="Q92" s="83">
        <f>+Q91-((Parámetros!$I$35*Q91*R91)/Parámetros!$B$9)</f>
        <v>44547170.356219672</v>
      </c>
      <c r="R92" s="84">
        <f>+R91+((Parámetros!$I$35*Q91*R91)/Parámetros!$B$9)-Parámetros!$D$26*R91</f>
        <v>4715.7323514378213</v>
      </c>
      <c r="S92" s="84">
        <f>+Parámetros!$D$35*R91+S91</f>
        <v>8113.9114289021145</v>
      </c>
      <c r="T92" s="84">
        <f t="shared" si="44"/>
        <v>12829.643780339935</v>
      </c>
      <c r="U92" s="84">
        <f t="shared" si="60"/>
        <v>562.2823550850153</v>
      </c>
      <c r="V92" s="82">
        <f>+'Internación x edad (pesimista)'!X95</f>
        <v>316</v>
      </c>
      <c r="W92" s="82">
        <f>+'Internación x edad (pesimista)'!AJ95</f>
        <v>82</v>
      </c>
      <c r="X92" s="207">
        <v>43977</v>
      </c>
      <c r="Y92" s="37"/>
      <c r="Z92" s="35"/>
      <c r="AA92" s="28">
        <v>13227</v>
      </c>
      <c r="AB92" s="28">
        <f t="shared" si="56"/>
        <v>4.7517224994060345E-2</v>
      </c>
      <c r="AC92" s="28">
        <f t="shared" si="57"/>
        <v>14.931174614436719</v>
      </c>
    </row>
    <row r="93" spans="1:33" x14ac:dyDescent="0.25">
      <c r="A93" s="15">
        <v>43978</v>
      </c>
      <c r="B93" s="52">
        <f t="shared" si="40"/>
        <v>86</v>
      </c>
      <c r="C93" s="58">
        <f>+C92-((Parámetros!$C$35*C92*D92)/Parámetros!$B$9)</f>
        <v>44546577.561328918</v>
      </c>
      <c r="D93" s="59">
        <f>+D92+((Parámetros!$C$35*C92*D92)/Parámetros!$B$9)-Parámetros!$D$35*D92</f>
        <v>4971.6892170898864</v>
      </c>
      <c r="E93" s="59">
        <f>+Parámetros!$D$35*D92+E92</f>
        <v>8450.7494540048156</v>
      </c>
      <c r="F93" s="59">
        <f t="shared" si="41"/>
        <v>13422.438671094702</v>
      </c>
      <c r="G93" s="59">
        <f t="shared" si="58"/>
        <v>592.79489075392485</v>
      </c>
      <c r="H93" s="106">
        <f>+'Internación x edad (optimista)'!X96</f>
        <v>333</v>
      </c>
      <c r="I93" s="106">
        <f>+'Internación x edad (optimista)'!AJ96</f>
        <v>87</v>
      </c>
      <c r="J93" s="67">
        <f>+J92-((Parámetros!$F$35*J92*K92)/Parámetros!$B$9)</f>
        <v>44546577.561328918</v>
      </c>
      <c r="K93" s="68">
        <f>+K92+((Parámetros!$F$35*J92*K92)/Parámetros!$B$9)-Parámetros!$D$35*K92</f>
        <v>4971.6892170898864</v>
      </c>
      <c r="L93" s="68">
        <f>+Parámetros!$D$35*K92+L92</f>
        <v>8450.7494540048156</v>
      </c>
      <c r="M93" s="68">
        <f t="shared" si="55"/>
        <v>13422.438671092306</v>
      </c>
      <c r="N93" s="68">
        <f t="shared" si="59"/>
        <v>592.79489075392485</v>
      </c>
      <c r="O93" s="66">
        <f>+'Internación x edad (moderado)'!X96</f>
        <v>333</v>
      </c>
      <c r="P93" s="66">
        <f>+'Internación x edad (moderado)'!AJ96</f>
        <v>87</v>
      </c>
      <c r="Q93" s="83">
        <f>+Q92-((Parámetros!$I$35*Q92*R92)/Parámetros!$B$9)</f>
        <v>44546577.561328918</v>
      </c>
      <c r="R93" s="84">
        <f>+R92+((Parámetros!$I$35*Q92*R92)/Parámetros!$B$9)-Parámetros!$D$26*R92</f>
        <v>4971.6892170898864</v>
      </c>
      <c r="S93" s="84">
        <f>+Parámetros!$D$35*R92+S92</f>
        <v>8450.7494540048156</v>
      </c>
      <c r="T93" s="84">
        <f t="shared" si="44"/>
        <v>13422.438671094702</v>
      </c>
      <c r="U93" s="84">
        <f t="shared" si="60"/>
        <v>592.79489075392485</v>
      </c>
      <c r="V93" s="82">
        <f>+'Internación x edad (pesimista)'!X96</f>
        <v>333</v>
      </c>
      <c r="W93" s="82">
        <f>+'Internación x edad (pesimista)'!AJ96</f>
        <v>87</v>
      </c>
      <c r="X93" s="208">
        <v>43978</v>
      </c>
      <c r="Y93" s="37"/>
      <c r="Z93" s="34"/>
      <c r="AA93" s="28">
        <v>13933</v>
      </c>
      <c r="AB93" s="28">
        <f t="shared" si="56"/>
        <v>5.3375670976033872E-2</v>
      </c>
      <c r="AC93" s="28">
        <f t="shared" si="57"/>
        <v>13.329770881104212</v>
      </c>
    </row>
    <row r="94" spans="1:33" x14ac:dyDescent="0.25">
      <c r="A94" s="16">
        <v>43979</v>
      </c>
      <c r="B94" s="52">
        <f t="shared" si="40"/>
        <v>87</v>
      </c>
      <c r="C94" s="58">
        <f>+C93-((Parámetros!$C$35*C93*D93)/Parámetros!$B$9)</f>
        <v>44545952.599493086</v>
      </c>
      <c r="D94" s="59">
        <f>+D93+((Parámetros!$C$35*C93*D93)/Parámetros!$B$9)-Parámetros!$D$35*D93</f>
        <v>5241.530394559225</v>
      </c>
      <c r="E94" s="59">
        <f>+Parámetros!$D$35*D93+E93</f>
        <v>8805.8701123683786</v>
      </c>
      <c r="F94" s="59">
        <f t="shared" si="41"/>
        <v>14047.400506927603</v>
      </c>
      <c r="G94" s="59">
        <f t="shared" si="58"/>
        <v>624.96183583140373</v>
      </c>
      <c r="H94" s="106">
        <f>+'Internación x edad (optimista)'!X97</f>
        <v>354</v>
      </c>
      <c r="I94" s="106">
        <f>+'Internación x edad (optimista)'!AJ97</f>
        <v>94</v>
      </c>
      <c r="J94" s="67">
        <f>+J93-((Parámetros!$F$35*J93*K93)/Parámetros!$B$9)</f>
        <v>44545952.599493086</v>
      </c>
      <c r="K94" s="68">
        <f>+K93+((Parámetros!$F$35*J93*K93)/Parámetros!$B$9)-Parámetros!$D$35*K93</f>
        <v>5241.530394559225</v>
      </c>
      <c r="L94" s="68">
        <f>+Parámetros!$D$35*K93+L93</f>
        <v>8805.8701123683786</v>
      </c>
      <c r="M94" s="68">
        <f t="shared" si="55"/>
        <v>14047.40050692371</v>
      </c>
      <c r="N94" s="68">
        <f t="shared" si="59"/>
        <v>624.96183583140373</v>
      </c>
      <c r="O94" s="66">
        <f>+'Internación x edad (moderado)'!X97</f>
        <v>354</v>
      </c>
      <c r="P94" s="66">
        <f>+'Internación x edad (moderado)'!AJ97</f>
        <v>94</v>
      </c>
      <c r="Q94" s="83">
        <f>+Q93-((Parámetros!$I$35*Q93*R93)/Parámetros!$B$9)</f>
        <v>44545952.599493086</v>
      </c>
      <c r="R94" s="84">
        <f>+R93+((Parámetros!$I$35*Q93*R93)/Parámetros!$B$9)-Parámetros!$D$26*R93</f>
        <v>5241.530394559225</v>
      </c>
      <c r="S94" s="84">
        <f>+Parámetros!$D$35*R93+S93</f>
        <v>8805.8701123683786</v>
      </c>
      <c r="T94" s="84">
        <f t="shared" si="44"/>
        <v>14047.400506927603</v>
      </c>
      <c r="U94" s="84">
        <f t="shared" si="60"/>
        <v>624.96183583140373</v>
      </c>
      <c r="V94" s="82">
        <f>+'Internación x edad (pesimista)'!X97</f>
        <v>354</v>
      </c>
      <c r="W94" s="82">
        <f>+'Internación x edad (pesimista)'!AJ97</f>
        <v>94</v>
      </c>
      <c r="X94" s="209">
        <v>43979</v>
      </c>
      <c r="Y94" s="37"/>
      <c r="Z94" s="36"/>
      <c r="AA94" s="28">
        <v>14702</v>
      </c>
      <c r="AB94" s="28">
        <f t="shared" si="56"/>
        <v>5.5192707959520561E-2</v>
      </c>
      <c r="AC94" s="28">
        <f t="shared" si="57"/>
        <v>12.902143722305645</v>
      </c>
    </row>
    <row r="95" spans="1:33" x14ac:dyDescent="0.25">
      <c r="A95" s="13">
        <v>43980</v>
      </c>
      <c r="B95" s="52">
        <f t="shared" si="40"/>
        <v>88</v>
      </c>
      <c r="C95" s="58">
        <f>+C94-((Parámetros!$C$35*C94*D94)/Parámetros!$B$9)</f>
        <v>44545293.726752251</v>
      </c>
      <c r="D95" s="59">
        <f>+D94+((Parámetros!$C$35*C94*D94)/Parámetros!$B$9)-Parámetros!$D$35*D94</f>
        <v>5526.0081072134908</v>
      </c>
      <c r="E95" s="59">
        <f>+Parámetros!$D$35*D94+E94</f>
        <v>9180.2651405511806</v>
      </c>
      <c r="F95" s="59">
        <f t="shared" si="41"/>
        <v>14706.273247764671</v>
      </c>
      <c r="G95" s="59">
        <f t="shared" si="58"/>
        <v>658.8727408349514</v>
      </c>
      <c r="H95" s="106">
        <f>+'Internación x edad (optimista)'!X98</f>
        <v>374</v>
      </c>
      <c r="I95" s="106">
        <f>+'Internación x edad (optimista)'!AJ98</f>
        <v>100</v>
      </c>
      <c r="J95" s="67">
        <f>+J94-((Parámetros!$F$35*J94*K94)/Parámetros!$B$9)</f>
        <v>44545293.726752251</v>
      </c>
      <c r="K95" s="68">
        <f>+K94+((Parámetros!$F$35*J94*K94)/Parámetros!$B$9)-Parámetros!$D$35*K94</f>
        <v>5526.0081072134908</v>
      </c>
      <c r="L95" s="68">
        <f>+Parámetros!$D$35*K94+L94</f>
        <v>9180.2651405511806</v>
      </c>
      <c r="M95" s="68">
        <f t="shared" si="55"/>
        <v>14706.273247758661</v>
      </c>
      <c r="N95" s="68">
        <f t="shared" si="59"/>
        <v>658.8727408349514</v>
      </c>
      <c r="O95" s="66">
        <f>+'Internación x edad (moderado)'!X98</f>
        <v>374</v>
      </c>
      <c r="P95" s="66">
        <f>+'Internación x edad (moderado)'!AJ98</f>
        <v>100</v>
      </c>
      <c r="Q95" s="83">
        <f>+Q94-((Parámetros!$I$35*Q94*R94)/Parámetros!$B$9)</f>
        <v>44545293.726752251</v>
      </c>
      <c r="R95" s="84">
        <f>+R94+((Parámetros!$I$35*Q94*R94)/Parámetros!$B$9)-Parámetros!$D$26*R94</f>
        <v>5526.0081072134908</v>
      </c>
      <c r="S95" s="84">
        <f>+Parámetros!$D$35*R94+S94</f>
        <v>9180.2651405511806</v>
      </c>
      <c r="T95" s="84">
        <f t="shared" si="44"/>
        <v>14706.273247764671</v>
      </c>
      <c r="U95" s="84">
        <f t="shared" si="60"/>
        <v>658.8727408349514</v>
      </c>
      <c r="V95" s="82">
        <f>+'Internación x edad (pesimista)'!X98</f>
        <v>374</v>
      </c>
      <c r="W95" s="82">
        <f>+'Internación x edad (pesimista)'!AJ98</f>
        <v>100</v>
      </c>
      <c r="X95" s="206">
        <v>43980</v>
      </c>
      <c r="Y95" s="37"/>
      <c r="Z95" s="37"/>
      <c r="AA95" s="28">
        <v>15419</v>
      </c>
      <c r="AB95" s="28">
        <f t="shared" si="56"/>
        <v>4.8768874982995508E-2</v>
      </c>
      <c r="AC95" s="28">
        <f t="shared" si="57"/>
        <v>14.556723994932961</v>
      </c>
      <c r="AD95">
        <f>+(AA95/AA88)^(1/7)-1</f>
        <v>5.4313428386976392E-2</v>
      </c>
      <c r="AE95" s="28">
        <f>+LN(2)/LN(1+AD95)</f>
        <v>13.105504107921073</v>
      </c>
    </row>
    <row r="96" spans="1:33" x14ac:dyDescent="0.25">
      <c r="A96" s="13">
        <v>43981</v>
      </c>
      <c r="B96" s="52">
        <f t="shared" si="40"/>
        <v>89</v>
      </c>
      <c r="C96" s="58">
        <f>+C95-((Parámetros!$C$36*C95*D95)/Parámetros!$B$9)</f>
        <v>44544652.237725474</v>
      </c>
      <c r="D96" s="59">
        <f>+D95+((Parámetros!$C$36*C95*D95)/Parámetros!$B$9)-Parámetros!$D$36*D95</f>
        <v>5772.7822691877582</v>
      </c>
      <c r="E96" s="59">
        <f>+Parámetros!$D$36*D95+E95</f>
        <v>9574.9800053521449</v>
      </c>
      <c r="F96" s="59">
        <f t="shared" ref="F96" si="61">+D96+E96</f>
        <v>15347.762274539902</v>
      </c>
      <c r="G96" s="59">
        <f t="shared" ref="G96" si="62">+IF(C95-C96&gt;0,C95-C96,0)</f>
        <v>641.48902677744627</v>
      </c>
      <c r="H96" s="106">
        <f>+'Internación x edad (optimista)'!X99</f>
        <v>392</v>
      </c>
      <c r="I96" s="106">
        <f>+'Internación x edad (optimista)'!AJ99</f>
        <v>105</v>
      </c>
      <c r="J96" s="67">
        <f>+J95-((Parámetros!$F$36*J95*K95)/Parámetros!$B$9)</f>
        <v>44544652.237725474</v>
      </c>
      <c r="K96" s="68">
        <f>+K95+((Parámetros!$F$36*J95*K95)/Parámetros!$B$9)-Parámetros!$D$36*K95</f>
        <v>5772.7822691877582</v>
      </c>
      <c r="L96" s="68">
        <f>+Parámetros!$D$36*K95+L95</f>
        <v>9574.9800053521449</v>
      </c>
      <c r="M96" s="68">
        <f t="shared" ref="M96" si="63">+M95+N96</f>
        <v>15347.762274536108</v>
      </c>
      <c r="N96" s="68">
        <f t="shared" ref="N96" si="64">+J95-J96</f>
        <v>641.48902677744627</v>
      </c>
      <c r="O96" s="66">
        <f>+'Internación x edad (moderado)'!X99</f>
        <v>392</v>
      </c>
      <c r="P96" s="66">
        <f>+'Internación x edad (moderado)'!AJ99</f>
        <v>105</v>
      </c>
      <c r="Q96" s="83">
        <f>+Q95-((Parámetros!$I$36*Q95*R95)/Parámetros!$B$9)</f>
        <v>44544652.237725474</v>
      </c>
      <c r="R96" s="84">
        <f>+R95+((Parámetros!$I$36*Q95*R95)/Parámetros!$B$9)-Parámetros!$D$26*R95</f>
        <v>5772.7822691877582</v>
      </c>
      <c r="S96" s="84">
        <f>+Parámetros!$D$36*R95+S95</f>
        <v>9574.9800053521449</v>
      </c>
      <c r="T96" s="84">
        <f t="shared" ref="T96" si="65">+S96+R96</f>
        <v>15347.762274539902</v>
      </c>
      <c r="U96" s="84">
        <f t="shared" ref="U96" si="66">+Q95-Q96</f>
        <v>641.48902677744627</v>
      </c>
      <c r="V96" s="82">
        <f>+'Internación x edad (pesimista)'!X99</f>
        <v>392</v>
      </c>
      <c r="W96" s="82">
        <f>+'Internación x edad (pesimista)'!AJ99</f>
        <v>105</v>
      </c>
      <c r="X96" s="206">
        <v>43981</v>
      </c>
      <c r="Y96" s="37"/>
      <c r="Z96" s="34"/>
      <c r="AA96" s="28">
        <v>16214</v>
      </c>
      <c r="AB96" s="28">
        <f t="shared" si="56"/>
        <v>5.1559763927621766E-2</v>
      </c>
      <c r="AC96" s="28">
        <f t="shared" si="57"/>
        <v>13.787237510521203</v>
      </c>
    </row>
    <row r="97" spans="1:31" ht="15.75" thickBot="1" x14ac:dyDescent="0.3">
      <c r="A97" s="17">
        <v>43982</v>
      </c>
      <c r="B97" s="52">
        <f t="shared" si="40"/>
        <v>90</v>
      </c>
      <c r="C97" s="58">
        <f>+C96-((Parámetros!$C$36*C96*D96)/Parámetros!$B$9)</f>
        <v>44543982.11146453</v>
      </c>
      <c r="D97" s="59">
        <f>+D96+((Parámetros!$C$36*C96*D96)/Parámetros!$B$9)-Parámetros!$D$36*D96</f>
        <v>6030.5669394778424</v>
      </c>
      <c r="E97" s="59">
        <f>+Parámetros!$D$36*D96+E96</f>
        <v>9987.3215960084126</v>
      </c>
      <c r="F97" s="59">
        <f t="shared" ref="F97:F103" si="67">+D97+E97</f>
        <v>16017.888535486254</v>
      </c>
      <c r="G97" s="59">
        <f t="shared" ref="G97:G103" si="68">+IF(C96-C97&gt;0,C96-C97,0)</f>
        <v>670.1262609437108</v>
      </c>
      <c r="H97" s="106">
        <f>+'Internación x edad (optimista)'!X100</f>
        <v>411</v>
      </c>
      <c r="I97" s="106">
        <f>+'Internación x edad (optimista)'!AJ100</f>
        <v>110</v>
      </c>
      <c r="J97" s="67">
        <f>+J96-((Parámetros!$F$36*J96*K96)/Parámetros!$B$9)</f>
        <v>44543982.11146453</v>
      </c>
      <c r="K97" s="68">
        <f>+K96+((Parámetros!$F$36*J96*K96)/Parámetros!$B$9)-Parámetros!$D$36*K96</f>
        <v>6030.5669394778424</v>
      </c>
      <c r="L97" s="68">
        <f>+Parámetros!$D$36*K96+L96</f>
        <v>9987.3215960084126</v>
      </c>
      <c r="M97" s="68">
        <f t="shared" ref="M97:M103" si="69">+M96+N97</f>
        <v>16017.888535479819</v>
      </c>
      <c r="N97" s="68">
        <f t="shared" ref="N97:N103" si="70">+J96-J97</f>
        <v>670.1262609437108</v>
      </c>
      <c r="O97" s="66">
        <f>+'Internación x edad (moderado)'!X100</f>
        <v>411</v>
      </c>
      <c r="P97" s="66">
        <f>+'Internación x edad (moderado)'!AJ100</f>
        <v>110</v>
      </c>
      <c r="Q97" s="83">
        <f>+Q96-((Parámetros!$I$36*Q96*R96)/Parámetros!$B$9)</f>
        <v>44543982.11146453</v>
      </c>
      <c r="R97" s="84">
        <f>+R96+((Parámetros!$I$36*Q96*R96)/Parámetros!$B$9)-Parámetros!$D$26*R96</f>
        <v>6030.5669394778424</v>
      </c>
      <c r="S97" s="84">
        <f>+Parámetros!$D$36*R96+S96</f>
        <v>9987.3215960084126</v>
      </c>
      <c r="T97" s="84">
        <f t="shared" ref="T97:T103" si="71">+S97+R97</f>
        <v>16017.888535486254</v>
      </c>
      <c r="U97" s="84">
        <f t="shared" ref="U97:U103" si="72">+Q96-Q97</f>
        <v>670.1262609437108</v>
      </c>
      <c r="V97" s="82">
        <f>+'Internación x edad (pesimista)'!X100</f>
        <v>411</v>
      </c>
      <c r="W97" s="82">
        <f>+'Internación x edad (pesimista)'!AJ100</f>
        <v>110</v>
      </c>
      <c r="X97" s="210">
        <v>43982</v>
      </c>
      <c r="Y97" s="37"/>
      <c r="Z97" s="35"/>
      <c r="AA97" s="28">
        <v>16851</v>
      </c>
      <c r="AB97" s="28">
        <f t="shared" si="56"/>
        <v>3.9287035894905634E-2</v>
      </c>
      <c r="AC97" s="28">
        <f t="shared" si="57"/>
        <v>17.987500661830314</v>
      </c>
    </row>
    <row r="98" spans="1:31" x14ac:dyDescent="0.25">
      <c r="A98" s="18">
        <v>43983</v>
      </c>
      <c r="B98" s="52">
        <f t="shared" si="40"/>
        <v>91</v>
      </c>
      <c r="C98" s="58">
        <f>+C97-((Parámetros!$C$36*C97*D97)/Parámetros!$B$9)</f>
        <v>44543282.071121767</v>
      </c>
      <c r="D98" s="59">
        <f>+D97+((Parámetros!$C$36*C97*D97)/Parámetros!$B$9)-Parámetros!$D$36*D97</f>
        <v>6299.8525008501319</v>
      </c>
      <c r="E98" s="59">
        <f>+Parámetros!$D$36*D97+E97</f>
        <v>10418.076377399688</v>
      </c>
      <c r="F98" s="59">
        <f t="shared" si="67"/>
        <v>16717.928878249819</v>
      </c>
      <c r="G98" s="59">
        <f t="shared" si="68"/>
        <v>700.04034276306629</v>
      </c>
      <c r="H98" s="106">
        <f>+'Internación x edad (optimista)'!X101</f>
        <v>429</v>
      </c>
      <c r="I98" s="106">
        <f>+'Internación x edad (optimista)'!AJ101</f>
        <v>114</v>
      </c>
      <c r="J98" s="67">
        <f>+J97-((Parámetros!$F$36*J97*K97)/Parámetros!$B$9)</f>
        <v>44543282.071121767</v>
      </c>
      <c r="K98" s="68">
        <f>+K97+((Parámetros!$F$36*J97*K97)/Parámetros!$B$9)-Parámetros!$D$36*K97</f>
        <v>6299.8525008501319</v>
      </c>
      <c r="L98" s="68">
        <f>+Parámetros!$D$36*K97+L97</f>
        <v>10418.076377399688</v>
      </c>
      <c r="M98" s="68">
        <f t="shared" si="69"/>
        <v>16717.928878242885</v>
      </c>
      <c r="N98" s="68">
        <f t="shared" si="70"/>
        <v>700.04034276306629</v>
      </c>
      <c r="O98" s="66">
        <f>+'Internación x edad (moderado)'!X101</f>
        <v>429</v>
      </c>
      <c r="P98" s="66">
        <f>+'Internación x edad (moderado)'!AJ101</f>
        <v>114</v>
      </c>
      <c r="Q98" s="83">
        <f>+Q97-((Parámetros!$I$36*Q97*R97)/Parámetros!$B$9)</f>
        <v>44543282.071121767</v>
      </c>
      <c r="R98" s="84">
        <f>+R97+((Parámetros!$I$36*Q97*R97)/Parámetros!$B$9)-Parámetros!$D$26*R97</f>
        <v>6299.8525008501319</v>
      </c>
      <c r="S98" s="84">
        <f>+Parámetros!$D$36*R97+S97</f>
        <v>10418.076377399688</v>
      </c>
      <c r="T98" s="84">
        <f t="shared" si="71"/>
        <v>16717.928878249819</v>
      </c>
      <c r="U98" s="84">
        <f t="shared" si="72"/>
        <v>700.04034276306629</v>
      </c>
      <c r="V98" s="82">
        <f>+'Internación x edad (pesimista)'!X101</f>
        <v>429</v>
      </c>
      <c r="W98" s="82">
        <f>+'Internación x edad (pesimista)'!AJ101</f>
        <v>114</v>
      </c>
      <c r="X98" s="211">
        <v>43983</v>
      </c>
      <c r="Y98" s="37"/>
      <c r="Z98" s="35"/>
      <c r="AA98" s="28">
        <v>17415</v>
      </c>
      <c r="AB98" s="28">
        <f t="shared" si="56"/>
        <v>3.3469823749332384E-2</v>
      </c>
      <c r="AC98" s="28">
        <f t="shared" si="57"/>
        <v>21.05428747679705</v>
      </c>
    </row>
    <row r="99" spans="1:31" x14ac:dyDescent="0.25">
      <c r="A99" s="19">
        <v>43984</v>
      </c>
      <c r="B99" s="52">
        <f t="shared" si="40"/>
        <v>92</v>
      </c>
      <c r="C99" s="58">
        <f>+C98-((Parámetros!$C$36*C98*D98)/Parámetros!$B$9)</f>
        <v>44542550.783062175</v>
      </c>
      <c r="D99" s="59">
        <f>+D98+((Parámetros!$C$36*C98*D98)/Parámetros!$B$9)-Parámetros!$D$36*D98</f>
        <v>6581.1510960937394</v>
      </c>
      <c r="E99" s="59">
        <f>+Parámetros!$D$36*D98+E98</f>
        <v>10868.065841746125</v>
      </c>
      <c r="F99" s="59">
        <f t="shared" si="67"/>
        <v>17449.216937839865</v>
      </c>
      <c r="G99" s="59">
        <f t="shared" si="68"/>
        <v>731.28805959224701</v>
      </c>
      <c r="H99" s="106">
        <f>+'Internación x edad (optimista)'!X102</f>
        <v>449</v>
      </c>
      <c r="I99" s="106">
        <f>+'Internación x edad (optimista)'!AJ102</f>
        <v>119</v>
      </c>
      <c r="J99" s="67">
        <f>+J98-((Parámetros!$F$36*J98*K98)/Parámetros!$B$9)</f>
        <v>44542550.783062175</v>
      </c>
      <c r="K99" s="68">
        <f>+K98+((Parámetros!$F$36*J98*K98)/Parámetros!$B$9)-Parámetros!$D$36*K98</f>
        <v>6581.1510960937394</v>
      </c>
      <c r="L99" s="68">
        <f>+Parámetros!$D$36*K98+L98</f>
        <v>10868.065841746125</v>
      </c>
      <c r="M99" s="68">
        <f t="shared" si="69"/>
        <v>17449.216937835132</v>
      </c>
      <c r="N99" s="68">
        <f t="shared" si="70"/>
        <v>731.28805959224701</v>
      </c>
      <c r="O99" s="66">
        <f>+'Internación x edad (moderado)'!X102</f>
        <v>449</v>
      </c>
      <c r="P99" s="66">
        <f>+'Internación x edad (moderado)'!AJ102</f>
        <v>119</v>
      </c>
      <c r="Q99" s="83">
        <f>+Q98-((Parámetros!$I$36*Q98*R98)/Parámetros!$B$9)</f>
        <v>44542550.783062175</v>
      </c>
      <c r="R99" s="84">
        <f>+R98+((Parámetros!$I$36*Q98*R98)/Parámetros!$B$9)-Parámetros!$D$26*R98</f>
        <v>6581.1510960937394</v>
      </c>
      <c r="S99" s="84">
        <f>+Parámetros!$D$36*R98+S98</f>
        <v>10868.065841746125</v>
      </c>
      <c r="T99" s="84">
        <f t="shared" si="71"/>
        <v>17449.216937839865</v>
      </c>
      <c r="U99" s="84">
        <f t="shared" si="72"/>
        <v>731.28805959224701</v>
      </c>
      <c r="V99" s="82">
        <f>+'Internación x edad (pesimista)'!X102</f>
        <v>449</v>
      </c>
      <c r="W99" s="82">
        <f>+'Internación x edad (pesimista)'!AJ102</f>
        <v>119</v>
      </c>
      <c r="X99" s="212">
        <v>43984</v>
      </c>
      <c r="Y99" s="37"/>
      <c r="Z99" s="36"/>
      <c r="AA99" s="28">
        <v>18319</v>
      </c>
      <c r="AB99" s="28">
        <f t="shared" si="56"/>
        <v>5.190927361469997E-2</v>
      </c>
      <c r="AC99" s="28">
        <f t="shared" si="57"/>
        <v>13.696701597955762</v>
      </c>
    </row>
    <row r="100" spans="1:31" x14ac:dyDescent="0.25">
      <c r="A100" s="19">
        <v>43985</v>
      </c>
      <c r="B100" s="52">
        <f t="shared" si="40"/>
        <v>93</v>
      </c>
      <c r="C100" s="58">
        <f>+C99-((Parámetros!$C$36*C99*D99)/Parámetros!$B$9)</f>
        <v>44541786.854350887</v>
      </c>
      <c r="D100" s="59">
        <f>+D99+((Parámetros!$C$36*C99*D99)/Parámetros!$B$9)-Parámetros!$D$36*D99</f>
        <v>6874.9975862329993</v>
      </c>
      <c r="E100" s="59">
        <f>+Parámetros!$D$36*D99+E99</f>
        <v>11338.148062895678</v>
      </c>
      <c r="F100" s="59">
        <f t="shared" si="67"/>
        <v>18213.145649128677</v>
      </c>
      <c r="G100" s="59">
        <f t="shared" si="68"/>
        <v>763.92871128767729</v>
      </c>
      <c r="H100" s="106">
        <f>+'Internación x edad (optimista)'!X103</f>
        <v>470</v>
      </c>
      <c r="I100" s="106">
        <f>+'Internación x edad (optimista)'!AJ103</f>
        <v>123</v>
      </c>
      <c r="J100" s="67">
        <f>+J99-((Parámetros!$F$36*J99*K99)/Parámetros!$B$9)</f>
        <v>44541786.854350887</v>
      </c>
      <c r="K100" s="68">
        <f>+K99+((Parámetros!$F$36*J99*K99)/Parámetros!$B$9)-Parámetros!$D$36*K99</f>
        <v>6874.9975862329993</v>
      </c>
      <c r="L100" s="68">
        <f>+Parámetros!$D$36*K99+L99</f>
        <v>11338.148062895678</v>
      </c>
      <c r="M100" s="68">
        <f t="shared" si="69"/>
        <v>18213.145649122809</v>
      </c>
      <c r="N100" s="68">
        <f t="shared" si="70"/>
        <v>763.92871128767729</v>
      </c>
      <c r="O100" s="66">
        <f>+'Internación x edad (moderado)'!X103</f>
        <v>470</v>
      </c>
      <c r="P100" s="66">
        <f>+'Internación x edad (moderado)'!AJ103</f>
        <v>123</v>
      </c>
      <c r="Q100" s="83">
        <f>+Q99-((Parámetros!$I$36*Q99*R99)/Parámetros!$B$9)</f>
        <v>44541786.854350887</v>
      </c>
      <c r="R100" s="84">
        <f>+R99+((Parámetros!$I$36*Q99*R99)/Parámetros!$B$9)-Parámetros!$D$26*R99</f>
        <v>6874.9975862329993</v>
      </c>
      <c r="S100" s="84">
        <f>+Parámetros!$D$36*R99+S99</f>
        <v>11338.148062895678</v>
      </c>
      <c r="T100" s="84">
        <f t="shared" si="71"/>
        <v>18213.145649128677</v>
      </c>
      <c r="U100" s="84">
        <f t="shared" si="72"/>
        <v>763.92871128767729</v>
      </c>
      <c r="V100" s="82">
        <f>+'Internación x edad (pesimista)'!X103</f>
        <v>470</v>
      </c>
      <c r="W100" s="82">
        <f>+'Internación x edad (pesimista)'!AJ103</f>
        <v>123</v>
      </c>
      <c r="X100" s="212">
        <v>43985</v>
      </c>
      <c r="Y100" s="37"/>
      <c r="Z100" s="34"/>
      <c r="AA100" s="28">
        <v>19268</v>
      </c>
      <c r="AB100" s="28">
        <f t="shared" ref="AB100:AB102" si="73">+(AA100-AA99)/AA99</f>
        <v>5.1804137780446534E-2</v>
      </c>
      <c r="AC100" s="28">
        <f t="shared" ref="AC100:AC102" si="74">+LN(2)/LN(1+AB100)</f>
        <v>13.723807216823317</v>
      </c>
    </row>
    <row r="101" spans="1:31" x14ac:dyDescent="0.25">
      <c r="A101" s="19">
        <v>43986</v>
      </c>
      <c r="B101" s="52">
        <f t="shared" si="40"/>
        <v>94</v>
      </c>
      <c r="C101" s="58">
        <f>+C100-((Parámetros!$C$36*C100*D100)/Parámetros!$B$9)</f>
        <v>44540988.830130696</v>
      </c>
      <c r="D101" s="59">
        <f>+D100+((Parámetros!$C$36*C100*D100)/Parámetros!$B$9)-Parámetros!$D$36*D100</f>
        <v>7181.9505502616994</v>
      </c>
      <c r="E101" s="59">
        <f>+Parámetros!$D$36*D100+E100</f>
        <v>11829.219319055177</v>
      </c>
      <c r="F101" s="59">
        <f t="shared" si="67"/>
        <v>19011.169869316876</v>
      </c>
      <c r="G101" s="59">
        <f t="shared" si="68"/>
        <v>798.02422019094229</v>
      </c>
      <c r="H101" s="106">
        <f>+'Internación x edad (optimista)'!X104</f>
        <v>490</v>
      </c>
      <c r="I101" s="106">
        <f>+'Internación x edad (optimista)'!AJ104</f>
        <v>127</v>
      </c>
      <c r="J101" s="67">
        <f>+J100-((Parámetros!$F$36*J100*K100)/Parámetros!$B$9)</f>
        <v>44540988.830130696</v>
      </c>
      <c r="K101" s="68">
        <f>+K100+((Parámetros!$F$36*J100*K100)/Parámetros!$B$9)-Parámetros!$D$36*K100</f>
        <v>7181.9505502616994</v>
      </c>
      <c r="L101" s="68">
        <f>+Parámetros!$D$36*K100+L100</f>
        <v>11829.219319055177</v>
      </c>
      <c r="M101" s="68">
        <f t="shared" si="69"/>
        <v>19011.169869313751</v>
      </c>
      <c r="N101" s="68">
        <f t="shared" si="70"/>
        <v>798.02422019094229</v>
      </c>
      <c r="O101" s="66">
        <f>+'Internación x edad (moderado)'!X104</f>
        <v>490</v>
      </c>
      <c r="P101" s="66">
        <f>+'Internación x edad (moderado)'!AJ104</f>
        <v>127</v>
      </c>
      <c r="Q101" s="83">
        <f>+Q100-((Parámetros!$I$36*Q100*R100)/Parámetros!$B$9)</f>
        <v>44540988.830130696</v>
      </c>
      <c r="R101" s="84">
        <f>+R100+((Parámetros!$I$36*Q100*R100)/Parámetros!$B$9)-Parámetros!$D$26*R100</f>
        <v>7181.9505502616994</v>
      </c>
      <c r="S101" s="84">
        <f>+Parámetros!$D$36*R100+S100</f>
        <v>11829.219319055177</v>
      </c>
      <c r="T101" s="84">
        <f t="shared" si="71"/>
        <v>19011.169869316876</v>
      </c>
      <c r="U101" s="84">
        <f t="shared" si="72"/>
        <v>798.02422019094229</v>
      </c>
      <c r="V101" s="82">
        <f>+'Internación x edad (pesimista)'!X104</f>
        <v>490</v>
      </c>
      <c r="W101" s="82">
        <f>+'Internación x edad (pesimista)'!AJ104</f>
        <v>127</v>
      </c>
      <c r="X101" s="212">
        <v>43986</v>
      </c>
      <c r="Y101" s="37"/>
      <c r="Z101" s="35"/>
      <c r="AA101" s="28">
        <v>20197</v>
      </c>
      <c r="AB101" s="28">
        <f t="shared" si="73"/>
        <v>4.8214656425160887E-2</v>
      </c>
      <c r="AC101" s="28">
        <f t="shared" si="74"/>
        <v>14.720129189342417</v>
      </c>
    </row>
    <row r="102" spans="1:31" x14ac:dyDescent="0.25">
      <c r="A102" s="19">
        <v>43987</v>
      </c>
      <c r="B102" s="52">
        <f t="shared" si="40"/>
        <v>95</v>
      </c>
      <c r="C102" s="58">
        <f>+C101-((Parámetros!$C$36*C101*D101)/Parámetros!$B$9)</f>
        <v>44540155.190884948</v>
      </c>
      <c r="D102" s="59">
        <f>+D101+((Parámetros!$C$36*C101*D101)/Parámetros!$B$9)-Parámetros!$D$36*D101</f>
        <v>7502.5933281363159</v>
      </c>
      <c r="E102" s="59">
        <f>+Parámetros!$D$36*D101+E101</f>
        <v>12342.215786931012</v>
      </c>
      <c r="F102" s="59">
        <f t="shared" si="67"/>
        <v>19844.809115067328</v>
      </c>
      <c r="G102" s="59">
        <f t="shared" si="68"/>
        <v>833.6392457485199</v>
      </c>
      <c r="H102" s="106">
        <f>+'Internación x edad (optimista)'!X105</f>
        <v>510</v>
      </c>
      <c r="I102" s="106">
        <f>+'Internación x edad (optimista)'!AJ105</f>
        <v>131</v>
      </c>
      <c r="J102" s="67">
        <f>+J101-((Parámetros!$F$36*J101*K101)/Parámetros!$B$9)</f>
        <v>44540155.190884948</v>
      </c>
      <c r="K102" s="68">
        <f>+K101+((Parámetros!$F$36*J101*K101)/Parámetros!$B$9)-Parámetros!$D$36*K101</f>
        <v>7502.5933281363159</v>
      </c>
      <c r="L102" s="68">
        <f>+Parámetros!$D$36*K101+L101</f>
        <v>12342.215786931012</v>
      </c>
      <c r="M102" s="68">
        <f t="shared" si="69"/>
        <v>19844.809115062271</v>
      </c>
      <c r="N102" s="68">
        <f t="shared" si="70"/>
        <v>833.6392457485199</v>
      </c>
      <c r="O102" s="66">
        <f>+'Internación x edad (moderado)'!X105</f>
        <v>510</v>
      </c>
      <c r="P102" s="66">
        <f>+'Internación x edad (moderado)'!AJ105</f>
        <v>131</v>
      </c>
      <c r="Q102" s="83">
        <f>+Q101-((Parámetros!$I$36*Q101*R101)/Parámetros!$B$9)</f>
        <v>44540155.190884948</v>
      </c>
      <c r="R102" s="84">
        <f>+R101+((Parámetros!$I$36*Q101*R101)/Parámetros!$B$9)-Parámetros!$D$26*R101</f>
        <v>7502.5933281363159</v>
      </c>
      <c r="S102" s="84">
        <f>+Parámetros!$D$36*R101+S101</f>
        <v>12342.215786931012</v>
      </c>
      <c r="T102" s="84">
        <f t="shared" si="71"/>
        <v>19844.809115067328</v>
      </c>
      <c r="U102" s="84">
        <f t="shared" si="72"/>
        <v>833.6392457485199</v>
      </c>
      <c r="V102" s="82">
        <f>+'Internación x edad (pesimista)'!X105</f>
        <v>510</v>
      </c>
      <c r="W102" s="82">
        <f>+'Internación x edad (pesimista)'!AJ105</f>
        <v>131</v>
      </c>
      <c r="X102" s="212">
        <v>43987</v>
      </c>
      <c r="Y102" s="37"/>
      <c r="Z102" s="35"/>
      <c r="AA102" s="28">
        <v>21037</v>
      </c>
      <c r="AB102" s="28">
        <f t="shared" si="73"/>
        <v>4.1590335198296774E-2</v>
      </c>
      <c r="AC102" s="28">
        <f t="shared" si="74"/>
        <v>17.010283733810638</v>
      </c>
    </row>
    <row r="103" spans="1:31" x14ac:dyDescent="0.25">
      <c r="A103" s="19">
        <v>43988</v>
      </c>
      <c r="B103" s="52">
        <f t="shared" si="40"/>
        <v>96</v>
      </c>
      <c r="C103" s="58">
        <f>+C102-((Parámetros!$C$36*C102*D102)/Parámetros!$B$9)</f>
        <v>44539284.349580817</v>
      </c>
      <c r="D103" s="59">
        <f>+D102+((Parámetros!$C$36*C102*D102)/Parámetros!$B$9)-Parámetros!$D$36*D102</f>
        <v>7837.5351088324269</v>
      </c>
      <c r="E103" s="59">
        <f>+Parámetros!$D$36*D102+E102</f>
        <v>12878.115310369321</v>
      </c>
      <c r="F103" s="59">
        <f t="shared" si="67"/>
        <v>20715.650419201749</v>
      </c>
      <c r="G103" s="59">
        <f t="shared" si="68"/>
        <v>870.84130413085222</v>
      </c>
      <c r="H103" s="106">
        <f>+'Internación x edad (optimista)'!X106</f>
        <v>530</v>
      </c>
      <c r="I103" s="106">
        <f>+'Internación x edad (optimista)'!AJ106</f>
        <v>136</v>
      </c>
      <c r="J103" s="67">
        <f>+J102-((Parámetros!$F$36*J102*K102)/Parámetros!$B$9)</f>
        <v>44539284.349580817</v>
      </c>
      <c r="K103" s="68">
        <f>+K102+((Parámetros!$F$36*J102*K102)/Parámetros!$B$9)-Parámetros!$D$36*K102</f>
        <v>7837.5351088324269</v>
      </c>
      <c r="L103" s="68">
        <f>+Parámetros!$D$36*K102+L102</f>
        <v>12878.115310369321</v>
      </c>
      <c r="M103" s="68">
        <f t="shared" si="69"/>
        <v>20715.650419193124</v>
      </c>
      <c r="N103" s="68">
        <f t="shared" si="70"/>
        <v>870.84130413085222</v>
      </c>
      <c r="O103" s="66">
        <f>+'Internación x edad (moderado)'!X106</f>
        <v>530</v>
      </c>
      <c r="P103" s="66">
        <f>+'Internación x edad (moderado)'!AJ106</f>
        <v>136</v>
      </c>
      <c r="Q103" s="83">
        <f>+Q102-((Parámetros!$I$36*Q102*R102)/Parámetros!$B$9)</f>
        <v>44539284.349580817</v>
      </c>
      <c r="R103" s="84">
        <f>+R102+((Parámetros!$I$36*Q102*R102)/Parámetros!$B$9)-Parámetros!$D$26*R102</f>
        <v>7837.5351088324269</v>
      </c>
      <c r="S103" s="84">
        <f>+Parámetros!$D$36*R102+S102</f>
        <v>12878.115310369321</v>
      </c>
      <c r="T103" s="84">
        <f t="shared" si="71"/>
        <v>20715.650419201749</v>
      </c>
      <c r="U103" s="84">
        <f t="shared" si="72"/>
        <v>870.84130413085222</v>
      </c>
      <c r="V103" s="82">
        <f>+'Internación x edad (pesimista)'!X106</f>
        <v>530</v>
      </c>
      <c r="W103" s="82">
        <f>+'Internación x edad (pesimista)'!AJ106</f>
        <v>136</v>
      </c>
      <c r="X103" s="212">
        <v>43988</v>
      </c>
      <c r="Y103" s="37"/>
      <c r="Z103" s="35"/>
      <c r="AA103" s="28">
        <v>22020</v>
      </c>
      <c r="AB103" s="28">
        <f t="shared" ref="AB103" si="75">+(AA103-AA102)/AA102</f>
        <v>4.6727194942244615E-2</v>
      </c>
      <c r="AC103" s="28">
        <f t="shared" ref="AC103" si="76">+LN(2)/LN(1+AB103)</f>
        <v>15.177849546815184</v>
      </c>
      <c r="AD103">
        <f>+(AA103/AA96)^(1/7)-1</f>
        <v>4.4695183153079077E-2</v>
      </c>
      <c r="AE103" s="28">
        <f>+LN(2)/LN(1+AD103)</f>
        <v>15.852367509414062</v>
      </c>
    </row>
    <row r="104" spans="1:31" x14ac:dyDescent="0.25">
      <c r="A104" s="19">
        <v>43989</v>
      </c>
      <c r="B104" s="52">
        <f t="shared" si="40"/>
        <v>97</v>
      </c>
      <c r="C104" s="58">
        <f>+C103-((Parámetros!$C$37*C103*D103)/Parámetros!$B$9)</f>
        <v>44538351.401619695</v>
      </c>
      <c r="D104" s="59">
        <f>+D103+((Parámetros!$C$37*C103*D103)/Parámetros!$B$9)-Parámetros!$D$37*D103</f>
        <v>8210.6591336114307</v>
      </c>
      <c r="E104" s="59">
        <f>+Parámetros!$D$37*D103+E103</f>
        <v>13437.939246714495</v>
      </c>
      <c r="F104" s="59">
        <f t="shared" ref="F104:F126" si="77">+D104+E104</f>
        <v>21648.598380325926</v>
      </c>
      <c r="G104" s="59">
        <f t="shared" ref="G104:G126" si="78">+IF(C103-C104&gt;0,C103-C104,0)</f>
        <v>932.94796112179756</v>
      </c>
      <c r="H104" s="106">
        <f>+'Internación x edad (optimista)'!X107</f>
        <v>554</v>
      </c>
      <c r="I104" s="106">
        <f>+'Internación x edad (optimista)'!AJ107</f>
        <v>142</v>
      </c>
      <c r="J104" s="67">
        <f>+J103-((Parámetros!$F$37*J103*K103)/Parámetros!$B$9)</f>
        <v>44538351.401619695</v>
      </c>
      <c r="K104" s="68">
        <f>+K103+((Parámetros!$F$37*J103*K103)/Parámetros!$B$9)-Parámetros!$D$37*K103</f>
        <v>8210.6591336114307</v>
      </c>
      <c r="L104" s="68">
        <f>+Parámetros!$D$37*K103+L103</f>
        <v>13437.939246714495</v>
      </c>
      <c r="M104" s="68">
        <f t="shared" ref="M104:M126" si="79">+M103+N104</f>
        <v>21648.598380314921</v>
      </c>
      <c r="N104" s="68">
        <f t="shared" ref="N104:N126" si="80">+J103-J104</f>
        <v>932.94796112179756</v>
      </c>
      <c r="O104" s="66">
        <f>+'Internación x edad (moderado)'!X107</f>
        <v>554</v>
      </c>
      <c r="P104" s="66">
        <f>+'Internación x edad (moderado)'!AJ107</f>
        <v>142</v>
      </c>
      <c r="Q104" s="83">
        <f>+Q103-((Parámetros!$I$37*Q103*R103)/Parámetros!$B$9)</f>
        <v>44538351.401619695</v>
      </c>
      <c r="R104" s="84">
        <f>+R103+((Parámetros!$I$37*Q103*R103)/Parámetros!$B$9)-Parámetros!$D$26*R103</f>
        <v>8210.6591336114307</v>
      </c>
      <c r="S104" s="84">
        <f>+Parámetros!$D$37*R103+S103</f>
        <v>13437.939246714495</v>
      </c>
      <c r="T104" s="84">
        <f t="shared" ref="T104:T126" si="81">+S104+R104</f>
        <v>21648.598380325926</v>
      </c>
      <c r="U104" s="84">
        <f t="shared" ref="U104:U126" si="82">+Q103-Q104</f>
        <v>932.94796112179756</v>
      </c>
      <c r="V104" s="82">
        <f>+'Internación x edad (pesimista)'!X107</f>
        <v>554</v>
      </c>
      <c r="W104" s="82">
        <f>+'Internación x edad (pesimista)'!AJ107</f>
        <v>142</v>
      </c>
      <c r="X104" s="212">
        <v>43989</v>
      </c>
      <c r="Y104" s="37"/>
      <c r="Z104" s="35"/>
      <c r="AA104" s="28">
        <v>22794</v>
      </c>
      <c r="AB104" s="28">
        <f t="shared" ref="AB104:AB111" si="83">+(AA104-AA103)/AA103</f>
        <v>3.5149863760217982E-2</v>
      </c>
      <c r="AC104" s="28">
        <f t="shared" ref="AC104:AC111" si="84">+LN(2)/LN(1+AB104)</f>
        <v>20.064346787740721</v>
      </c>
    </row>
    <row r="105" spans="1:31" x14ac:dyDescent="0.25">
      <c r="A105" s="19">
        <v>43990</v>
      </c>
      <c r="B105" s="52">
        <f t="shared" si="40"/>
        <v>98</v>
      </c>
      <c r="C105" s="58">
        <f>+C104-((Parámetros!$C$37*C104*D104)/Parámetros!$B$9)</f>
        <v>44537374.058980949</v>
      </c>
      <c r="D105" s="59">
        <f>+D104+((Parámetros!$C$37*C104*D104)/Parámetros!$B$9)-Parámetros!$D$37*D104</f>
        <v>8601.5261199563156</v>
      </c>
      <c r="E105" s="59">
        <f>+Parámetros!$D$37*D104+E104</f>
        <v>14024.414899115312</v>
      </c>
      <c r="F105" s="59">
        <f t="shared" ref="F105:F111" si="85">+D105+E105</f>
        <v>22625.94101907163</v>
      </c>
      <c r="G105" s="59">
        <f t="shared" ref="G105:G111" si="86">+IF(C104-C105&gt;0,C104-C105,0)</f>
        <v>977.34263874590397</v>
      </c>
      <c r="H105" s="106">
        <f>+'Internación x edad (optimista)'!X108</f>
        <v>579</v>
      </c>
      <c r="I105" s="106">
        <f>+'Internación x edad (optimista)'!AJ108</f>
        <v>150</v>
      </c>
      <c r="J105" s="67">
        <f>+J104-((Parámetros!$F$37*J104*K104)/Parámetros!$B$9)</f>
        <v>44537374.058980949</v>
      </c>
      <c r="K105" s="68">
        <f>+K104+((Parámetros!$F$37*J104*K104)/Parámetros!$B$9)-Parámetros!$D$37*K104</f>
        <v>8601.5261199563156</v>
      </c>
      <c r="L105" s="68">
        <f>+Parámetros!$D$37*K104+L104</f>
        <v>14024.414899115312</v>
      </c>
      <c r="M105" s="68">
        <f t="shared" ref="M105:M111" si="87">+M104+N105</f>
        <v>22625.941019060825</v>
      </c>
      <c r="N105" s="68">
        <f t="shared" ref="N105:N111" si="88">+J104-J105</f>
        <v>977.34263874590397</v>
      </c>
      <c r="O105" s="66">
        <f>+'Internación x edad (moderado)'!X108</f>
        <v>579</v>
      </c>
      <c r="P105" s="66">
        <f>+'Internación x edad (moderado)'!AJ108</f>
        <v>150</v>
      </c>
      <c r="Q105" s="83">
        <f>+Q104-((Parámetros!$I$37*Q104*R104)/Parámetros!$B$9)</f>
        <v>44537374.058980949</v>
      </c>
      <c r="R105" s="84">
        <f>+R104+((Parámetros!$I$37*Q104*R104)/Parámetros!$B$9)-Parámetros!$D$26*R104</f>
        <v>8601.5261199563156</v>
      </c>
      <c r="S105" s="84">
        <f>+Parámetros!$D$37*R104+S104</f>
        <v>14024.414899115312</v>
      </c>
      <c r="T105" s="84">
        <f t="shared" ref="T105:T111" si="89">+S105+R105</f>
        <v>22625.94101907163</v>
      </c>
      <c r="U105" s="84">
        <f t="shared" ref="U105:U111" si="90">+Q104-Q105</f>
        <v>977.34263874590397</v>
      </c>
      <c r="V105" s="82">
        <f>+'Internación x edad (pesimista)'!X108</f>
        <v>579</v>
      </c>
      <c r="W105" s="82">
        <f>+'Internación x edad (pesimista)'!AJ108</f>
        <v>150</v>
      </c>
      <c r="X105" s="212">
        <v>43990</v>
      </c>
      <c r="Y105" s="37"/>
      <c r="Z105" s="35"/>
      <c r="AA105" s="28">
        <v>23620</v>
      </c>
      <c r="AB105" s="28">
        <f t="shared" si="83"/>
        <v>3.6237606387645872E-2</v>
      </c>
      <c r="AC105" s="28">
        <f t="shared" si="84"/>
        <v>19.472358704126567</v>
      </c>
    </row>
    <row r="106" spans="1:31" x14ac:dyDescent="0.25">
      <c r="A106" s="19">
        <v>43991</v>
      </c>
      <c r="B106" s="52">
        <f t="shared" si="40"/>
        <v>99</v>
      </c>
      <c r="C106" s="58">
        <f>+C105-((Parámetros!$C$37*C105*D105)/Parámetros!$B$9)</f>
        <v>44536350.212585114</v>
      </c>
      <c r="D106" s="59">
        <f>+D105+((Parámetros!$C$37*C105*D105)/Parámetros!$B$9)-Parámetros!$D$37*D105</f>
        <v>9010.9777929350676</v>
      </c>
      <c r="E106" s="59">
        <f>+Parámetros!$D$37*D105+E105</f>
        <v>14638.809621969334</v>
      </c>
      <c r="F106" s="59">
        <f t="shared" si="85"/>
        <v>23649.7874149044</v>
      </c>
      <c r="G106" s="59">
        <f t="shared" si="86"/>
        <v>1023.8463958352804</v>
      </c>
      <c r="H106" s="106">
        <f>+'Internación x edad (optimista)'!X109</f>
        <v>602</v>
      </c>
      <c r="I106" s="106">
        <f>+'Internación x edad (optimista)'!AJ109</f>
        <v>157</v>
      </c>
      <c r="J106" s="67">
        <f>+J105-((Parámetros!$F$37*J105*K105)/Parámetros!$B$9)</f>
        <v>44536350.212585114</v>
      </c>
      <c r="K106" s="68">
        <f>+K105+((Parámetros!$F$37*J105*K105)/Parámetros!$B$9)-Parámetros!$D$37*K105</f>
        <v>9010.9777929350676</v>
      </c>
      <c r="L106" s="68">
        <f>+Parámetros!$D$37*K105+L105</f>
        <v>14638.809621969334</v>
      </c>
      <c r="M106" s="68">
        <f t="shared" si="87"/>
        <v>23649.787414896105</v>
      </c>
      <c r="N106" s="68">
        <f t="shared" si="88"/>
        <v>1023.8463958352804</v>
      </c>
      <c r="O106" s="66">
        <f>+'Internación x edad (moderado)'!X109</f>
        <v>602</v>
      </c>
      <c r="P106" s="66">
        <f>+'Internación x edad (moderado)'!AJ109</f>
        <v>157</v>
      </c>
      <c r="Q106" s="83">
        <f>+Q105-((Parámetros!$I$37*Q105*R105)/Parámetros!$B$9)</f>
        <v>44536350.212585114</v>
      </c>
      <c r="R106" s="84">
        <f>+R105+((Parámetros!$I$37*Q105*R105)/Parámetros!$B$9)-Parámetros!$D$26*R105</f>
        <v>9010.9777929350676</v>
      </c>
      <c r="S106" s="84">
        <f>+Parámetros!$D$37*R105+S105</f>
        <v>14638.809621969334</v>
      </c>
      <c r="T106" s="84">
        <f t="shared" si="89"/>
        <v>23649.7874149044</v>
      </c>
      <c r="U106" s="84">
        <f t="shared" si="90"/>
        <v>1023.8463958352804</v>
      </c>
      <c r="V106" s="82">
        <f>+'Internación x edad (pesimista)'!X109</f>
        <v>602</v>
      </c>
      <c r="W106" s="82">
        <f>+'Internación x edad (pesimista)'!AJ109</f>
        <v>157</v>
      </c>
      <c r="X106" s="212">
        <v>43991</v>
      </c>
      <c r="Y106" s="37"/>
      <c r="Z106" s="35"/>
      <c r="AA106" s="28">
        <v>24761</v>
      </c>
      <c r="AB106" s="28">
        <f t="shared" si="83"/>
        <v>4.8306519898391194E-2</v>
      </c>
      <c r="AC106" s="28">
        <f t="shared" si="84"/>
        <v>14.692785073186631</v>
      </c>
    </row>
    <row r="107" spans="1:31" x14ac:dyDescent="0.25">
      <c r="A107" s="19">
        <v>43992</v>
      </c>
      <c r="B107" s="52">
        <f t="shared" si="40"/>
        <v>100</v>
      </c>
      <c r="C107" s="58">
        <f>+C106-((Parámetros!$C$37*C106*D106)/Parámetros!$B$9)</f>
        <v>44535277.653492793</v>
      </c>
      <c r="D107" s="59">
        <f>+D106+((Parámetros!$C$37*C106*D106)/Parámetros!$B$9)-Parámetros!$D$37*D106</f>
        <v>9439.8956143351716</v>
      </c>
      <c r="E107" s="59">
        <f>+Parámetros!$D$37*D106+E106</f>
        <v>15282.450892893268</v>
      </c>
      <c r="F107" s="59">
        <f t="shared" si="85"/>
        <v>24722.346507228438</v>
      </c>
      <c r="G107" s="59">
        <f t="shared" si="86"/>
        <v>1072.5590923205018</v>
      </c>
      <c r="H107" s="106">
        <f>+'Internación x edad (optimista)'!X110</f>
        <v>628</v>
      </c>
      <c r="I107" s="106">
        <f>+'Internación x edad (optimista)'!AJ110</f>
        <v>164</v>
      </c>
      <c r="J107" s="67">
        <f>+J106-((Parámetros!$F$37*J106*K106)/Parámetros!$B$9)</f>
        <v>44535277.653492793</v>
      </c>
      <c r="K107" s="68">
        <f>+K106+((Parámetros!$F$37*J106*K106)/Parámetros!$B$9)-Parámetros!$D$37*K106</f>
        <v>9439.8956143351716</v>
      </c>
      <c r="L107" s="68">
        <f>+Parámetros!$D$37*K106+L106</f>
        <v>15282.450892893268</v>
      </c>
      <c r="M107" s="68">
        <f t="shared" si="87"/>
        <v>24722.346507216607</v>
      </c>
      <c r="N107" s="68">
        <f t="shared" si="88"/>
        <v>1072.5590923205018</v>
      </c>
      <c r="O107" s="66">
        <f>+'Internación x edad (moderado)'!X110</f>
        <v>628</v>
      </c>
      <c r="P107" s="66">
        <f>+'Internación x edad (moderado)'!AJ110</f>
        <v>164</v>
      </c>
      <c r="Q107" s="83">
        <f>+Q106-((Parámetros!$I$37*Q106*R106)/Parámetros!$B$9)</f>
        <v>44535277.653492793</v>
      </c>
      <c r="R107" s="84">
        <f>+R106+((Parámetros!$I$37*Q106*R106)/Parámetros!$B$9)-Parámetros!$D$26*R106</f>
        <v>9439.8956143351716</v>
      </c>
      <c r="S107" s="84">
        <f>+Parámetros!$D$37*R106+S106</f>
        <v>15282.450892893268</v>
      </c>
      <c r="T107" s="84">
        <f t="shared" si="89"/>
        <v>24722.346507228438</v>
      </c>
      <c r="U107" s="84">
        <f t="shared" si="90"/>
        <v>1072.5590923205018</v>
      </c>
      <c r="V107" s="82">
        <f>+'Internación x edad (pesimista)'!X110</f>
        <v>628</v>
      </c>
      <c r="W107" s="82">
        <f>+'Internación x edad (pesimista)'!AJ110</f>
        <v>164</v>
      </c>
      <c r="X107" s="212">
        <v>43992</v>
      </c>
      <c r="Y107" s="37"/>
      <c r="Z107" s="35"/>
      <c r="AA107" s="28">
        <v>25987</v>
      </c>
      <c r="AB107" s="28">
        <f t="shared" si="83"/>
        <v>4.9513347603085497E-2</v>
      </c>
      <c r="AC107" s="28">
        <f t="shared" si="84"/>
        <v>14.342980727420407</v>
      </c>
    </row>
    <row r="108" spans="1:31" x14ac:dyDescent="0.25">
      <c r="A108" s="19">
        <v>43993</v>
      </c>
      <c r="B108" s="52">
        <f t="shared" si="40"/>
        <v>101</v>
      </c>
      <c r="C108" s="58">
        <f>+C107-((Parámetros!$C$37*C107*D107)/Parámetros!$B$9)</f>
        <v>44534154.06820938</v>
      </c>
      <c r="D108" s="59">
        <f>+D107+((Parámetros!$C$37*C107*D107)/Parámetros!$B$9)-Parámetros!$D$37*D107</f>
        <v>9889.202639582858</v>
      </c>
      <c r="E108" s="59">
        <f>+Parámetros!$D$37*D107+E107</f>
        <v>15956.729151060066</v>
      </c>
      <c r="F108" s="59">
        <f t="shared" si="85"/>
        <v>25845.931790642924</v>
      </c>
      <c r="G108" s="59">
        <f t="shared" si="86"/>
        <v>1123.5852834135294</v>
      </c>
      <c r="H108" s="106">
        <f>+'Internación x edad (optimista)'!X111</f>
        <v>658</v>
      </c>
      <c r="I108" s="106">
        <f>+'Internación x edad (optimista)'!AJ111</f>
        <v>173</v>
      </c>
      <c r="J108" s="67">
        <f>+J107-((Parámetros!$F$37*J107*K107)/Parámetros!$B$9)</f>
        <v>44534154.06820938</v>
      </c>
      <c r="K108" s="68">
        <f>+K107+((Parámetros!$F$37*J107*K107)/Parámetros!$B$9)-Parámetros!$D$37*K107</f>
        <v>9889.202639582858</v>
      </c>
      <c r="L108" s="68">
        <f>+Parámetros!$D$37*K107+L107</f>
        <v>15956.729151060066</v>
      </c>
      <c r="M108" s="68">
        <f t="shared" si="87"/>
        <v>25845.931790630137</v>
      </c>
      <c r="N108" s="68">
        <f t="shared" si="88"/>
        <v>1123.5852834135294</v>
      </c>
      <c r="O108" s="66">
        <f>+'Internación x edad (moderado)'!X111</f>
        <v>658</v>
      </c>
      <c r="P108" s="66">
        <f>+'Internación x edad (moderado)'!AJ111</f>
        <v>173</v>
      </c>
      <c r="Q108" s="83">
        <f>+Q107-((Parámetros!$I$37*Q107*R107)/Parámetros!$B$9)</f>
        <v>44534154.06820938</v>
      </c>
      <c r="R108" s="84">
        <f>+R107+((Parámetros!$I$37*Q107*R107)/Parámetros!$B$9)-Parámetros!$D$26*R107</f>
        <v>9889.202639582858</v>
      </c>
      <c r="S108" s="84">
        <f>+Parámetros!$D$37*R107+S107</f>
        <v>15956.729151060066</v>
      </c>
      <c r="T108" s="84">
        <f t="shared" si="89"/>
        <v>25845.931790642924</v>
      </c>
      <c r="U108" s="84">
        <f t="shared" si="90"/>
        <v>1123.5852834135294</v>
      </c>
      <c r="V108" s="82">
        <f>+'Internación x edad (pesimista)'!X111</f>
        <v>658</v>
      </c>
      <c r="W108" s="82">
        <f>+'Internación x edad (pesimista)'!AJ111</f>
        <v>173</v>
      </c>
      <c r="X108" s="212">
        <v>43993</v>
      </c>
      <c r="Y108" s="37"/>
      <c r="Z108" s="35"/>
      <c r="AA108" s="28">
        <v>27373</v>
      </c>
      <c r="AB108" s="28">
        <f t="shared" si="83"/>
        <v>5.3334359487436027E-2</v>
      </c>
      <c r="AC108" s="28">
        <f t="shared" si="84"/>
        <v>13.339831939248523</v>
      </c>
    </row>
    <row r="109" spans="1:31" x14ac:dyDescent="0.25">
      <c r="A109" s="19">
        <v>43994</v>
      </c>
      <c r="B109" s="52">
        <f t="shared" si="40"/>
        <v>102</v>
      </c>
      <c r="C109" s="58">
        <f>+C108-((Parámetros!$C$37*C108*D108)/Parámetros!$B$9)</f>
        <v>44532977.033772267</v>
      </c>
      <c r="D109" s="59">
        <f>+D108+((Parámetros!$C$37*C108*D108)/Parámetros!$B$9)-Parámetros!$D$37*D108</f>
        <v>10359.865459578585</v>
      </c>
      <c r="E109" s="59">
        <f>+Parámetros!$D$37*D108+E108</f>
        <v>16663.100768173128</v>
      </c>
      <c r="F109" s="59">
        <f t="shared" si="85"/>
        <v>27022.966227751713</v>
      </c>
      <c r="G109" s="59">
        <f t="shared" si="86"/>
        <v>1177.0344371125102</v>
      </c>
      <c r="H109" s="106">
        <f>+'Internación x edad (optimista)'!X112</f>
        <v>691</v>
      </c>
      <c r="I109" s="106">
        <f>+'Internación x edad (optimista)'!AJ112</f>
        <v>183</v>
      </c>
      <c r="J109" s="67">
        <f>+J108-((Parámetros!$F$37*J108*K108)/Parámetros!$B$9)</f>
        <v>44532977.033772267</v>
      </c>
      <c r="K109" s="68">
        <f>+K108+((Parámetros!$F$37*J108*K108)/Parámetros!$B$9)-Parámetros!$D$37*K108</f>
        <v>10359.865459578585</v>
      </c>
      <c r="L109" s="68">
        <f>+Parámetros!$D$37*K108+L108</f>
        <v>16663.100768173128</v>
      </c>
      <c r="M109" s="68">
        <f t="shared" si="87"/>
        <v>27022.966227742647</v>
      </c>
      <c r="N109" s="68">
        <f t="shared" si="88"/>
        <v>1177.0344371125102</v>
      </c>
      <c r="O109" s="66">
        <f>+'Internación x edad (moderado)'!X112</f>
        <v>691</v>
      </c>
      <c r="P109" s="66">
        <f>+'Internación x edad (moderado)'!AJ112</f>
        <v>183</v>
      </c>
      <c r="Q109" s="83">
        <f>+Q108-((Parámetros!$I$37*Q108*R108)/Parámetros!$B$9)</f>
        <v>44532977.033772267</v>
      </c>
      <c r="R109" s="84">
        <f>+R108+((Parámetros!$I$37*Q108*R108)/Parámetros!$B$9)-Parámetros!$D$26*R108</f>
        <v>10359.865459578585</v>
      </c>
      <c r="S109" s="84">
        <f>+Parámetros!$D$37*R108+S108</f>
        <v>16663.100768173128</v>
      </c>
      <c r="T109" s="84">
        <f t="shared" si="89"/>
        <v>27022.966227751713</v>
      </c>
      <c r="U109" s="84">
        <f t="shared" si="90"/>
        <v>1177.0344371125102</v>
      </c>
      <c r="V109" s="82">
        <f>+'Internación x edad (pesimista)'!X112</f>
        <v>691</v>
      </c>
      <c r="W109" s="82">
        <f>+'Internación x edad (pesimista)'!AJ112</f>
        <v>183</v>
      </c>
      <c r="X109" s="212">
        <v>43994</v>
      </c>
      <c r="Y109" s="37"/>
      <c r="Z109" s="35"/>
      <c r="AA109" s="28">
        <v>28764</v>
      </c>
      <c r="AB109" s="28">
        <f t="shared" si="83"/>
        <v>5.0816498008986959E-2</v>
      </c>
      <c r="AC109" s="28">
        <f t="shared" si="84"/>
        <v>13.983910271010405</v>
      </c>
    </row>
    <row r="110" spans="1:31" x14ac:dyDescent="0.25">
      <c r="A110" s="19">
        <v>43995</v>
      </c>
      <c r="B110" s="52">
        <f t="shared" si="40"/>
        <v>103</v>
      </c>
      <c r="C110" s="58">
        <f>+C109-((Parámetros!$C$37*C109*D109)/Parámetros!$B$9)</f>
        <v>44531744.012610726</v>
      </c>
      <c r="D110" s="59">
        <f>+D109+((Parámetros!$C$37*C109*D109)/Parámetros!$B$9)-Parámetros!$D$37*D109</f>
        <v>10852.896231148952</v>
      </c>
      <c r="E110" s="59">
        <f>+Parámetros!$D$37*D109+E109</f>
        <v>17403.091158143026</v>
      </c>
      <c r="F110" s="59">
        <f t="shared" si="85"/>
        <v>28255.987389291979</v>
      </c>
      <c r="G110" s="59">
        <f t="shared" si="86"/>
        <v>1233.0211615413427</v>
      </c>
      <c r="H110" s="106">
        <f>+'Internación x edad (optimista)'!X113</f>
        <v>725</v>
      </c>
      <c r="I110" s="106">
        <f>+'Internación x edad (optimista)'!AJ113</f>
        <v>193</v>
      </c>
      <c r="J110" s="67">
        <f>+J109-((Parámetros!$F$37*J109*K109)/Parámetros!$B$9)</f>
        <v>44531744.012610726</v>
      </c>
      <c r="K110" s="68">
        <f>+K109+((Parámetros!$F$37*J109*K109)/Parámetros!$B$9)-Parámetros!$D$37*K109</f>
        <v>10852.896231148952</v>
      </c>
      <c r="L110" s="68">
        <f>+Parámetros!$D$37*K109+L109</f>
        <v>17403.091158143026</v>
      </c>
      <c r="M110" s="68">
        <f t="shared" si="87"/>
        <v>28255.98738928399</v>
      </c>
      <c r="N110" s="68">
        <f t="shared" si="88"/>
        <v>1233.0211615413427</v>
      </c>
      <c r="O110" s="66">
        <f>+'Internación x edad (moderado)'!X113</f>
        <v>725</v>
      </c>
      <c r="P110" s="66">
        <f>+'Internación x edad (moderado)'!AJ113</f>
        <v>193</v>
      </c>
      <c r="Q110" s="83">
        <f>+Q109-((Parámetros!$I$37*Q109*R109)/Parámetros!$B$9)</f>
        <v>44531744.012610726</v>
      </c>
      <c r="R110" s="84">
        <f>+R109+((Parámetros!$I$37*Q109*R109)/Parámetros!$B$9)-Parámetros!$D$26*R109</f>
        <v>10852.896231148952</v>
      </c>
      <c r="S110" s="84">
        <f>+Parámetros!$D$37*R109+S109</f>
        <v>17403.091158143026</v>
      </c>
      <c r="T110" s="84">
        <f t="shared" si="89"/>
        <v>28255.987389291979</v>
      </c>
      <c r="U110" s="84">
        <f t="shared" si="90"/>
        <v>1233.0211615413427</v>
      </c>
      <c r="V110" s="82">
        <f>+'Internación x edad (pesimista)'!X113</f>
        <v>725</v>
      </c>
      <c r="W110" s="82">
        <f>+'Internación x edad (pesimista)'!AJ113</f>
        <v>193</v>
      </c>
      <c r="X110" s="212">
        <v>43995</v>
      </c>
      <c r="Y110" s="37"/>
      <c r="Z110" s="35"/>
      <c r="AA110" s="28">
        <v>30295</v>
      </c>
      <c r="AB110" s="28">
        <f t="shared" si="83"/>
        <v>5.3226255041023504E-2</v>
      </c>
      <c r="AC110" s="28">
        <f t="shared" si="84"/>
        <v>13.366233739546379</v>
      </c>
    </row>
    <row r="111" spans="1:31" x14ac:dyDescent="0.25">
      <c r="A111" s="19">
        <v>43996</v>
      </c>
      <c r="B111" s="52">
        <f t="shared" si="40"/>
        <v>104</v>
      </c>
      <c r="C111" s="58">
        <f>+C110-((Parámetros!$C$37*C110*D110)/Parámetros!$B$9)</f>
        <v>44530452.347168267</v>
      </c>
      <c r="D111" s="59">
        <f>+D110+((Parámetros!$C$37*C110*D110)/Parámetros!$B$9)-Parámetros!$D$37*D110</f>
        <v>11369.354799958141</v>
      </c>
      <c r="E111" s="59">
        <f>+Parámetros!$D$37*D110+E110</f>
        <v>18178.298031796523</v>
      </c>
      <c r="F111" s="59">
        <f t="shared" si="85"/>
        <v>29547.652831754662</v>
      </c>
      <c r="G111" s="59">
        <f t="shared" si="86"/>
        <v>1291.6654424592853</v>
      </c>
      <c r="H111" s="106">
        <f>+'Internación x edad (optimista)'!X114</f>
        <v>761</v>
      </c>
      <c r="I111" s="106">
        <f>+'Internación x edad (optimista)'!AJ114</f>
        <v>204</v>
      </c>
      <c r="J111" s="67">
        <f>+J110-((Parámetros!$F$37*J110*K110)/Parámetros!$B$9)</f>
        <v>44530452.347168267</v>
      </c>
      <c r="K111" s="68">
        <f>+K110+((Parámetros!$F$37*J110*K110)/Parámetros!$B$9)-Parámetros!$D$37*K110</f>
        <v>11369.354799958141</v>
      </c>
      <c r="L111" s="68">
        <f>+Parámetros!$D$37*K110+L110</f>
        <v>18178.298031796523</v>
      </c>
      <c r="M111" s="68">
        <f t="shared" si="87"/>
        <v>29547.652831743275</v>
      </c>
      <c r="N111" s="68">
        <f t="shared" si="88"/>
        <v>1291.6654424592853</v>
      </c>
      <c r="O111" s="66">
        <f>+'Internación x edad (moderado)'!X114</f>
        <v>761</v>
      </c>
      <c r="P111" s="66">
        <f>+'Internación x edad (moderado)'!AJ114</f>
        <v>204</v>
      </c>
      <c r="Q111" s="83">
        <f>+Q110-((Parámetros!$I$37*Q110*R110)/Parámetros!$B$9)</f>
        <v>44530452.347168267</v>
      </c>
      <c r="R111" s="84">
        <f>+R110+((Parámetros!$I$37*Q110*R110)/Parámetros!$B$9)-Parámetros!$D$26*R110</f>
        <v>11369.354799958141</v>
      </c>
      <c r="S111" s="84">
        <f>+Parámetros!$D$37*R110+S110</f>
        <v>18178.298031796523</v>
      </c>
      <c r="T111" s="84">
        <f t="shared" si="89"/>
        <v>29547.652831754662</v>
      </c>
      <c r="U111" s="84">
        <f t="shared" si="90"/>
        <v>1291.6654424592853</v>
      </c>
      <c r="V111" s="82">
        <f>+'Internación x edad (pesimista)'!X114</f>
        <v>761</v>
      </c>
      <c r="W111" s="82">
        <f>+'Internación x edad (pesimista)'!AJ114</f>
        <v>204</v>
      </c>
      <c r="X111" s="212">
        <v>43996</v>
      </c>
      <c r="Y111" s="37"/>
      <c r="Z111" s="35"/>
      <c r="AA111" s="28">
        <v>31577</v>
      </c>
      <c r="AB111" s="28">
        <f t="shared" si="83"/>
        <v>4.2317214061726359E-2</v>
      </c>
      <c r="AC111" s="28">
        <f t="shared" si="84"/>
        <v>16.723972008248431</v>
      </c>
      <c r="AD111">
        <f>+(AA111/AA104)^(1/7)-1</f>
        <v>4.7662682550087432E-2</v>
      </c>
      <c r="AE111" s="28">
        <f>+LN(2)/LN(1+AD111)</f>
        <v>14.886648948610958</v>
      </c>
    </row>
    <row r="112" spans="1:31" x14ac:dyDescent="0.25">
      <c r="A112" s="19">
        <v>43997</v>
      </c>
      <c r="B112" s="52">
        <f t="shared" si="40"/>
        <v>105</v>
      </c>
      <c r="C112" s="58">
        <f>+C111-((Parámetros!$C$38*C111*D111)/Parámetros!$B$9)</f>
        <v>44529125.320849113</v>
      </c>
      <c r="D112" s="59">
        <f>+D111+((Parámetros!$C$38*C111*D111)/Parámetros!$B$9)-Parámetros!$D$38*D111</f>
        <v>11884.284347687142</v>
      </c>
      <c r="E112" s="59">
        <f>+Parámetros!$D$38*D111+E111</f>
        <v>18990.394803222105</v>
      </c>
      <c r="F112" s="59">
        <f t="shared" si="77"/>
        <v>30874.679150909247</v>
      </c>
      <c r="G112" s="59">
        <f t="shared" si="78"/>
        <v>1327.0263191536069</v>
      </c>
      <c r="H112" s="106">
        <f>+'Internación x edad (optimista)'!X115</f>
        <v>795</v>
      </c>
      <c r="I112" s="106">
        <f>+'Internación x edad (optimista)'!AJ115</f>
        <v>215</v>
      </c>
      <c r="J112" s="67">
        <f>+J111-((Parámetros!$F$38*J111*K111)/Parámetros!$B$9)</f>
        <v>44529125.320849113</v>
      </c>
      <c r="K112" s="68">
        <f>+K111+((Parámetros!$F$38*J111*K111)/Parámetros!$B$9)-Parámetros!$D$38*K111</f>
        <v>11884.284347687142</v>
      </c>
      <c r="L112" s="68">
        <f>+Parámetros!$D$38*K111+L111</f>
        <v>18990.394803222105</v>
      </c>
      <c r="M112" s="68">
        <f t="shared" si="79"/>
        <v>30874.679150896882</v>
      </c>
      <c r="N112" s="68">
        <f t="shared" si="80"/>
        <v>1327.0263191536069</v>
      </c>
      <c r="O112" s="66">
        <f>+'Internación x edad (moderado)'!X115</f>
        <v>795</v>
      </c>
      <c r="P112" s="66">
        <f>+'Internación x edad (moderado)'!AJ115</f>
        <v>215</v>
      </c>
      <c r="Q112" s="83">
        <f>+Q111-((Parámetros!$I$38*Q111*R111)/Parámetros!$B$9)</f>
        <v>44529125.320849113</v>
      </c>
      <c r="R112" s="84">
        <f>+R111+((Parámetros!$I$38*Q111*R111)/Parámetros!$B$9)-Parámetros!$D$26*R111</f>
        <v>11884.284347687142</v>
      </c>
      <c r="S112" s="84">
        <f>+Parámetros!$D$38*R111+S111</f>
        <v>18990.394803222105</v>
      </c>
      <c r="T112" s="84">
        <f t="shared" si="81"/>
        <v>30874.679150909247</v>
      </c>
      <c r="U112" s="84">
        <f t="shared" si="82"/>
        <v>1327.0263191536069</v>
      </c>
      <c r="V112" s="82">
        <f>+'Internación x edad (pesimista)'!X115</f>
        <v>795</v>
      </c>
      <c r="W112" s="82">
        <f>+'Internación x edad (pesimista)'!AJ115</f>
        <v>215</v>
      </c>
      <c r="X112" s="212">
        <v>43997</v>
      </c>
      <c r="Y112" s="37"/>
      <c r="Z112" s="35"/>
      <c r="AA112" s="28">
        <v>32785</v>
      </c>
      <c r="AB112" s="28">
        <f t="shared" ref="AB112:AB118" si="91">+(AA112-AA111)/AA111</f>
        <v>3.8255692434366786E-2</v>
      </c>
      <c r="AC112" s="28">
        <f t="shared" ref="AC112:AC118" si="92">+LN(2)/LN(1+AB112)</f>
        <v>18.463203569438281</v>
      </c>
    </row>
    <row r="113" spans="1:31" x14ac:dyDescent="0.25">
      <c r="A113" s="19">
        <v>43998</v>
      </c>
      <c r="B113" s="52">
        <f t="shared" si="40"/>
        <v>106</v>
      </c>
      <c r="C113" s="58">
        <f>+C112-((Parámetros!$C$38*C112*D112)/Parámetros!$B$9)</f>
        <v>44527738.233506344</v>
      </c>
      <c r="D113" s="59">
        <f>+D112+((Parámetros!$C$38*C112*D112)/Parámetros!$B$9)-Parámetros!$D$38*D112</f>
        <v>12422.494237046571</v>
      </c>
      <c r="E113" s="59">
        <f>+Parámetros!$D$38*D112+E112</f>
        <v>19839.27225662833</v>
      </c>
      <c r="F113" s="59">
        <f t="shared" ref="F113:F119" si="93">+D113+E113</f>
        <v>32261.766493674899</v>
      </c>
      <c r="G113" s="59">
        <f t="shared" ref="G113:G119" si="94">+IF(C112-C113&gt;0,C112-C113,0)</f>
        <v>1387.0873427689075</v>
      </c>
      <c r="H113" s="106">
        <f>+'Internación x edad (optimista)'!X116</f>
        <v>834</v>
      </c>
      <c r="I113" s="106">
        <f>+'Internación x edad (optimista)'!AJ116</f>
        <v>228</v>
      </c>
      <c r="J113" s="67">
        <f>+J112-((Parámetros!$F$38*J112*K112)/Parámetros!$B$9)</f>
        <v>44527738.233506344</v>
      </c>
      <c r="K113" s="68">
        <f>+K112+((Parámetros!$F$38*J112*K112)/Parámetros!$B$9)-Parámetros!$D$38*K112</f>
        <v>12422.494237046571</v>
      </c>
      <c r="L113" s="68">
        <f>+Parámetros!$D$38*K112+L112</f>
        <v>19839.27225662833</v>
      </c>
      <c r="M113" s="68">
        <f t="shared" ref="M113:M119" si="95">+M112+N113</f>
        <v>32261.766493665789</v>
      </c>
      <c r="N113" s="68">
        <f t="shared" ref="N113:N119" si="96">+J112-J113</f>
        <v>1387.0873427689075</v>
      </c>
      <c r="O113" s="66">
        <f>+'Internación x edad (moderado)'!X116</f>
        <v>834</v>
      </c>
      <c r="P113" s="66">
        <f>+'Internación x edad (moderado)'!AJ116</f>
        <v>228</v>
      </c>
      <c r="Q113" s="83">
        <f>+Q112-((Parámetros!$I$38*Q112*R112)/Parámetros!$B$9)</f>
        <v>44527738.233506344</v>
      </c>
      <c r="R113" s="84">
        <f>+R112+((Parámetros!$I$38*Q112*R112)/Parámetros!$B$9)-Parámetros!$D$26*R112</f>
        <v>12422.494237046571</v>
      </c>
      <c r="S113" s="84">
        <f>+Parámetros!$D$38*R112+S112</f>
        <v>19839.27225662833</v>
      </c>
      <c r="T113" s="84">
        <f t="shared" ref="T113:T119" si="97">+S113+R113</f>
        <v>32261.766493674899</v>
      </c>
      <c r="U113" s="84">
        <f t="shared" ref="U113:U119" si="98">+Q112-Q113</f>
        <v>1387.0873427689075</v>
      </c>
      <c r="V113" s="82">
        <f>+'Internación x edad (pesimista)'!X116</f>
        <v>834</v>
      </c>
      <c r="W113" s="82">
        <f>+'Internación x edad (pesimista)'!AJ116</f>
        <v>228</v>
      </c>
      <c r="X113" s="212">
        <v>43998</v>
      </c>
      <c r="Y113" s="37"/>
      <c r="Z113" s="35"/>
      <c r="AA113" s="28">
        <v>34159</v>
      </c>
      <c r="AB113" s="28">
        <f t="shared" si="91"/>
        <v>4.1909409791062988E-2</v>
      </c>
      <c r="AC113" s="28">
        <f t="shared" si="92"/>
        <v>16.883380039764972</v>
      </c>
    </row>
    <row r="114" spans="1:31" x14ac:dyDescent="0.25">
      <c r="A114" s="19">
        <v>43999</v>
      </c>
      <c r="B114" s="52">
        <f t="shared" si="40"/>
        <v>107</v>
      </c>
      <c r="C114" s="58">
        <f>+C113-((Parámetros!$C$38*C113*D113)/Parámetros!$B$9)</f>
        <v>44526288.373568006</v>
      </c>
      <c r="D114" s="59">
        <f>+D113+((Parámetros!$C$38*C113*D113)/Parámetros!$B$9)-Parámetros!$D$38*D113</f>
        <v>12985.033158453138</v>
      </c>
      <c r="E114" s="59">
        <f>+Parámetros!$D$38*D113+E113</f>
        <v>20726.593273560229</v>
      </c>
      <c r="F114" s="59">
        <f t="shared" si="93"/>
        <v>33711.626432013363</v>
      </c>
      <c r="G114" s="59">
        <f t="shared" si="94"/>
        <v>1449.8599383383989</v>
      </c>
      <c r="H114" s="106">
        <f>+'Internación x edad (optimista)'!X117</f>
        <v>872</v>
      </c>
      <c r="I114" s="106">
        <f>+'Internación x edad (optimista)'!AJ117</f>
        <v>240</v>
      </c>
      <c r="J114" s="67">
        <f>+J113-((Parámetros!$F$38*J113*K113)/Parámetros!$B$9)</f>
        <v>44526288.373568006</v>
      </c>
      <c r="K114" s="68">
        <f>+K113+((Parámetros!$F$38*J113*K113)/Parámetros!$B$9)-Parámetros!$D$38*K113</f>
        <v>12985.033158453138</v>
      </c>
      <c r="L114" s="68">
        <f>+Parámetros!$D$38*K113+L113</f>
        <v>20726.593273560229</v>
      </c>
      <c r="M114" s="68">
        <f t="shared" si="95"/>
        <v>33711.626432004188</v>
      </c>
      <c r="N114" s="68">
        <f t="shared" si="96"/>
        <v>1449.8599383383989</v>
      </c>
      <c r="O114" s="66">
        <f>+'Internación x edad (moderado)'!X117</f>
        <v>872</v>
      </c>
      <c r="P114" s="66">
        <f>+'Internación x edad (moderado)'!AJ117</f>
        <v>240</v>
      </c>
      <c r="Q114" s="83">
        <f>+Q113-((Parámetros!$I$38*Q113*R113)/Parámetros!$B$9)</f>
        <v>44526288.373568006</v>
      </c>
      <c r="R114" s="84">
        <f>+R113+((Parámetros!$I$38*Q113*R113)/Parámetros!$B$9)-Parámetros!$D$26*R113</f>
        <v>12985.033158453138</v>
      </c>
      <c r="S114" s="84">
        <f>+Parámetros!$D$38*R113+S113</f>
        <v>20726.593273560229</v>
      </c>
      <c r="T114" s="84">
        <f t="shared" si="97"/>
        <v>33711.626432013363</v>
      </c>
      <c r="U114" s="84">
        <f t="shared" si="98"/>
        <v>1449.8599383383989</v>
      </c>
      <c r="V114" s="82">
        <f>+'Internación x edad (pesimista)'!X117</f>
        <v>872</v>
      </c>
      <c r="W114" s="82">
        <f>+'Internación x edad (pesimista)'!AJ117</f>
        <v>240</v>
      </c>
      <c r="X114" s="212">
        <v>43999</v>
      </c>
      <c r="Y114" s="37"/>
      <c r="Z114" s="35"/>
      <c r="AA114" s="28">
        <v>35552</v>
      </c>
      <c r="AB114" s="28">
        <f t="shared" si="91"/>
        <v>4.0779882315056061E-2</v>
      </c>
      <c r="AC114" s="28">
        <f t="shared" si="92"/>
        <v>17.341547388694519</v>
      </c>
    </row>
    <row r="115" spans="1:31" x14ac:dyDescent="0.25">
      <c r="A115" s="19">
        <v>44000</v>
      </c>
      <c r="B115" s="52">
        <f t="shared" si="40"/>
        <v>108</v>
      </c>
      <c r="C115" s="58">
        <f>+C114-((Parámetros!$C$38*C114*D114)/Parámetros!$B$9)</f>
        <v>44524772.907671265</v>
      </c>
      <c r="D115" s="59">
        <f>+D114+((Parámetros!$C$38*C114*D114)/Parámetros!$B$9)-Parámetros!$D$38*D114</f>
        <v>13572.996686734194</v>
      </c>
      <c r="E115" s="59">
        <f>+Parámetros!$D$38*D114+E114</f>
        <v>21654.095642021166</v>
      </c>
      <c r="F115" s="59">
        <f t="shared" si="93"/>
        <v>35227.09232875536</v>
      </c>
      <c r="G115" s="59">
        <f t="shared" si="94"/>
        <v>1515.4658967405558</v>
      </c>
      <c r="H115" s="106">
        <f>+'Internación x edad (optimista)'!X118</f>
        <v>914</v>
      </c>
      <c r="I115" s="106">
        <f>+'Internación x edad (optimista)'!AJ118</f>
        <v>252</v>
      </c>
      <c r="J115" s="67">
        <f>+J114-((Parámetros!$F$38*J114*K114)/Parámetros!$B$9)</f>
        <v>44524772.907671265</v>
      </c>
      <c r="K115" s="68">
        <f>+K114+((Parámetros!$F$38*J114*K114)/Parámetros!$B$9)-Parámetros!$D$38*K114</f>
        <v>13572.996686734194</v>
      </c>
      <c r="L115" s="68">
        <f>+Parámetros!$D$38*K114+L114</f>
        <v>21654.095642021166</v>
      </c>
      <c r="M115" s="68">
        <f t="shared" si="95"/>
        <v>35227.092328744744</v>
      </c>
      <c r="N115" s="68">
        <f t="shared" si="96"/>
        <v>1515.4658967405558</v>
      </c>
      <c r="O115" s="66">
        <f>+'Internación x edad (moderado)'!X118</f>
        <v>914</v>
      </c>
      <c r="P115" s="66">
        <f>+'Internación x edad (moderado)'!AJ118</f>
        <v>252</v>
      </c>
      <c r="Q115" s="83">
        <f>+Q114-((Parámetros!$I$38*Q114*R114)/Parámetros!$B$9)</f>
        <v>44524772.907671265</v>
      </c>
      <c r="R115" s="84">
        <f>+R114+((Parámetros!$I$38*Q114*R114)/Parámetros!$B$9)-Parámetros!$D$26*R114</f>
        <v>13572.996686734194</v>
      </c>
      <c r="S115" s="84">
        <f>+Parámetros!$D$38*R114+S114</f>
        <v>21654.095642021166</v>
      </c>
      <c r="T115" s="84">
        <f t="shared" si="97"/>
        <v>35227.09232875536</v>
      </c>
      <c r="U115" s="84">
        <f t="shared" si="98"/>
        <v>1515.4658967405558</v>
      </c>
      <c r="V115" s="82">
        <f>+'Internación x edad (pesimista)'!X118</f>
        <v>914</v>
      </c>
      <c r="W115" s="82">
        <f>+'Internación x edad (pesimista)'!AJ118</f>
        <v>252</v>
      </c>
      <c r="X115" s="212">
        <v>44000</v>
      </c>
      <c r="Y115" s="37"/>
      <c r="Z115" s="35"/>
      <c r="AA115" s="28">
        <v>37510</v>
      </c>
      <c r="AB115" s="28">
        <f t="shared" si="91"/>
        <v>5.5074257425742575E-2</v>
      </c>
      <c r="AC115" s="28">
        <f t="shared" si="92"/>
        <v>12.929160675149587</v>
      </c>
    </row>
    <row r="116" spans="1:31" x14ac:dyDescent="0.25">
      <c r="A116" s="19">
        <v>44001</v>
      </c>
      <c r="B116" s="52">
        <f t="shared" si="40"/>
        <v>109</v>
      </c>
      <c r="C116" s="58">
        <f>+C115-((Parámetros!$C$38*C115*D115)/Parámetros!$B$9)</f>
        <v>44523188.875250399</v>
      </c>
      <c r="D116" s="59">
        <f>+D115+((Parámetros!$C$38*C115*D115)/Parámetros!$B$9)-Parámetros!$D$38*D115</f>
        <v>14187.529344263601</v>
      </c>
      <c r="E116" s="59">
        <f>+Parámetros!$D$38*D115+E115</f>
        <v>22623.595405359323</v>
      </c>
      <c r="F116" s="59">
        <f t="shared" si="93"/>
        <v>36811.124749622926</v>
      </c>
      <c r="G116" s="59">
        <f t="shared" si="94"/>
        <v>1584.0324208661914</v>
      </c>
      <c r="H116" s="106">
        <f>+'Internación x edad (optimista)'!X119</f>
        <v>955</v>
      </c>
      <c r="I116" s="106">
        <f>+'Internación x edad (optimista)'!AJ119</f>
        <v>264</v>
      </c>
      <c r="J116" s="67">
        <f>+J115-((Parámetros!$F$38*J115*K115)/Parámetros!$B$9)</f>
        <v>44523188.875250399</v>
      </c>
      <c r="K116" s="68">
        <f>+K115+((Parámetros!$F$38*J115*K115)/Parámetros!$B$9)-Parámetros!$D$38*K115</f>
        <v>14187.529344263601</v>
      </c>
      <c r="L116" s="68">
        <f>+Parámetros!$D$38*K115+L115</f>
        <v>22623.595405359323</v>
      </c>
      <c r="M116" s="68">
        <f t="shared" si="95"/>
        <v>36811.124749610935</v>
      </c>
      <c r="N116" s="68">
        <f t="shared" si="96"/>
        <v>1584.0324208661914</v>
      </c>
      <c r="O116" s="66">
        <f>+'Internación x edad (moderado)'!X119</f>
        <v>955</v>
      </c>
      <c r="P116" s="66">
        <f>+'Internación x edad (moderado)'!AJ119</f>
        <v>264</v>
      </c>
      <c r="Q116" s="83">
        <f>+Q115-((Parámetros!$I$38*Q115*R115)/Parámetros!$B$9)</f>
        <v>44523188.875250399</v>
      </c>
      <c r="R116" s="84">
        <f>+R115+((Parámetros!$I$38*Q115*R115)/Parámetros!$B$9)-Parámetros!$D$26*R115</f>
        <v>14187.529344263601</v>
      </c>
      <c r="S116" s="84">
        <f>+Parámetros!$D$38*R115+S115</f>
        <v>22623.595405359323</v>
      </c>
      <c r="T116" s="84">
        <f t="shared" si="97"/>
        <v>36811.124749622926</v>
      </c>
      <c r="U116" s="84">
        <f t="shared" si="98"/>
        <v>1584.0324208661914</v>
      </c>
      <c r="V116" s="82">
        <f>+'Internación x edad (pesimista)'!X119</f>
        <v>955</v>
      </c>
      <c r="W116" s="82">
        <f>+'Internación x edad (pesimista)'!AJ119</f>
        <v>264</v>
      </c>
      <c r="X116" s="212">
        <v>44001</v>
      </c>
      <c r="Y116" s="37"/>
      <c r="Z116" s="35"/>
      <c r="AA116" s="28">
        <v>39570</v>
      </c>
      <c r="AB116" s="28">
        <f t="shared" si="91"/>
        <v>5.4918688349773391E-2</v>
      </c>
      <c r="AC116" s="28">
        <f t="shared" si="92"/>
        <v>12.964820865522409</v>
      </c>
    </row>
    <row r="117" spans="1:31" x14ac:dyDescent="0.25">
      <c r="A117" s="19">
        <v>44002</v>
      </c>
      <c r="B117" s="52">
        <f t="shared" si="40"/>
        <v>110</v>
      </c>
      <c r="C117" s="58">
        <f>+C116-((Parámetros!$C$38*C116*D116)/Parámetros!$B$9)</f>
        <v>44521533.182889685</v>
      </c>
      <c r="D117" s="59">
        <f>+D116+((Parámetros!$C$38*C116*D116)/Parámetros!$B$9)-Parámetros!$D$38*D116</f>
        <v>14829.826751815559</v>
      </c>
      <c r="E117" s="59">
        <f>+Parámetros!$D$38*D116+E116</f>
        <v>23636.990358521009</v>
      </c>
      <c r="F117" s="59">
        <f t="shared" si="93"/>
        <v>38466.817110336568</v>
      </c>
      <c r="G117" s="59">
        <f t="shared" si="94"/>
        <v>1655.6923607140779</v>
      </c>
      <c r="H117" s="106">
        <f>+'Internación x edad (optimista)'!X120</f>
        <v>998</v>
      </c>
      <c r="I117" s="106">
        <f>+'Internación x edad (optimista)'!AJ120</f>
        <v>276</v>
      </c>
      <c r="J117" s="67">
        <f>+J116-((Parámetros!$F$38*J116*K116)/Parámetros!$B$9)</f>
        <v>44521533.182889685</v>
      </c>
      <c r="K117" s="68">
        <f>+K116+((Parámetros!$F$38*J116*K116)/Parámetros!$B$9)-Parámetros!$D$38*K116</f>
        <v>14829.826751815559</v>
      </c>
      <c r="L117" s="68">
        <f>+Parámetros!$D$38*K116+L116</f>
        <v>23636.990358521009</v>
      </c>
      <c r="M117" s="68">
        <f t="shared" si="95"/>
        <v>38466.817110325013</v>
      </c>
      <c r="N117" s="68">
        <f t="shared" si="96"/>
        <v>1655.6923607140779</v>
      </c>
      <c r="O117" s="66">
        <f>+'Internación x edad (moderado)'!X120</f>
        <v>998</v>
      </c>
      <c r="P117" s="66">
        <f>+'Internación x edad (moderado)'!AJ120</f>
        <v>276</v>
      </c>
      <c r="Q117" s="83">
        <f>+Q116-((Parámetros!$I$38*Q116*R116)/Parámetros!$B$9)</f>
        <v>44521533.182889685</v>
      </c>
      <c r="R117" s="84">
        <f>+R116+((Parámetros!$I$38*Q116*R116)/Parámetros!$B$9)-Parámetros!$D$26*R116</f>
        <v>14829.826751815559</v>
      </c>
      <c r="S117" s="84">
        <f>+Parámetros!$D$38*R116+S116</f>
        <v>23636.990358521009</v>
      </c>
      <c r="T117" s="84">
        <f t="shared" si="97"/>
        <v>38466.817110336568</v>
      </c>
      <c r="U117" s="84">
        <f t="shared" si="98"/>
        <v>1655.6923607140779</v>
      </c>
      <c r="V117" s="82">
        <f>+'Internación x edad (pesimista)'!X120</f>
        <v>998</v>
      </c>
      <c r="W117" s="82">
        <f>+'Internación x edad (pesimista)'!AJ120</f>
        <v>276</v>
      </c>
      <c r="X117" s="212">
        <v>44002</v>
      </c>
      <c r="Y117" s="37"/>
      <c r="Z117" s="35"/>
      <c r="AA117" s="28">
        <v>41204</v>
      </c>
      <c r="AB117" s="28">
        <f t="shared" si="91"/>
        <v>4.1293909527419764E-2</v>
      </c>
      <c r="AC117" s="28">
        <f t="shared" si="92"/>
        <v>17.129936439407512</v>
      </c>
    </row>
    <row r="118" spans="1:31" x14ac:dyDescent="0.25">
      <c r="A118" s="19">
        <v>44003</v>
      </c>
      <c r="B118" s="52">
        <f t="shared" si="40"/>
        <v>111</v>
      </c>
      <c r="C118" s="58">
        <f>+C117-((Parámetros!$C$38*C117*D117)/Parámetros!$B$9)</f>
        <v>44519802.598431505</v>
      </c>
      <c r="D118" s="59">
        <f>+D117+((Parámetros!$C$38*C117*D117)/Parámetros!$B$9)-Parámetros!$D$38*D117</f>
        <v>15501.137870576933</v>
      </c>
      <c r="E118" s="59">
        <f>+Parámetros!$D$38*D117+E117</f>
        <v>24696.263697936407</v>
      </c>
      <c r="F118" s="59">
        <f t="shared" si="93"/>
        <v>40197.401568513342</v>
      </c>
      <c r="G118" s="59">
        <f t="shared" si="94"/>
        <v>1730.5844581797719</v>
      </c>
      <c r="H118" s="106">
        <f>+'Internación x edad (optimista)'!X121</f>
        <v>1042</v>
      </c>
      <c r="I118" s="106">
        <f>+'Internación x edad (optimista)'!AJ121</f>
        <v>288</v>
      </c>
      <c r="J118" s="67">
        <f>+J117-((Parámetros!$F$38*J117*K117)/Parámetros!$B$9)</f>
        <v>44519802.598431505</v>
      </c>
      <c r="K118" s="68">
        <f>+K117+((Parámetros!$F$38*J117*K117)/Parámetros!$B$9)-Parámetros!$D$38*K117</f>
        <v>15501.137870576933</v>
      </c>
      <c r="L118" s="68">
        <f>+Parámetros!$D$38*K117+L117</f>
        <v>24696.263697936407</v>
      </c>
      <c r="M118" s="68">
        <f t="shared" si="95"/>
        <v>40197.401568504785</v>
      </c>
      <c r="N118" s="68">
        <f t="shared" si="96"/>
        <v>1730.5844581797719</v>
      </c>
      <c r="O118" s="66">
        <f>+'Internación x edad (moderado)'!X121</f>
        <v>1042</v>
      </c>
      <c r="P118" s="66">
        <f>+'Internación x edad (moderado)'!AJ121</f>
        <v>288</v>
      </c>
      <c r="Q118" s="83">
        <f>+Q117-((Parámetros!$I$38*Q117*R117)/Parámetros!$B$9)</f>
        <v>44519802.598431505</v>
      </c>
      <c r="R118" s="84">
        <f>+R117+((Parámetros!$I$38*Q117*R117)/Parámetros!$B$9)-Parámetros!$D$26*R117</f>
        <v>15501.137870576933</v>
      </c>
      <c r="S118" s="84">
        <f>+Parámetros!$D$38*R117+S117</f>
        <v>24696.263697936407</v>
      </c>
      <c r="T118" s="84">
        <f t="shared" si="97"/>
        <v>40197.401568513342</v>
      </c>
      <c r="U118" s="84">
        <f t="shared" si="98"/>
        <v>1730.5844581797719</v>
      </c>
      <c r="V118" s="82">
        <f>+'Internación x edad (pesimista)'!X121</f>
        <v>1042</v>
      </c>
      <c r="W118" s="82">
        <f>+'Internación x edad (pesimista)'!AJ121</f>
        <v>288</v>
      </c>
      <c r="X118" s="212">
        <v>44003</v>
      </c>
      <c r="Y118" s="37"/>
      <c r="Z118" s="35"/>
      <c r="AA118" s="28">
        <v>42785</v>
      </c>
      <c r="AB118" s="28">
        <f t="shared" si="91"/>
        <v>3.8370061159110763E-2</v>
      </c>
      <c r="AC118" s="28">
        <f t="shared" si="92"/>
        <v>18.409190937739258</v>
      </c>
      <c r="AD118">
        <f>+(AA118/AA112)^(1/6)-1</f>
        <v>4.5368456641516675E-2</v>
      </c>
      <c r="AE118" s="28">
        <f>+LN(2)/LN(1+AD118)</f>
        <v>15.622184926143751</v>
      </c>
    </row>
    <row r="119" spans="1:31" x14ac:dyDescent="0.25">
      <c r="A119" s="19">
        <v>44004</v>
      </c>
      <c r="B119" s="52">
        <f t="shared" si="40"/>
        <v>112</v>
      </c>
      <c r="C119" s="58">
        <f>+C118-((Parámetros!$C$39*C118*D118)/Parámetros!$B$9)</f>
        <v>44517934.590695858</v>
      </c>
      <c r="D119" s="59">
        <f>+D118+((Parámetros!$C$39*C118*D118)/Parámetros!$B$9)-Parámetros!$D$39*D118</f>
        <v>16261.921472608072</v>
      </c>
      <c r="E119" s="59">
        <f>+Parámetros!$D$39*D118+E118</f>
        <v>25803.487831549046</v>
      </c>
      <c r="F119" s="59">
        <f t="shared" si="93"/>
        <v>42065.409304157118</v>
      </c>
      <c r="G119" s="59">
        <f t="shared" si="94"/>
        <v>1868.0077356472611</v>
      </c>
      <c r="H119" s="106">
        <f>+'Internación x edad (optimista)'!X122</f>
        <v>1092</v>
      </c>
      <c r="I119" s="106">
        <f>+'Internación x edad (optimista)'!AJ122</f>
        <v>302</v>
      </c>
      <c r="J119" s="67">
        <f>+J118-((Parámetros!$F$39*J118*K118)/Parámetros!$B$9)</f>
        <v>44517934.590695858</v>
      </c>
      <c r="K119" s="68">
        <f>+K118+((Parámetros!$F$39*J118*K118)/Parámetros!$B$9)-Parámetros!$D$39*K118</f>
        <v>16261.921472608072</v>
      </c>
      <c r="L119" s="68">
        <f>+Parámetros!$D$39*K118+L118</f>
        <v>25803.487831549046</v>
      </c>
      <c r="M119" s="68">
        <f t="shared" si="95"/>
        <v>42065.409304152046</v>
      </c>
      <c r="N119" s="68">
        <f t="shared" si="96"/>
        <v>1868.0077356472611</v>
      </c>
      <c r="O119" s="66">
        <f>+'Internación x edad (moderado)'!X122</f>
        <v>1092</v>
      </c>
      <c r="P119" s="66">
        <f>+'Internación x edad (moderado)'!AJ122</f>
        <v>302</v>
      </c>
      <c r="Q119" s="83">
        <f>+Q118-((Parámetros!$I$39*Q118*R118)/Parámetros!$B$9)</f>
        <v>44517934.590695858</v>
      </c>
      <c r="R119" s="84">
        <f>+R118+((Parámetros!$I$39*Q118*R118)/Parámetros!$B$9)-Parámetros!$D$26*R118</f>
        <v>16261.921472608072</v>
      </c>
      <c r="S119" s="84">
        <f>+Parámetros!$D$39*R118+S118</f>
        <v>25803.487831549046</v>
      </c>
      <c r="T119" s="84">
        <f t="shared" si="97"/>
        <v>42065.409304157118</v>
      </c>
      <c r="U119" s="84">
        <f t="shared" si="98"/>
        <v>1868.0077356472611</v>
      </c>
      <c r="V119" s="82">
        <f>+'Internación x edad (pesimista)'!X122</f>
        <v>1092</v>
      </c>
      <c r="W119" s="82">
        <f>+'Internación x edad (pesimista)'!AJ122</f>
        <v>302</v>
      </c>
      <c r="X119" s="212">
        <v>44004</v>
      </c>
      <c r="Y119" s="37"/>
      <c r="Z119" s="35"/>
      <c r="AA119" s="28">
        <v>44931</v>
      </c>
      <c r="AB119" s="28">
        <f t="shared" ref="AB119:AB125" si="99">+(AA119-AA118)/AA118</f>
        <v>5.0157765572046278E-2</v>
      </c>
      <c r="AC119" s="28">
        <f t="shared" ref="AC119:AC125" si="100">+LN(2)/LN(1+AB119)</f>
        <v>14.163086086255609</v>
      </c>
    </row>
    <row r="120" spans="1:31" x14ac:dyDescent="0.25">
      <c r="A120" s="19">
        <v>44005</v>
      </c>
      <c r="B120" s="52">
        <f t="shared" si="40"/>
        <v>113</v>
      </c>
      <c r="C120" s="58">
        <f>+C119-((Parámetros!$C$39*C119*D119)/Parámetros!$B$9)</f>
        <v>44515974.98484274</v>
      </c>
      <c r="D120" s="59">
        <f>+D119+((Parámetros!$C$39*C119*D119)/Parámetros!$B$9)-Parámetros!$D$39*D119</f>
        <v>17059.961506257765</v>
      </c>
      <c r="E120" s="59">
        <f>+Parámetros!$D$39*D119+E119</f>
        <v>26965.053651021051</v>
      </c>
      <c r="F120" s="59">
        <f t="shared" ref="F120:F125" si="101">+D120+E120</f>
        <v>44025.015157278816</v>
      </c>
      <c r="G120" s="59">
        <f t="shared" ref="G120:G125" si="102">+IF(C119-C120&gt;0,C119-C120,0)</f>
        <v>1959.6058531180024</v>
      </c>
      <c r="H120" s="106">
        <f>+'Internación x edad (optimista)'!X123</f>
        <v>1145</v>
      </c>
      <c r="I120" s="106">
        <f>+'Internación x edad (optimista)'!AJ123</f>
        <v>316</v>
      </c>
      <c r="J120" s="67">
        <f>+J119-((Parámetros!$F$39*J119*K119)/Parámetros!$B$9)</f>
        <v>44515974.98484274</v>
      </c>
      <c r="K120" s="68">
        <f>+K119+((Parámetros!$F$39*J119*K119)/Parámetros!$B$9)-Parámetros!$D$39*K119</f>
        <v>17059.961506257765</v>
      </c>
      <c r="L120" s="68">
        <f>+Parámetros!$D$39*K119+L119</f>
        <v>26965.053651021051</v>
      </c>
      <c r="M120" s="68">
        <f t="shared" ref="M120:M125" si="103">+M119+N120</f>
        <v>44025.015157270049</v>
      </c>
      <c r="N120" s="68">
        <f t="shared" ref="N120:N125" si="104">+J119-J120</f>
        <v>1959.6058531180024</v>
      </c>
      <c r="O120" s="66">
        <f>+'Internación x edad (moderado)'!X123</f>
        <v>1145</v>
      </c>
      <c r="P120" s="66">
        <f>+'Internación x edad (moderado)'!AJ123</f>
        <v>316</v>
      </c>
      <c r="Q120" s="83">
        <f>+Q119-((Parámetros!$I$39*Q119*R119)/Parámetros!$B$9)</f>
        <v>44515974.98484274</v>
      </c>
      <c r="R120" s="84">
        <f>+R119+((Parámetros!$I$39*Q119*R119)/Parámetros!$B$9)-Parámetros!$D$26*R119</f>
        <v>17059.961506257765</v>
      </c>
      <c r="S120" s="84">
        <f>+Parámetros!$D$39*R119+S119</f>
        <v>26965.053651021051</v>
      </c>
      <c r="T120" s="84">
        <f t="shared" ref="T120:T125" si="105">+S120+R120</f>
        <v>44025.015157278816</v>
      </c>
      <c r="U120" s="84">
        <f t="shared" ref="U120:U125" si="106">+Q119-Q120</f>
        <v>1959.6058531180024</v>
      </c>
      <c r="V120" s="82">
        <f>+'Internación x edad (pesimista)'!X123</f>
        <v>1145</v>
      </c>
      <c r="W120" s="82">
        <f>+'Internación x edad (pesimista)'!AJ123</f>
        <v>316</v>
      </c>
      <c r="X120" s="212">
        <v>44005</v>
      </c>
      <c r="Y120" s="37"/>
      <c r="Z120" s="35"/>
      <c r="AA120" s="28">
        <v>47216</v>
      </c>
      <c r="AB120" s="28">
        <f t="shared" si="99"/>
        <v>5.0855756604571457E-2</v>
      </c>
      <c r="AC120" s="28">
        <f t="shared" si="100"/>
        <v>13.973378428588584</v>
      </c>
    </row>
    <row r="121" spans="1:31" x14ac:dyDescent="0.25">
      <c r="A121" s="19">
        <v>44006</v>
      </c>
      <c r="B121" s="52">
        <f t="shared" si="40"/>
        <v>114</v>
      </c>
      <c r="C121" s="58">
        <f>+C120-((Parámetros!$C$39*C120*D120)/Parámetros!$B$9)</f>
        <v>44513919.303482488</v>
      </c>
      <c r="D121" s="59">
        <f>+D120+((Parámetros!$C$39*C120*D120)/Parámetros!$B$9)-Parámetros!$D$39*D120</f>
        <v>17897.074187493046</v>
      </c>
      <c r="E121" s="59">
        <f>+Parámetros!$D$39*D120+E120</f>
        <v>28183.622330039463</v>
      </c>
      <c r="F121" s="59">
        <f t="shared" si="101"/>
        <v>46080.696517532509</v>
      </c>
      <c r="G121" s="59">
        <f t="shared" si="102"/>
        <v>2055.6813602522016</v>
      </c>
      <c r="H121" s="106">
        <f>+'Internación x edad (optimista)'!X124</f>
        <v>1200</v>
      </c>
      <c r="I121" s="106">
        <f>+'Internación x edad (optimista)'!AJ124</f>
        <v>330</v>
      </c>
      <c r="J121" s="67">
        <f>+J120-((Parámetros!$F$39*J120*K120)/Parámetros!$B$9)</f>
        <v>44513919.303482488</v>
      </c>
      <c r="K121" s="68">
        <f>+K120+((Parámetros!$F$39*J120*K120)/Parámetros!$B$9)-Parámetros!$D$39*K120</f>
        <v>17897.074187493046</v>
      </c>
      <c r="L121" s="68">
        <f>+Parámetros!$D$39*K120+L120</f>
        <v>28183.622330039463</v>
      </c>
      <c r="M121" s="68">
        <f t="shared" si="103"/>
        <v>46080.69651752225</v>
      </c>
      <c r="N121" s="68">
        <f t="shared" si="104"/>
        <v>2055.6813602522016</v>
      </c>
      <c r="O121" s="66">
        <f>+'Internación x edad (moderado)'!X124</f>
        <v>1200</v>
      </c>
      <c r="P121" s="66">
        <f>+'Internación x edad (moderado)'!AJ124</f>
        <v>330</v>
      </c>
      <c r="Q121" s="83">
        <f>+Q120-((Parámetros!$I$39*Q120*R120)/Parámetros!$B$9)</f>
        <v>44513919.303482488</v>
      </c>
      <c r="R121" s="84">
        <f>+R120+((Parámetros!$I$39*Q120*R120)/Parámetros!$B$9)-Parámetros!$D$26*R120</f>
        <v>17897.074187493046</v>
      </c>
      <c r="S121" s="84">
        <f>+Parámetros!$D$39*R120+S120</f>
        <v>28183.622330039463</v>
      </c>
      <c r="T121" s="84">
        <f t="shared" si="105"/>
        <v>46080.696517532509</v>
      </c>
      <c r="U121" s="84">
        <f t="shared" si="106"/>
        <v>2055.6813602522016</v>
      </c>
      <c r="V121" s="82">
        <f>+'Internación x edad (pesimista)'!X124</f>
        <v>1200</v>
      </c>
      <c r="W121" s="82">
        <f>+'Internación x edad (pesimista)'!AJ124</f>
        <v>330</v>
      </c>
      <c r="X121" s="212">
        <v>44006</v>
      </c>
      <c r="Y121" s="37"/>
      <c r="Z121" s="35"/>
      <c r="AA121" s="28">
        <v>49851</v>
      </c>
      <c r="AB121" s="28">
        <f t="shared" si="99"/>
        <v>5.5807353439512028E-2</v>
      </c>
      <c r="AC121" s="28">
        <f t="shared" si="100"/>
        <v>12.763792624974323</v>
      </c>
    </row>
    <row r="122" spans="1:31" x14ac:dyDescent="0.25">
      <c r="A122" s="19">
        <v>44007</v>
      </c>
      <c r="B122" s="52">
        <f t="shared" si="40"/>
        <v>115</v>
      </c>
      <c r="C122" s="58">
        <f>+C121-((Parámetros!$C$39*C121*D121)/Parámetros!$B$9)</f>
        <v>44511762.851789556</v>
      </c>
      <c r="D122" s="59">
        <f>+D121+((Parámetros!$C$39*C121*D121)/Parámetros!$B$9)-Parámetros!$D$39*D121</f>
        <v>18775.163438457996</v>
      </c>
      <c r="E122" s="59">
        <f>+Parámetros!$D$39*D121+E121</f>
        <v>29461.984772003252</v>
      </c>
      <c r="F122" s="59">
        <f t="shared" si="101"/>
        <v>48237.148210461251</v>
      </c>
      <c r="G122" s="59">
        <f t="shared" si="102"/>
        <v>2156.451692931354</v>
      </c>
      <c r="H122" s="106">
        <f>+'Internación x edad (optimista)'!X125</f>
        <v>1258</v>
      </c>
      <c r="I122" s="106">
        <f>+'Internación x edad (optimista)'!AJ125</f>
        <v>345</v>
      </c>
      <c r="J122" s="67">
        <f>+J121-((Parámetros!$F$39*J121*K121)/Parámetros!$B$9)</f>
        <v>44511762.851789556</v>
      </c>
      <c r="K122" s="68">
        <f>+K121+((Parámetros!$F$39*J121*K121)/Parámetros!$B$9)-Parámetros!$D$39*K121</f>
        <v>18775.163438457996</v>
      </c>
      <c r="L122" s="68">
        <f>+Parámetros!$D$39*K121+L121</f>
        <v>29461.984772003252</v>
      </c>
      <c r="M122" s="68">
        <f t="shared" si="103"/>
        <v>48237.148210453604</v>
      </c>
      <c r="N122" s="68">
        <f t="shared" si="104"/>
        <v>2156.451692931354</v>
      </c>
      <c r="O122" s="66">
        <f>+'Internación x edad (moderado)'!X125</f>
        <v>1258</v>
      </c>
      <c r="P122" s="66">
        <f>+'Internación x edad (moderado)'!AJ125</f>
        <v>345</v>
      </c>
      <c r="Q122" s="83">
        <f>+Q121-((Parámetros!$I$39*Q121*R121)/Parámetros!$B$9)</f>
        <v>44511762.851789556</v>
      </c>
      <c r="R122" s="84">
        <f>+R121+((Parámetros!$I$39*Q121*R121)/Parámetros!$B$9)-Parámetros!$D$26*R121</f>
        <v>18775.163438457996</v>
      </c>
      <c r="S122" s="84">
        <f>+Parámetros!$D$39*R121+S121</f>
        <v>29461.984772003252</v>
      </c>
      <c r="T122" s="84">
        <f t="shared" si="105"/>
        <v>48237.148210461251</v>
      </c>
      <c r="U122" s="84">
        <f t="shared" si="106"/>
        <v>2156.451692931354</v>
      </c>
      <c r="V122" s="82">
        <f>+'Internación x edad (pesimista)'!X125</f>
        <v>1258</v>
      </c>
      <c r="W122" s="82">
        <f>+'Internación x edad (pesimista)'!AJ125</f>
        <v>345</v>
      </c>
      <c r="X122" s="212">
        <v>44007</v>
      </c>
      <c r="Y122" s="37"/>
      <c r="Z122" s="35"/>
      <c r="AA122" s="28">
        <v>52457</v>
      </c>
      <c r="AB122" s="28">
        <f t="shared" si="99"/>
        <v>5.2275781829852964E-2</v>
      </c>
      <c r="AC122" s="28">
        <f t="shared" si="100"/>
        <v>13.603062545597023</v>
      </c>
    </row>
    <row r="123" spans="1:31" x14ac:dyDescent="0.25">
      <c r="A123" s="19">
        <v>44008</v>
      </c>
      <c r="B123" s="52">
        <f t="shared" si="40"/>
        <v>116</v>
      </c>
      <c r="C123" s="58">
        <f>+C122-((Parámetros!$C$39*C122*D122)/Parámetros!$B$9)</f>
        <v>44509500.707086332</v>
      </c>
      <c r="D123" s="59">
        <f>+D122+((Parámetros!$C$39*C122*D122)/Parámetros!$B$9)-Parámetros!$D$39*D122</f>
        <v>19696.225038938501</v>
      </c>
      <c r="E123" s="59">
        <f>+Parámetros!$D$39*D122+E122</f>
        <v>30803.067874750253</v>
      </c>
      <c r="F123" s="59">
        <f t="shared" si="101"/>
        <v>50499.292913688754</v>
      </c>
      <c r="G123" s="59">
        <f t="shared" si="102"/>
        <v>2262.1447032243013</v>
      </c>
      <c r="H123" s="106">
        <f>+'Internación x edad (optimista)'!X126</f>
        <v>1318</v>
      </c>
      <c r="I123" s="106">
        <f>+'Internación x edad (optimista)'!AJ126</f>
        <v>361</v>
      </c>
      <c r="J123" s="67">
        <f>+J122-((Parámetros!$F$39*J122*K122)/Parámetros!$B$9)</f>
        <v>44509500.707086332</v>
      </c>
      <c r="K123" s="68">
        <f>+K122+((Parámetros!$F$39*J122*K122)/Parámetros!$B$9)-Parámetros!$D$39*K122</f>
        <v>19696.225038938501</v>
      </c>
      <c r="L123" s="68">
        <f>+Parámetros!$D$39*K122+L122</f>
        <v>30803.067874750253</v>
      </c>
      <c r="M123" s="68">
        <f t="shared" si="103"/>
        <v>50499.292913677906</v>
      </c>
      <c r="N123" s="68">
        <f t="shared" si="104"/>
        <v>2262.1447032243013</v>
      </c>
      <c r="O123" s="66">
        <f>+'Internación x edad (moderado)'!X126</f>
        <v>1318</v>
      </c>
      <c r="P123" s="66">
        <f>+'Internación x edad (moderado)'!AJ126</f>
        <v>361</v>
      </c>
      <c r="Q123" s="83">
        <f>+Q122-((Parámetros!$I$39*Q122*R122)/Parámetros!$B$9)</f>
        <v>44509500.707086332</v>
      </c>
      <c r="R123" s="84">
        <f>+R122+((Parámetros!$I$39*Q122*R122)/Parámetros!$B$9)-Parámetros!$D$26*R122</f>
        <v>19696.225038938501</v>
      </c>
      <c r="S123" s="84">
        <f>+Parámetros!$D$39*R122+S122</f>
        <v>30803.067874750253</v>
      </c>
      <c r="T123" s="84">
        <f t="shared" si="105"/>
        <v>50499.292913688754</v>
      </c>
      <c r="U123" s="84">
        <f t="shared" si="106"/>
        <v>2262.1447032243013</v>
      </c>
      <c r="V123" s="82">
        <f>+'Internación x edad (pesimista)'!X126</f>
        <v>1318</v>
      </c>
      <c r="W123" s="82">
        <f>+'Internación x edad (pesimista)'!AJ126</f>
        <v>361</v>
      </c>
      <c r="X123" s="212">
        <v>44008</v>
      </c>
      <c r="Y123" s="37"/>
      <c r="Z123" s="35"/>
      <c r="AA123" s="28">
        <v>55343</v>
      </c>
      <c r="AB123" s="28">
        <f t="shared" si="99"/>
        <v>5.5016489696322703E-2</v>
      </c>
      <c r="AC123" s="28">
        <f t="shared" si="100"/>
        <v>12.942378900209112</v>
      </c>
    </row>
    <row r="124" spans="1:31" x14ac:dyDescent="0.25">
      <c r="A124" s="19">
        <v>44009</v>
      </c>
      <c r="B124" s="52">
        <f t="shared" si="40"/>
        <v>117</v>
      </c>
      <c r="C124" s="58">
        <f>+C123-((Parámetros!$C$39*C123*D123)/Parámetros!$B$9)</f>
        <v>44507127.707942374</v>
      </c>
      <c r="D124" s="59">
        <f>+D123+((Parámetros!$C$39*C123*D123)/Parámetros!$B$9)-Parámetros!$D$39*D123</f>
        <v>20662.350965833069</v>
      </c>
      <c r="E124" s="59">
        <f>+Parámetros!$D$39*D123+E123</f>
        <v>32209.941091817291</v>
      </c>
      <c r="F124" s="59">
        <f t="shared" si="101"/>
        <v>52872.29205765036</v>
      </c>
      <c r="G124" s="59">
        <f t="shared" si="102"/>
        <v>2372.9991439580917</v>
      </c>
      <c r="H124" s="106">
        <f>+'Internación x edad (optimista)'!X127</f>
        <v>1385</v>
      </c>
      <c r="I124" s="106">
        <f>+'Internación x edad (optimista)'!AJ127</f>
        <v>378</v>
      </c>
      <c r="J124" s="67">
        <f>+J123-((Parámetros!$F$39*J123*K123)/Parámetros!$B$9)</f>
        <v>44507127.707942374</v>
      </c>
      <c r="K124" s="68">
        <f>+K123+((Parámetros!$F$39*J123*K123)/Parámetros!$B$9)-Parámetros!$D$39*K123</f>
        <v>20662.350965833069</v>
      </c>
      <c r="L124" s="68">
        <f>+Parámetros!$D$39*K123+L123</f>
        <v>32209.941091817291</v>
      </c>
      <c r="M124" s="68">
        <f t="shared" si="103"/>
        <v>52872.292057635997</v>
      </c>
      <c r="N124" s="68">
        <f t="shared" si="104"/>
        <v>2372.9991439580917</v>
      </c>
      <c r="O124" s="66">
        <f>+'Internación x edad (moderado)'!X127</f>
        <v>1385</v>
      </c>
      <c r="P124" s="66">
        <f>+'Internación x edad (moderado)'!AJ127</f>
        <v>378</v>
      </c>
      <c r="Q124" s="83">
        <f>+Q123-((Parámetros!$I$39*Q123*R123)/Parámetros!$B$9)</f>
        <v>44507127.707942374</v>
      </c>
      <c r="R124" s="84">
        <f>+R123+((Parámetros!$I$39*Q123*R123)/Parámetros!$B$9)-Parámetros!$D$26*R123</f>
        <v>20662.350965833069</v>
      </c>
      <c r="S124" s="84">
        <f>+Parámetros!$D$39*R123+S123</f>
        <v>32209.941091817291</v>
      </c>
      <c r="T124" s="84">
        <f t="shared" si="105"/>
        <v>52872.29205765036</v>
      </c>
      <c r="U124" s="84">
        <f t="shared" si="106"/>
        <v>2372.9991439580917</v>
      </c>
      <c r="V124" s="82">
        <f>+'Internación x edad (pesimista)'!X127</f>
        <v>1385</v>
      </c>
      <c r="W124" s="82">
        <f>+'Internación x edad (pesimista)'!AJ127</f>
        <v>378</v>
      </c>
      <c r="X124" s="212">
        <v>44009</v>
      </c>
      <c r="Y124" s="37"/>
      <c r="Z124" s="35"/>
      <c r="AA124" s="28">
        <v>57744</v>
      </c>
      <c r="AB124" s="28">
        <f t="shared" si="99"/>
        <v>4.338398713477766E-2</v>
      </c>
      <c r="AC124" s="28">
        <f t="shared" si="100"/>
        <v>16.321148620451584</v>
      </c>
    </row>
    <row r="125" spans="1:31" x14ac:dyDescent="0.25">
      <c r="A125" s="19">
        <v>44010</v>
      </c>
      <c r="B125" s="52">
        <f t="shared" si="40"/>
        <v>118</v>
      </c>
      <c r="C125" s="58">
        <f>+C124-((Parámetros!$C$39*C124*D124)/Parámetros!$B$9)</f>
        <v>44504638.442768089</v>
      </c>
      <c r="D125" s="59">
        <f>+D124+((Parámetros!$C$39*C124*D124)/Parámetros!$B$9)-Parámetros!$D$39*D124</f>
        <v>21675.733928271904</v>
      </c>
      <c r="E125" s="59">
        <f>+Parámetros!$D$39*D124+E124</f>
        <v>33685.82330366251</v>
      </c>
      <c r="F125" s="59">
        <f t="shared" si="101"/>
        <v>55361.557231934414</v>
      </c>
      <c r="G125" s="59">
        <f t="shared" si="102"/>
        <v>2489.2651742845774</v>
      </c>
      <c r="H125" s="106">
        <f>+'Internación x edad (optimista)'!X128</f>
        <v>1454</v>
      </c>
      <c r="I125" s="106">
        <f>+'Internación x edad (optimista)'!AJ128</f>
        <v>395</v>
      </c>
      <c r="J125" s="67">
        <f>+J124-((Parámetros!$F$39*J124*K124)/Parámetros!$B$9)</f>
        <v>44504638.442768089</v>
      </c>
      <c r="K125" s="68">
        <f>+K124+((Parámetros!$F$39*J124*K124)/Parámetros!$B$9)-Parámetros!$D$39*K124</f>
        <v>21675.733928271904</v>
      </c>
      <c r="L125" s="68">
        <f>+Parámetros!$D$39*K124+L124</f>
        <v>33685.82330366251</v>
      </c>
      <c r="M125" s="68">
        <f t="shared" si="103"/>
        <v>55361.557231920575</v>
      </c>
      <c r="N125" s="68">
        <f t="shared" si="104"/>
        <v>2489.2651742845774</v>
      </c>
      <c r="O125" s="66">
        <f>+'Internación x edad (moderado)'!X128</f>
        <v>1454</v>
      </c>
      <c r="P125" s="66">
        <f>+'Internación x edad (moderado)'!AJ128</f>
        <v>395</v>
      </c>
      <c r="Q125" s="83">
        <f>+Q124-((Parámetros!$I$39*Q124*R124)/Parámetros!$B$9)</f>
        <v>44504638.442768089</v>
      </c>
      <c r="R125" s="84">
        <f>+R124+((Parámetros!$I$39*Q124*R124)/Parámetros!$B$9)-Parámetros!$D$26*R124</f>
        <v>21675.733928271904</v>
      </c>
      <c r="S125" s="84">
        <f>+Parámetros!$D$39*R124+S124</f>
        <v>33685.82330366251</v>
      </c>
      <c r="T125" s="84">
        <f t="shared" si="105"/>
        <v>55361.557231934414</v>
      </c>
      <c r="U125" s="84">
        <f t="shared" si="106"/>
        <v>2489.2651742845774</v>
      </c>
      <c r="V125" s="82">
        <f>+'Internación x edad (pesimista)'!X128</f>
        <v>1454</v>
      </c>
      <c r="W125" s="82">
        <f>+'Internación x edad (pesimista)'!AJ128</f>
        <v>395</v>
      </c>
      <c r="X125" s="212">
        <v>44010</v>
      </c>
      <c r="Y125" s="37"/>
      <c r="Z125" s="35"/>
      <c r="AA125" s="28">
        <v>59933</v>
      </c>
      <c r="AB125" s="28">
        <f t="shared" si="99"/>
        <v>3.790870047104461E-2</v>
      </c>
      <c r="AC125" s="28">
        <f t="shared" si="100"/>
        <v>18.629070751589651</v>
      </c>
      <c r="AD125">
        <f>+(AA125/AA119)^(1/6)-1</f>
        <v>4.9188017833147857E-2</v>
      </c>
      <c r="AE125" s="28">
        <f>+LN(2)/LN(1+AD125)</f>
        <v>14.435589394719068</v>
      </c>
    </row>
    <row r="126" spans="1:31" x14ac:dyDescent="0.25">
      <c r="A126" s="19">
        <v>44011</v>
      </c>
      <c r="B126" s="52">
        <f t="shared" si="40"/>
        <v>119</v>
      </c>
      <c r="C126" s="58">
        <f>+C125-((Parámetros!$C$40*C125*D125)/Parámetros!$B$9)</f>
        <v>44502272.771153882</v>
      </c>
      <c r="D126" s="59">
        <f>+D125+((Parámetros!$C$40*C125*D125)/Parámetros!$B$9)-Parámetros!$D$40*D125</f>
        <v>22493.138833316945</v>
      </c>
      <c r="E126" s="59">
        <f>+Parámetros!$D$40*D125+E125</f>
        <v>35234.090012824789</v>
      </c>
      <c r="F126" s="59">
        <f t="shared" si="77"/>
        <v>57727.228846141734</v>
      </c>
      <c r="G126" s="59">
        <f t="shared" si="78"/>
        <v>2365.6716142073274</v>
      </c>
      <c r="H126" s="106">
        <f>+'Internación x edad (optimista)'!X129</f>
        <v>1512</v>
      </c>
      <c r="I126" s="106">
        <f>+'Internación x edad (optimista)'!AJ129</f>
        <v>410</v>
      </c>
      <c r="J126" s="67">
        <f>+J125-((Parámetros!$F$40*J125*K125)/Parámetros!$B$9)</f>
        <v>44502272.771153882</v>
      </c>
      <c r="K126" s="68">
        <f>+K125+((Parámetros!$F$40*J125*K125)/Parámetros!$B$9)-Parámetros!$D$40*K125</f>
        <v>22493.138833316945</v>
      </c>
      <c r="L126" s="68">
        <f>+Parámetros!$D$40*K125+L125</f>
        <v>35234.090012824789</v>
      </c>
      <c r="M126" s="68">
        <f t="shared" si="79"/>
        <v>57727.228846127902</v>
      </c>
      <c r="N126" s="68">
        <f t="shared" si="80"/>
        <v>2365.6716142073274</v>
      </c>
      <c r="O126" s="66">
        <f>+'Internación x edad (moderado)'!X129</f>
        <v>1512</v>
      </c>
      <c r="P126" s="66">
        <f>+'Internación x edad (moderado)'!AJ129</f>
        <v>410</v>
      </c>
      <c r="Q126" s="83">
        <f>+Q125-((Parámetros!$I$40*Q125*R125)/Parámetros!$B$9)</f>
        <v>44502272.771153882</v>
      </c>
      <c r="R126" s="84">
        <f>+R125+((Parámetros!$I$40*Q125*R125)/Parámetros!$B$9)-Parámetros!$D$26*R125</f>
        <v>22493.138833316945</v>
      </c>
      <c r="S126" s="84">
        <f>+Parámetros!$D$40*R125+S125</f>
        <v>35234.090012824789</v>
      </c>
      <c r="T126" s="84">
        <f t="shared" si="81"/>
        <v>57727.228846141734</v>
      </c>
      <c r="U126" s="84">
        <f t="shared" si="82"/>
        <v>2365.6716142073274</v>
      </c>
      <c r="V126" s="82">
        <f>+'Internación x edad (pesimista)'!X129</f>
        <v>1512</v>
      </c>
      <c r="W126" s="82">
        <f>+'Internación x edad (pesimista)'!AJ129</f>
        <v>410</v>
      </c>
      <c r="X126" s="212">
        <v>44011</v>
      </c>
      <c r="Y126" s="37"/>
      <c r="Z126" s="35"/>
      <c r="AA126" s="28">
        <v>62268</v>
      </c>
    </row>
    <row r="127" spans="1:31" x14ac:dyDescent="0.25">
      <c r="A127" s="19">
        <v>44012</v>
      </c>
      <c r="B127" s="52">
        <f t="shared" si="40"/>
        <v>120</v>
      </c>
      <c r="C127" s="58">
        <f>+C126-((Parámetros!$C$40*C126*D126)/Parámetros!$B$9)</f>
        <v>44499818.019137427</v>
      </c>
      <c r="D127" s="59">
        <f>+D126+((Parámetros!$C$40*C126*D126)/Parámetros!$B$9)-Parámetros!$D$40*D126</f>
        <v>23341.238075962621</v>
      </c>
      <c r="E127" s="59">
        <f>+Parámetros!$D$40*D126+E126</f>
        <v>36840.742786633142</v>
      </c>
      <c r="F127" s="59">
        <f t="shared" ref="F127:F132" si="107">+D127+E127</f>
        <v>60181.980862595767</v>
      </c>
      <c r="G127" s="59">
        <f t="shared" ref="G127:G132" si="108">+IF(C126-C127&gt;0,C126-C127,0)</f>
        <v>2454.7520164549351</v>
      </c>
      <c r="H127" s="106">
        <f>+'Internación x edad (optimista)'!X130</f>
        <v>1569</v>
      </c>
      <c r="I127" s="106">
        <f>+'Internación x edad (optimista)'!AJ130</f>
        <v>425</v>
      </c>
      <c r="J127" s="67">
        <f>+J126-((Parámetros!$F$40*J126*K126)/Parámetros!$B$9)</f>
        <v>44499818.019137427</v>
      </c>
      <c r="K127" s="68">
        <f>+K126+((Parámetros!$F$40*J126*K126)/Parámetros!$B$9)-Parámetros!$D$40*K126</f>
        <v>23341.238075962621</v>
      </c>
      <c r="L127" s="68">
        <f>+Parámetros!$D$40*K126+L126</f>
        <v>36840.742786633142</v>
      </c>
      <c r="M127" s="68">
        <f t="shared" ref="M127:M132" si="109">+M126+N127</f>
        <v>60181.980862582837</v>
      </c>
      <c r="N127" s="68">
        <f t="shared" ref="N127:N132" si="110">+J126-J127</f>
        <v>2454.7520164549351</v>
      </c>
      <c r="O127" s="66">
        <f>+'Internación x edad (moderado)'!X130</f>
        <v>1569</v>
      </c>
      <c r="P127" s="66">
        <f>+'Internación x edad (moderado)'!AJ130</f>
        <v>425</v>
      </c>
      <c r="Q127" s="83">
        <f>+Q126-((Parámetros!$I$40*Q126*R126)/Parámetros!$B$9)</f>
        <v>44499818.019137427</v>
      </c>
      <c r="R127" s="84">
        <f>+R126+((Parámetros!$I$40*Q126*R126)/Parámetros!$B$9)-Parámetros!$D$26*R126</f>
        <v>23341.238075962621</v>
      </c>
      <c r="S127" s="84">
        <f>+Parámetros!$D$40*R126+S126</f>
        <v>36840.742786633142</v>
      </c>
      <c r="T127" s="84">
        <f t="shared" ref="T127:T132" si="111">+S127+R127</f>
        <v>60181.980862595767</v>
      </c>
      <c r="U127" s="84">
        <f t="shared" ref="U127:U132" si="112">+Q126-Q127</f>
        <v>2454.7520164549351</v>
      </c>
      <c r="V127" s="82">
        <f>+'Internación x edad (pesimista)'!X130</f>
        <v>1569</v>
      </c>
      <c r="W127" s="82">
        <f>+'Internación x edad (pesimista)'!AJ130</f>
        <v>425</v>
      </c>
      <c r="X127" s="212">
        <v>44012</v>
      </c>
      <c r="Y127" s="37"/>
      <c r="Z127" s="35"/>
      <c r="AA127" s="28">
        <v>64530</v>
      </c>
    </row>
    <row r="128" spans="1:31" x14ac:dyDescent="0.25">
      <c r="A128" s="19">
        <v>44013</v>
      </c>
      <c r="B128" s="52">
        <f t="shared" si="40"/>
        <v>121</v>
      </c>
      <c r="C128" s="58">
        <f>+C127-((Parámetros!$C$40*C127*D127)/Parámetros!$B$9)</f>
        <v>44497270.851703405</v>
      </c>
      <c r="D128" s="59">
        <f>+D127+((Parámetros!$C$40*C127*D127)/Parámetros!$B$9)-Parámetros!$D$40*D127</f>
        <v>24221.174218842207</v>
      </c>
      <c r="E128" s="59">
        <f>+Parámetros!$D$40*D127+E127</f>
        <v>38507.974077773331</v>
      </c>
      <c r="F128" s="59">
        <f t="shared" si="107"/>
        <v>62729.148296615538</v>
      </c>
      <c r="G128" s="59">
        <f t="shared" si="108"/>
        <v>2547.1674340218306</v>
      </c>
      <c r="H128" s="106">
        <f>+'Internación x edad (optimista)'!X131</f>
        <v>1630</v>
      </c>
      <c r="I128" s="106">
        <f>+'Internación x edad (optimista)'!AJ131</f>
        <v>441</v>
      </c>
      <c r="J128" s="67">
        <f>+J127-((Parámetros!$F$40*J127*K127)/Parámetros!$B$9)</f>
        <v>44497270.851703405</v>
      </c>
      <c r="K128" s="68">
        <f>+K127+((Parámetros!$F$40*J127*K127)/Parámetros!$B$9)-Parámetros!$D$40*K127</f>
        <v>24221.174218842207</v>
      </c>
      <c r="L128" s="68">
        <f>+Parámetros!$D$40*K127+L127</f>
        <v>38507.974077773331</v>
      </c>
      <c r="M128" s="68">
        <f t="shared" si="109"/>
        <v>62729.148296604668</v>
      </c>
      <c r="N128" s="68">
        <f t="shared" si="110"/>
        <v>2547.1674340218306</v>
      </c>
      <c r="O128" s="66">
        <f>+'Internación x edad (moderado)'!X131</f>
        <v>1630</v>
      </c>
      <c r="P128" s="66">
        <f>+'Internación x edad (moderado)'!AJ131</f>
        <v>441</v>
      </c>
      <c r="Q128" s="83">
        <f>+Q127-((Parámetros!$I$40*Q127*R127)/Parámetros!$B$9)</f>
        <v>44497270.851703405</v>
      </c>
      <c r="R128" s="84">
        <f>+R127+((Parámetros!$I$40*Q127*R127)/Parámetros!$B$9)-Parámetros!$D$26*R127</f>
        <v>24221.174218842207</v>
      </c>
      <c r="S128" s="84">
        <f>+Parámetros!$D$40*R127+S127</f>
        <v>38507.974077773331</v>
      </c>
      <c r="T128" s="84">
        <f t="shared" si="111"/>
        <v>62729.148296615538</v>
      </c>
      <c r="U128" s="84">
        <f t="shared" si="112"/>
        <v>2547.1674340218306</v>
      </c>
      <c r="V128" s="82">
        <f>+'Internación x edad (pesimista)'!X131</f>
        <v>1630</v>
      </c>
      <c r="W128" s="82">
        <f>+'Internación x edad (pesimista)'!AJ131</f>
        <v>441</v>
      </c>
      <c r="X128" s="212">
        <v>44013</v>
      </c>
      <c r="Z128" s="35"/>
      <c r="AA128" s="28">
        <v>67197</v>
      </c>
    </row>
    <row r="129" spans="1:31" x14ac:dyDescent="0.25">
      <c r="A129" s="19">
        <v>44014</v>
      </c>
      <c r="B129" s="52">
        <f t="shared" si="40"/>
        <v>122</v>
      </c>
      <c r="C129" s="58">
        <f>+C128-((Parámetros!$C$40*C128*D128)/Parámetros!$B$9)</f>
        <v>44494627.81046702</v>
      </c>
      <c r="D129" s="59">
        <f>+D128+((Parámetros!$C$40*C128*D128)/Parámetros!$B$9)-Parámetros!$D$40*D128</f>
        <v>25134.131582451908</v>
      </c>
      <c r="E129" s="59">
        <f>+Parámetros!$D$40*D128+E128</f>
        <v>40238.057950547773</v>
      </c>
      <c r="F129" s="59">
        <f t="shared" si="107"/>
        <v>65372.189532999677</v>
      </c>
      <c r="G129" s="59">
        <f t="shared" si="108"/>
        <v>2643.0412363857031</v>
      </c>
      <c r="H129" s="106">
        <f>+'Internación x edad (optimista)'!X132</f>
        <v>1693</v>
      </c>
      <c r="I129" s="106">
        <f>+'Internación x edad (optimista)'!AJ132</f>
        <v>457</v>
      </c>
      <c r="J129" s="67">
        <f>+J128-((Parámetros!$F$40*J128*K128)/Parámetros!$B$9)</f>
        <v>44494627.81046702</v>
      </c>
      <c r="K129" s="68">
        <f>+K128+((Parámetros!$F$40*J128*K128)/Parámetros!$B$9)-Parámetros!$D$40*K128</f>
        <v>25134.131582451908</v>
      </c>
      <c r="L129" s="68">
        <f>+Parámetros!$D$40*K128+L128</f>
        <v>40238.057950547773</v>
      </c>
      <c r="M129" s="68">
        <f t="shared" si="109"/>
        <v>65372.189532990371</v>
      </c>
      <c r="N129" s="68">
        <f t="shared" si="110"/>
        <v>2643.0412363857031</v>
      </c>
      <c r="O129" s="66">
        <f>+'Internación x edad (moderado)'!X132</f>
        <v>1693</v>
      </c>
      <c r="P129" s="66">
        <f>+'Internación x edad (moderado)'!AJ132</f>
        <v>457</v>
      </c>
      <c r="Q129" s="83">
        <f>+Q128-((Parámetros!$I$40*Q128*R128)/Parámetros!$B$9)</f>
        <v>44494627.81046702</v>
      </c>
      <c r="R129" s="84">
        <f>+R128+((Parámetros!$I$40*Q128*R128)/Parámetros!$B$9)-Parámetros!$D$26*R128</f>
        <v>25134.131582451908</v>
      </c>
      <c r="S129" s="84">
        <f>+Parámetros!$D$40*R128+S128</f>
        <v>40238.057950547773</v>
      </c>
      <c r="T129" s="84">
        <f t="shared" si="111"/>
        <v>65372.189532999677</v>
      </c>
      <c r="U129" s="84">
        <f t="shared" si="112"/>
        <v>2643.0412363857031</v>
      </c>
      <c r="V129" s="82">
        <f>+'Internación x edad (pesimista)'!X132</f>
        <v>1693</v>
      </c>
      <c r="W129" s="82">
        <f>+'Internación x edad (pesimista)'!AJ132</f>
        <v>457</v>
      </c>
      <c r="X129" s="212">
        <v>44014</v>
      </c>
      <c r="Z129" s="35"/>
      <c r="AA129" s="28">
        <v>69941</v>
      </c>
    </row>
    <row r="130" spans="1:31" x14ac:dyDescent="0.25">
      <c r="A130" s="19">
        <v>44015</v>
      </c>
      <c r="B130" s="52">
        <f t="shared" si="40"/>
        <v>123</v>
      </c>
      <c r="C130" s="58">
        <f>+C129-((Parámetros!$C$40*C129*D129)/Parámetros!$B$9)</f>
        <v>44491885.309224807</v>
      </c>
      <c r="D130" s="59">
        <f>+D129+((Parámetros!$C$40*C129*D129)/Parámetros!$B$9)-Parámetros!$D$40*D129</f>
        <v>26081.337711630211</v>
      </c>
      <c r="E130" s="59">
        <f>+Parámetros!$D$40*D129+E129</f>
        <v>42033.353063580049</v>
      </c>
      <c r="F130" s="59">
        <f t="shared" si="107"/>
        <v>68114.690775210256</v>
      </c>
      <c r="G130" s="59">
        <f t="shared" si="108"/>
        <v>2742.5012422129512</v>
      </c>
      <c r="H130" s="106">
        <f>+'Internación x edad (optimista)'!X133</f>
        <v>1758</v>
      </c>
      <c r="I130" s="106">
        <f>+'Internación x edad (optimista)'!AJ133</f>
        <v>474</v>
      </c>
      <c r="J130" s="67">
        <f>+J129-((Parámetros!$F$40*J129*K129)/Parámetros!$B$9)</f>
        <v>44491885.309224807</v>
      </c>
      <c r="K130" s="68">
        <f>+K129+((Parámetros!$F$40*J129*K129)/Parámetros!$B$9)-Parámetros!$D$40*K129</f>
        <v>26081.337711630211</v>
      </c>
      <c r="L130" s="68">
        <f>+Parámetros!$D$40*K129+L129</f>
        <v>42033.353063580049</v>
      </c>
      <c r="M130" s="68">
        <f t="shared" si="109"/>
        <v>68114.690775203315</v>
      </c>
      <c r="N130" s="68">
        <f t="shared" si="110"/>
        <v>2742.5012422129512</v>
      </c>
      <c r="O130" s="66">
        <f>+'Internación x edad (moderado)'!X133</f>
        <v>1758</v>
      </c>
      <c r="P130" s="66">
        <f>+'Internación x edad (moderado)'!AJ133</f>
        <v>474</v>
      </c>
      <c r="Q130" s="83">
        <f>+Q129-((Parámetros!$I$40*Q129*R129)/Parámetros!$B$9)</f>
        <v>44491885.309224807</v>
      </c>
      <c r="R130" s="84">
        <f>+R129+((Parámetros!$I$40*Q129*R129)/Parámetros!$B$9)-Parámetros!$D$26*R129</f>
        <v>26081.337711630211</v>
      </c>
      <c r="S130" s="84">
        <f>+Parámetros!$D$40*R129+S129</f>
        <v>42033.353063580049</v>
      </c>
      <c r="T130" s="84">
        <f t="shared" si="111"/>
        <v>68114.690775210256</v>
      </c>
      <c r="U130" s="84">
        <f t="shared" si="112"/>
        <v>2742.5012422129512</v>
      </c>
      <c r="V130" s="82">
        <f>+'Internación x edad (pesimista)'!X133</f>
        <v>1758</v>
      </c>
      <c r="W130" s="82">
        <f>+'Internación x edad (pesimista)'!AJ133</f>
        <v>474</v>
      </c>
      <c r="X130" s="212">
        <v>44015</v>
      </c>
      <c r="AA130" s="28">
        <v>72786</v>
      </c>
    </row>
    <row r="131" spans="1:31" x14ac:dyDescent="0.25">
      <c r="A131" s="19">
        <v>44016</v>
      </c>
      <c r="B131" s="52">
        <f t="shared" si="40"/>
        <v>124</v>
      </c>
      <c r="C131" s="58">
        <f>+C130-((Parámetros!$C$40*C130*D130)/Parámetros!$B$9)</f>
        <v>44489039.629353866</v>
      </c>
      <c r="D131" s="59">
        <f>+D130+((Parámetros!$C$40*C130*D130)/Parámetros!$B$9)-Parámetros!$D$40*D130</f>
        <v>27064.064888885179</v>
      </c>
      <c r="E131" s="59">
        <f>+Parámetros!$D$40*D130+E130</f>
        <v>43896.305757267924</v>
      </c>
      <c r="F131" s="59">
        <f t="shared" si="107"/>
        <v>70960.370646153111</v>
      </c>
      <c r="G131" s="59">
        <f t="shared" si="108"/>
        <v>2845.6798709407449</v>
      </c>
      <c r="H131" s="106">
        <f>+'Internación x edad (optimista)'!X134</f>
        <v>1820</v>
      </c>
      <c r="I131" s="106">
        <f>+'Internación x edad (optimista)'!AJ134</f>
        <v>491</v>
      </c>
      <c r="J131" s="67">
        <f>+J130-((Parámetros!$F$40*J130*K130)/Parámetros!$B$9)</f>
        <v>44489039.629353866</v>
      </c>
      <c r="K131" s="68">
        <f>+K130+((Parámetros!$F$40*J130*K130)/Parámetros!$B$9)-Parámetros!$D$40*K130</f>
        <v>27064.064888885179</v>
      </c>
      <c r="L131" s="68">
        <f>+Parámetros!$D$40*K130+L130</f>
        <v>43896.305757267924</v>
      </c>
      <c r="M131" s="68">
        <f t="shared" si="109"/>
        <v>70960.37064614406</v>
      </c>
      <c r="N131" s="68">
        <f t="shared" si="110"/>
        <v>2845.6798709407449</v>
      </c>
      <c r="O131" s="66">
        <f>+'Internación x edad (moderado)'!X134</f>
        <v>1820</v>
      </c>
      <c r="P131" s="66">
        <f>+'Internación x edad (moderado)'!AJ134</f>
        <v>491</v>
      </c>
      <c r="Q131" s="83">
        <f>+Q130-((Parámetros!$I$40*Q130*R130)/Parámetros!$B$9)</f>
        <v>44489039.629353866</v>
      </c>
      <c r="R131" s="84">
        <f>+R130+((Parámetros!$I$40*Q130*R130)/Parámetros!$B$9)-Parámetros!$D$26*R130</f>
        <v>27064.064888885179</v>
      </c>
      <c r="S131" s="84">
        <f>+Parámetros!$D$40*R130+S130</f>
        <v>43896.305757267924</v>
      </c>
      <c r="T131" s="84">
        <f t="shared" si="111"/>
        <v>70960.370646153111</v>
      </c>
      <c r="U131" s="84">
        <f t="shared" si="112"/>
        <v>2845.6798709407449</v>
      </c>
      <c r="V131" s="82">
        <f>+'Internación x edad (pesimista)'!X134</f>
        <v>1820</v>
      </c>
      <c r="W131" s="82">
        <f>+'Internación x edad (pesimista)'!AJ134</f>
        <v>491</v>
      </c>
      <c r="X131" s="212">
        <v>44016</v>
      </c>
      <c r="AA131" s="28">
        <v>75376</v>
      </c>
    </row>
    <row r="132" spans="1:31" x14ac:dyDescent="0.25">
      <c r="A132" s="19">
        <v>44017</v>
      </c>
      <c r="B132" s="52">
        <f t="shared" si="40"/>
        <v>125</v>
      </c>
      <c r="C132" s="58">
        <f>+C131-((Parámetros!$C$40*C131*D131)/Parámetros!$B$9)</f>
        <v>44486086.915054992</v>
      </c>
      <c r="D132" s="59">
        <f>+D131+((Parámetros!$C$40*C131*D131)/Parámetros!$B$9)-Parámetros!$D$40*D131</f>
        <v>28083.63169569341</v>
      </c>
      <c r="E132" s="59">
        <f>+Parámetros!$D$40*D131+E131</f>
        <v>45829.453249331149</v>
      </c>
      <c r="F132" s="59">
        <f t="shared" si="107"/>
        <v>73913.084945024559</v>
      </c>
      <c r="G132" s="59">
        <f t="shared" si="108"/>
        <v>2952.7142988741398</v>
      </c>
      <c r="H132" s="106">
        <f>+'Internación x edad (optimista)'!X135</f>
        <v>1882</v>
      </c>
      <c r="I132" s="106">
        <f>+'Internación x edad (optimista)'!AJ135</f>
        <v>508</v>
      </c>
      <c r="J132" s="67">
        <f>+J131-((Parámetros!$F$40*J131*K131)/Parámetros!$B$9)</f>
        <v>44486086.915054992</v>
      </c>
      <c r="K132" s="68">
        <f>+K131+((Parámetros!$F$40*J131*K131)/Parámetros!$B$9)-Parámetros!$D$40*K131</f>
        <v>28083.63169569341</v>
      </c>
      <c r="L132" s="68">
        <f>+Parámetros!$D$40*K131+L131</f>
        <v>45829.453249331149</v>
      </c>
      <c r="M132" s="68">
        <f t="shared" si="109"/>
        <v>73913.0849450182</v>
      </c>
      <c r="N132" s="68">
        <f t="shared" si="110"/>
        <v>2952.7142988741398</v>
      </c>
      <c r="O132" s="66">
        <f>+'Internación x edad (moderado)'!X135</f>
        <v>1882</v>
      </c>
      <c r="P132" s="66">
        <f>+'Internación x edad (moderado)'!AJ135</f>
        <v>508</v>
      </c>
      <c r="Q132" s="83">
        <f>+Q131-((Parámetros!$I$40*Q131*R131)/Parámetros!$B$9)</f>
        <v>44486086.915054992</v>
      </c>
      <c r="R132" s="84">
        <f>+R131+((Parámetros!$I$40*Q131*R131)/Parámetros!$B$9)-Parámetros!$D$26*R131</f>
        <v>28083.63169569341</v>
      </c>
      <c r="S132" s="84">
        <f>+Parámetros!$D$40*R131+S131</f>
        <v>45829.453249331149</v>
      </c>
      <c r="T132" s="84">
        <f t="shared" si="111"/>
        <v>73913.084945024559</v>
      </c>
      <c r="U132" s="84">
        <f t="shared" si="112"/>
        <v>2952.7142988741398</v>
      </c>
      <c r="V132" s="82">
        <f>+'Internación x edad (pesimista)'!X135</f>
        <v>1882</v>
      </c>
      <c r="W132" s="82">
        <f>+'Internación x edad (pesimista)'!AJ135</f>
        <v>508</v>
      </c>
      <c r="X132" s="212">
        <v>44017</v>
      </c>
      <c r="AA132" s="28">
        <v>77815</v>
      </c>
      <c r="AD132">
        <f>+(AA132/AA126)^(1/6)-1</f>
        <v>3.7846362462967242E-2</v>
      </c>
      <c r="AE132" s="28">
        <f>+LN(2)/LN(1+AD132)</f>
        <v>18.659191472575181</v>
      </c>
    </row>
    <row r="133" spans="1:31" x14ac:dyDescent="0.25">
      <c r="A133" s="19">
        <v>44018</v>
      </c>
      <c r="B133" s="52">
        <f t="shared" si="40"/>
        <v>126</v>
      </c>
      <c r="C133" s="58">
        <f>+C132-((Parámetros!$C$41*C132*D132)/Parámetros!$B$9)</f>
        <v>44483040.895141125</v>
      </c>
      <c r="D133" s="59">
        <f>+D132+((Parámetros!$C$41*C132*D132)/Parámetros!$B$9)-Parámetros!$D$41*D132</f>
        <v>29123.677917008856</v>
      </c>
      <c r="E133" s="59">
        <f>+Parámetros!$D$41*D132+E132</f>
        <v>47835.42694188068</v>
      </c>
      <c r="F133" s="59">
        <f t="shared" ref="F133:F189" si="113">+D133+E133</f>
        <v>76959.104858889536</v>
      </c>
      <c r="G133" s="59">
        <f t="shared" ref="G133:G189" si="114">+IF(C132-C133&gt;0,C132-C133,0)</f>
        <v>3046.019913867116</v>
      </c>
      <c r="H133" s="106">
        <f>+'Internación x edad (optimista)'!X136</f>
        <v>1943</v>
      </c>
      <c r="I133" s="106">
        <f>+'Internación x edad (optimista)'!AJ136</f>
        <v>525</v>
      </c>
      <c r="J133" s="67">
        <f>+J132-((Parámetros!$F$41*J132*K132)/Parámetros!$B$9)</f>
        <v>44483040.895141125</v>
      </c>
      <c r="K133" s="68">
        <f>+K132+((Parámetros!$F$41*J132*K132)/Parámetros!$B$9)-Parámetros!$D$41*K132</f>
        <v>29123.677917008856</v>
      </c>
      <c r="L133" s="68">
        <f>+Parámetros!$D$41*K132+L132</f>
        <v>47835.42694188068</v>
      </c>
      <c r="M133" s="68">
        <f t="shared" ref="M133:M189" si="115">+M132+N133</f>
        <v>76959.104858885315</v>
      </c>
      <c r="N133" s="68">
        <f t="shared" ref="N133:N189" si="116">+J132-J133</f>
        <v>3046.019913867116</v>
      </c>
      <c r="O133" s="66">
        <f>+'Internación x edad (moderado)'!X136</f>
        <v>1943</v>
      </c>
      <c r="P133" s="66">
        <f>+'Internación x edad (moderado)'!AJ136</f>
        <v>525</v>
      </c>
      <c r="Q133" s="83">
        <f>+Q132-((Parámetros!$I$41*Q132*R132)/Parámetros!$B$9)</f>
        <v>44483040.895141125</v>
      </c>
      <c r="R133" s="84">
        <f>+R132+((Parámetros!$I$41*Q132*R132)/Parámetros!$B$9)-Parámetros!$D$26*R132</f>
        <v>29123.677917008856</v>
      </c>
      <c r="S133" s="84">
        <f>+Parámetros!$D$41*R132+S132</f>
        <v>47835.42694188068</v>
      </c>
      <c r="T133" s="84">
        <f t="shared" ref="T133:T189" si="117">+S133+R133</f>
        <v>76959.104858889536</v>
      </c>
      <c r="U133" s="84">
        <f t="shared" ref="U133:U189" si="118">+Q132-Q133</f>
        <v>3046.019913867116</v>
      </c>
      <c r="V133" s="82">
        <f>+'Internación x edad (pesimista)'!X136</f>
        <v>1943</v>
      </c>
      <c r="W133" s="82">
        <f>+'Internación x edad (pesimista)'!AJ136</f>
        <v>525</v>
      </c>
      <c r="X133" s="212">
        <v>44018</v>
      </c>
      <c r="AA133" s="28">
        <v>80447</v>
      </c>
    </row>
    <row r="134" spans="1:31" x14ac:dyDescent="0.25">
      <c r="A134" s="19">
        <v>44019</v>
      </c>
      <c r="B134" s="52">
        <f t="shared" si="40"/>
        <v>127</v>
      </c>
      <c r="C134" s="58">
        <f>+C133-((Parámetros!$C$41*C133*D133)/Parámetros!$B$9)</f>
        <v>44479882.2855395</v>
      </c>
      <c r="D134" s="59">
        <f>+D133+((Parámetros!$C$41*C133*D133)/Parámetros!$B$9)-Parámetros!$D$41*D133</f>
        <v>30202.024810276918</v>
      </c>
      <c r="E134" s="59">
        <f>+Parámetros!$D$41*D133+E133</f>
        <v>49915.689650238455</v>
      </c>
      <c r="F134" s="59">
        <f t="shared" ref="F134:F139" si="119">+D134+E134</f>
        <v>80117.714460515374</v>
      </c>
      <c r="G134" s="59">
        <f t="shared" ref="G134:G139" si="120">+IF(C133-C134&gt;0,C133-C134,0)</f>
        <v>3158.60960162431</v>
      </c>
      <c r="H134" s="106">
        <f>+'Internación x edad (optimista)'!X137</f>
        <v>2007</v>
      </c>
      <c r="I134" s="106">
        <f>+'Internación x edad (optimista)'!AJ137</f>
        <v>543</v>
      </c>
      <c r="J134" s="67">
        <f>+J133-((Parámetros!$F$41*J133*K133)/Parámetros!$B$9)</f>
        <v>44479882.2855395</v>
      </c>
      <c r="K134" s="68">
        <f>+K133+((Parámetros!$F$41*J133*K133)/Parámetros!$B$9)-Parámetros!$D$41*K133</f>
        <v>30202.024810276918</v>
      </c>
      <c r="L134" s="68">
        <f>+Parámetros!$D$41*K133+L133</f>
        <v>49915.689650238455</v>
      </c>
      <c r="M134" s="68">
        <f t="shared" ref="M134:M139" si="121">+M133+N134</f>
        <v>80117.714460509625</v>
      </c>
      <c r="N134" s="68">
        <f t="shared" ref="N134:N139" si="122">+J133-J134</f>
        <v>3158.60960162431</v>
      </c>
      <c r="O134" s="66">
        <f>+'Internación x edad (moderado)'!X137</f>
        <v>2007</v>
      </c>
      <c r="P134" s="66">
        <f>+'Internación x edad (moderado)'!AJ137</f>
        <v>543</v>
      </c>
      <c r="Q134" s="83">
        <f>+Q133-((Parámetros!$I$41*Q133*R133)/Parámetros!$B$9)</f>
        <v>44479882.2855395</v>
      </c>
      <c r="R134" s="84">
        <f>+R133+((Parámetros!$I$41*Q133*R133)/Parámetros!$B$9)-Parámetros!$D$26*R133</f>
        <v>30202.024810276918</v>
      </c>
      <c r="S134" s="84">
        <f>+Parámetros!$D$41*R133+S133</f>
        <v>49915.689650238455</v>
      </c>
      <c r="T134" s="84">
        <f t="shared" ref="T134:T139" si="123">+S134+R134</f>
        <v>80117.714460515374</v>
      </c>
      <c r="U134" s="84">
        <f t="shared" ref="U134:U139" si="124">+Q133-Q134</f>
        <v>3158.60960162431</v>
      </c>
      <c r="V134" s="82">
        <f>+'Internación x edad (pesimista)'!X137</f>
        <v>2007</v>
      </c>
      <c r="W134" s="82">
        <f>+'Internación x edad (pesimista)'!AJ137</f>
        <v>543</v>
      </c>
      <c r="X134" s="212">
        <v>44019</v>
      </c>
      <c r="AA134" s="28">
        <v>83426</v>
      </c>
    </row>
    <row r="135" spans="1:31" x14ac:dyDescent="0.25">
      <c r="A135" s="19">
        <v>44020</v>
      </c>
      <c r="B135" s="52">
        <f t="shared" si="40"/>
        <v>128</v>
      </c>
      <c r="C135" s="58">
        <f>+C134-((Parámetros!$C$41*C134*D134)/Parámetros!$B$9)</f>
        <v>44476606.956372336</v>
      </c>
      <c r="D135" s="59">
        <f>+D134+((Parámetros!$C$41*C134*D134)/Parámetros!$B$9)-Parámetros!$D$41*D134</f>
        <v>31320.066490995159</v>
      </c>
      <c r="E135" s="59">
        <f>+Parámetros!$D$41*D134+E134</f>
        <v>52072.977136686808</v>
      </c>
      <c r="F135" s="59">
        <f t="shared" si="119"/>
        <v>83393.043627681967</v>
      </c>
      <c r="G135" s="59">
        <f t="shared" si="120"/>
        <v>3275.3291671648622</v>
      </c>
      <c r="H135" s="106">
        <f>+'Internación x edad (optimista)'!X138</f>
        <v>2072</v>
      </c>
      <c r="I135" s="106">
        <f>+'Internación x edad (optimista)'!AJ138</f>
        <v>560</v>
      </c>
      <c r="J135" s="67">
        <f>+J134-((Parámetros!$F$41*J134*K134)/Parámetros!$B$9)</f>
        <v>44476606.956372336</v>
      </c>
      <c r="K135" s="68">
        <f>+K134+((Parámetros!$F$41*J134*K134)/Parámetros!$B$9)-Parámetros!$D$41*K134</f>
        <v>31320.066490995159</v>
      </c>
      <c r="L135" s="68">
        <f>+Parámetros!$D$41*K134+L134</f>
        <v>52072.977136686808</v>
      </c>
      <c r="M135" s="68">
        <f t="shared" si="121"/>
        <v>83393.043627674488</v>
      </c>
      <c r="N135" s="68">
        <f t="shared" si="122"/>
        <v>3275.3291671648622</v>
      </c>
      <c r="O135" s="66">
        <f>+'Internación x edad (moderado)'!X138</f>
        <v>2072</v>
      </c>
      <c r="P135" s="66">
        <f>+'Internación x edad (moderado)'!AJ138</f>
        <v>560</v>
      </c>
      <c r="Q135" s="83">
        <f>+Q134-((Parámetros!$I$41*Q134*R134)/Parámetros!$B$9)</f>
        <v>44476606.956372336</v>
      </c>
      <c r="R135" s="84">
        <f>+R134+((Parámetros!$I$41*Q134*R134)/Parámetros!$B$9)-Parámetros!$D$26*R134</f>
        <v>31320.066490995159</v>
      </c>
      <c r="S135" s="84">
        <f>+Parámetros!$D$41*R134+S134</f>
        <v>52072.977136686808</v>
      </c>
      <c r="T135" s="84">
        <f t="shared" si="123"/>
        <v>83393.043627681967</v>
      </c>
      <c r="U135" s="84">
        <f t="shared" si="124"/>
        <v>3275.3291671648622</v>
      </c>
      <c r="V135" s="82">
        <f>+'Internación x edad (pesimista)'!X138</f>
        <v>2072</v>
      </c>
      <c r="W135" s="82">
        <f>+'Internación x edad (pesimista)'!AJ138</f>
        <v>560</v>
      </c>
      <c r="X135" s="212">
        <v>44020</v>
      </c>
      <c r="AA135" s="28">
        <v>87030</v>
      </c>
    </row>
    <row r="136" spans="1:31" x14ac:dyDescent="0.25">
      <c r="A136" s="19">
        <v>44021</v>
      </c>
      <c r="B136" s="52">
        <f t="shared" si="40"/>
        <v>129</v>
      </c>
      <c r="C136" s="58">
        <f>+C135-((Parámetros!$C$41*C135*D135)/Parámetros!$B$9)</f>
        <v>44473210.628673129</v>
      </c>
      <c r="D136" s="59">
        <f>+D135+((Parámetros!$C$41*C135*D135)/Parámetros!$B$9)-Parámetros!$D$41*D135</f>
        <v>32479.246583700064</v>
      </c>
      <c r="E136" s="59">
        <f>+Parámetros!$D$41*D135+E135</f>
        <v>54310.124743186461</v>
      </c>
      <c r="F136" s="59">
        <f t="shared" si="119"/>
        <v>86789.371326886525</v>
      </c>
      <c r="G136" s="59">
        <f t="shared" si="120"/>
        <v>3396.3276992067695</v>
      </c>
      <c r="H136" s="106">
        <f>+'Internación x edad (optimista)'!X139</f>
        <v>2136</v>
      </c>
      <c r="I136" s="106">
        <f>+'Internación x edad (optimista)'!AJ139</f>
        <v>577</v>
      </c>
      <c r="J136" s="67">
        <f>+J135-((Parámetros!$F$41*J135*K135)/Parámetros!$B$9)</f>
        <v>44473210.628673129</v>
      </c>
      <c r="K136" s="68">
        <f>+K135+((Parámetros!$F$41*J135*K135)/Parámetros!$B$9)-Parámetros!$D$41*K135</f>
        <v>32479.246583700064</v>
      </c>
      <c r="L136" s="68">
        <f>+Parámetros!$D$41*K135+L135</f>
        <v>54310.124743186461</v>
      </c>
      <c r="M136" s="68">
        <f t="shared" si="121"/>
        <v>86789.371326881257</v>
      </c>
      <c r="N136" s="68">
        <f t="shared" si="122"/>
        <v>3396.3276992067695</v>
      </c>
      <c r="O136" s="66">
        <f>+'Internación x edad (moderado)'!X139</f>
        <v>2136</v>
      </c>
      <c r="P136" s="66">
        <f>+'Internación x edad (moderado)'!AJ139</f>
        <v>577</v>
      </c>
      <c r="Q136" s="83">
        <f>+Q135-((Parámetros!$I$41*Q135*R135)/Parámetros!$B$9)</f>
        <v>44473210.628673129</v>
      </c>
      <c r="R136" s="84">
        <f>+R135+((Parámetros!$I$41*Q135*R135)/Parámetros!$B$9)-Parámetros!$D$26*R135</f>
        <v>32479.246583700064</v>
      </c>
      <c r="S136" s="84">
        <f>+Parámetros!$D$41*R135+S135</f>
        <v>54310.124743186461</v>
      </c>
      <c r="T136" s="84">
        <f t="shared" si="123"/>
        <v>86789.371326886525</v>
      </c>
      <c r="U136" s="84">
        <f t="shared" si="124"/>
        <v>3396.3276992067695</v>
      </c>
      <c r="V136" s="82">
        <f>+'Internación x edad (pesimista)'!X139</f>
        <v>2136</v>
      </c>
      <c r="W136" s="82">
        <f>+'Internación x edad (pesimista)'!AJ139</f>
        <v>577</v>
      </c>
      <c r="X136" s="212">
        <v>44021</v>
      </c>
      <c r="AA136" s="28">
        <v>90693</v>
      </c>
    </row>
    <row r="137" spans="1:31" x14ac:dyDescent="0.25">
      <c r="A137" s="19">
        <v>44022</v>
      </c>
      <c r="B137" s="52">
        <f t="shared" si="40"/>
        <v>130</v>
      </c>
      <c r="C137" s="58">
        <f>+C136-((Parámetros!$C$41*C136*D136)/Parámetros!$B$9)</f>
        <v>44469688.869185932</v>
      </c>
      <c r="D137" s="59">
        <f>+D136+((Parámetros!$C$41*C136*D136)/Parámetros!$B$9)-Parámetros!$D$41*D136</f>
        <v>33681.059886344163</v>
      </c>
      <c r="E137" s="59">
        <f>+Parámetros!$D$41*D136+E136</f>
        <v>56630.070927736466</v>
      </c>
      <c r="F137" s="59">
        <f t="shared" si="119"/>
        <v>90311.130814080621</v>
      </c>
      <c r="G137" s="59">
        <f t="shared" si="120"/>
        <v>3521.7594871968031</v>
      </c>
      <c r="H137" s="106">
        <f>+'Internación x edad (optimista)'!X140</f>
        <v>2200</v>
      </c>
      <c r="I137" s="106">
        <f>+'Internación x edad (optimista)'!AJ140</f>
        <v>594</v>
      </c>
      <c r="J137" s="67">
        <f>+J136-((Parámetros!$F$41*J136*K136)/Parámetros!$B$9)</f>
        <v>44469688.869185932</v>
      </c>
      <c r="K137" s="68">
        <f>+K136+((Parámetros!$F$41*J136*K136)/Parámetros!$B$9)-Parámetros!$D$41*K136</f>
        <v>33681.059886344163</v>
      </c>
      <c r="L137" s="68">
        <f>+Parámetros!$D$41*K136+L136</f>
        <v>56630.070927736466</v>
      </c>
      <c r="M137" s="68">
        <f t="shared" si="121"/>
        <v>90311.13081407806</v>
      </c>
      <c r="N137" s="68">
        <f t="shared" si="122"/>
        <v>3521.7594871968031</v>
      </c>
      <c r="O137" s="66">
        <f>+'Internación x edad (moderado)'!X140</f>
        <v>2200</v>
      </c>
      <c r="P137" s="66">
        <f>+'Internación x edad (moderado)'!AJ140</f>
        <v>594</v>
      </c>
      <c r="Q137" s="83">
        <f>+Q136-((Parámetros!$I$41*Q136*R136)/Parámetros!$B$9)</f>
        <v>44469688.869185932</v>
      </c>
      <c r="R137" s="84">
        <f>+R136+((Parámetros!$I$41*Q136*R136)/Parámetros!$B$9)-Parámetros!$D$26*R136</f>
        <v>33681.059886344163</v>
      </c>
      <c r="S137" s="84">
        <f>+Parámetros!$D$41*R136+S136</f>
        <v>56630.070927736466</v>
      </c>
      <c r="T137" s="84">
        <f t="shared" si="123"/>
        <v>90311.130814080621</v>
      </c>
      <c r="U137" s="84">
        <f t="shared" si="124"/>
        <v>3521.7594871968031</v>
      </c>
      <c r="V137" s="82">
        <f>+'Internación x edad (pesimista)'!X140</f>
        <v>2200</v>
      </c>
      <c r="W137" s="82">
        <f>+'Internación x edad (pesimista)'!AJ140</f>
        <v>594</v>
      </c>
      <c r="X137" s="212">
        <v>44022</v>
      </c>
      <c r="AA137" s="28">
        <v>94060</v>
      </c>
    </row>
    <row r="138" spans="1:31" x14ac:dyDescent="0.25">
      <c r="A138" s="19">
        <v>44023</v>
      </c>
      <c r="B138" s="52">
        <f t="shared" ref="B138:B201" si="125">+B137+1</f>
        <v>131</v>
      </c>
      <c r="C138" s="58">
        <f>+C137-((Parámetros!$C$41*C137*D137)/Parámetros!$B$9)</f>
        <v>44466037.084996991</v>
      </c>
      <c r="D138" s="59">
        <f>+D137+((Parámetros!$C$41*C137*D137)/Parámetros!$B$9)-Parámetros!$D$41*D137</f>
        <v>34927.05408340384</v>
      </c>
      <c r="E138" s="59">
        <f>+Parámetros!$D$41*D137+E137</f>
        <v>59035.860919618193</v>
      </c>
      <c r="F138" s="59">
        <f t="shared" si="119"/>
        <v>93962.915003022033</v>
      </c>
      <c r="G138" s="59">
        <f t="shared" si="120"/>
        <v>3651.7841889411211</v>
      </c>
      <c r="H138" s="106">
        <f>+'Internación x edad (optimista)'!X141</f>
        <v>2281</v>
      </c>
      <c r="I138" s="106">
        <f>+'Internación x edad (optimista)'!AJ141</f>
        <v>616</v>
      </c>
      <c r="J138" s="67">
        <f>+J137-((Parámetros!$F$41*J137*K137)/Parámetros!$B$9)</f>
        <v>44466037.084996991</v>
      </c>
      <c r="K138" s="68">
        <f>+K137+((Parámetros!$F$41*J137*K137)/Parámetros!$B$9)-Parámetros!$D$41*K137</f>
        <v>34927.05408340384</v>
      </c>
      <c r="L138" s="68">
        <f>+Parámetros!$D$41*K137+L137</f>
        <v>59035.860919618193</v>
      </c>
      <c r="M138" s="68">
        <f t="shared" si="121"/>
        <v>93962.915003019181</v>
      </c>
      <c r="N138" s="68">
        <f t="shared" si="122"/>
        <v>3651.7841889411211</v>
      </c>
      <c r="O138" s="66">
        <f>+'Internación x edad (moderado)'!X141</f>
        <v>2281</v>
      </c>
      <c r="P138" s="66">
        <f>+'Internación x edad (moderado)'!AJ141</f>
        <v>616</v>
      </c>
      <c r="Q138" s="83">
        <f>+Q137-((Parámetros!$I$41*Q137*R137)/Parámetros!$B$9)</f>
        <v>44466037.084996991</v>
      </c>
      <c r="R138" s="84">
        <f>+R137+((Parámetros!$I$41*Q137*R137)/Parámetros!$B$9)-Parámetros!$D$26*R137</f>
        <v>34927.05408340384</v>
      </c>
      <c r="S138" s="84">
        <f>+Parámetros!$D$41*R137+S137</f>
        <v>59035.860919618193</v>
      </c>
      <c r="T138" s="84">
        <f t="shared" si="123"/>
        <v>93962.915003022033</v>
      </c>
      <c r="U138" s="84">
        <f t="shared" si="124"/>
        <v>3651.7841889411211</v>
      </c>
      <c r="V138" s="82">
        <f>+'Internación x edad (pesimista)'!X141</f>
        <v>2281</v>
      </c>
      <c r="W138" s="82">
        <f>+'Internación x edad (pesimista)'!AJ141</f>
        <v>616</v>
      </c>
      <c r="X138" s="212">
        <v>44023</v>
      </c>
      <c r="AA138" s="28">
        <v>97509</v>
      </c>
    </row>
    <row r="139" spans="1:31" x14ac:dyDescent="0.25">
      <c r="A139" s="19">
        <v>44024</v>
      </c>
      <c r="B139" s="52">
        <f t="shared" si="125"/>
        <v>132</v>
      </c>
      <c r="C139" s="58">
        <f>+C138-((Parámetros!$C$41*C138*D138)/Parámetros!$B$9)</f>
        <v>44462250.517994441</v>
      </c>
      <c r="D139" s="59">
        <f>+D138+((Parámetros!$C$41*C138*D138)/Parámetros!$B$9)-Parámetros!$D$41*D138</f>
        <v>36218.831508566778</v>
      </c>
      <c r="E139" s="59">
        <f>+Parámetros!$D$41*D138+E138</f>
        <v>61530.650497004179</v>
      </c>
      <c r="F139" s="59">
        <f t="shared" si="119"/>
        <v>97749.482005570957</v>
      </c>
      <c r="G139" s="59">
        <f t="shared" si="120"/>
        <v>3786.5670025497675</v>
      </c>
      <c r="H139" s="106">
        <f>+'Internación x edad (optimista)'!X142</f>
        <v>2366</v>
      </c>
      <c r="I139" s="106">
        <f>+'Internación x edad (optimista)'!AJ142</f>
        <v>639</v>
      </c>
      <c r="J139" s="67">
        <f>+J138-((Parámetros!$F$41*J138*K138)/Parámetros!$B$9)</f>
        <v>44462250.517994441</v>
      </c>
      <c r="K139" s="68">
        <f>+K138+((Parámetros!$F$41*J138*K138)/Parámetros!$B$9)-Parámetros!$D$41*K138</f>
        <v>36218.831508566778</v>
      </c>
      <c r="L139" s="68">
        <f>+Parámetros!$D$41*K138+L138</f>
        <v>61530.650497004179</v>
      </c>
      <c r="M139" s="68">
        <f t="shared" si="121"/>
        <v>97749.482005568949</v>
      </c>
      <c r="N139" s="68">
        <f t="shared" si="122"/>
        <v>3786.5670025497675</v>
      </c>
      <c r="O139" s="66">
        <f>+'Internación x edad (moderado)'!X142</f>
        <v>2366</v>
      </c>
      <c r="P139" s="66">
        <f>+'Internación x edad (moderado)'!AJ142</f>
        <v>639</v>
      </c>
      <c r="Q139" s="83">
        <f>+Q138-((Parámetros!$I$41*Q138*R138)/Parámetros!$B$9)</f>
        <v>44462250.517994441</v>
      </c>
      <c r="R139" s="84">
        <f>+R138+((Parámetros!$I$41*Q138*R138)/Parámetros!$B$9)-Parámetros!$D$26*R138</f>
        <v>36218.831508566778</v>
      </c>
      <c r="S139" s="84">
        <f>+Parámetros!$D$41*R138+S138</f>
        <v>61530.650497004179</v>
      </c>
      <c r="T139" s="84">
        <f t="shared" si="123"/>
        <v>97749.482005570957</v>
      </c>
      <c r="U139" s="84">
        <f t="shared" si="124"/>
        <v>3786.5670025497675</v>
      </c>
      <c r="V139" s="82">
        <f>+'Internación x edad (pesimista)'!X142</f>
        <v>2366</v>
      </c>
      <c r="W139" s="82">
        <f>+'Internación x edad (pesimista)'!AJ142</f>
        <v>639</v>
      </c>
      <c r="X139" s="212">
        <v>44024</v>
      </c>
      <c r="AA139" s="28">
        <v>100166</v>
      </c>
      <c r="AD139">
        <f>+(AA139/AA133)^(1/6)-1</f>
        <v>3.7214102405727534E-2</v>
      </c>
      <c r="AE139" s="28">
        <f>+LN(2)/LN(1+AD139)</f>
        <v>18.970390790915364</v>
      </c>
    </row>
    <row r="140" spans="1:31" x14ac:dyDescent="0.25">
      <c r="A140" s="19">
        <v>44025</v>
      </c>
      <c r="B140" s="52">
        <f t="shared" si="125"/>
        <v>133</v>
      </c>
      <c r="C140" s="58">
        <f>+C139-((Parámetros!$C$42*C139*D139)/Parámetros!$B$9)</f>
        <v>44458413.299758889</v>
      </c>
      <c r="D140" s="59">
        <f>+D139+((Parámetros!$C$42*C139*D139)/Parámetros!$B$9)-Parámetros!$D$42*D139</f>
        <v>37468.990350649205</v>
      </c>
      <c r="E140" s="59">
        <f>+Parámetros!$D$42*D139+E139</f>
        <v>64117.709890473234</v>
      </c>
      <c r="F140" s="59">
        <f t="shared" si="113"/>
        <v>101586.70024112244</v>
      </c>
      <c r="G140" s="59">
        <f t="shared" si="114"/>
        <v>3837.2182355523109</v>
      </c>
      <c r="H140" s="106">
        <f>+'Internación x edad (optimista)'!X143</f>
        <v>2449</v>
      </c>
      <c r="I140" s="106">
        <f>+'Internación x edad (optimista)'!AJ143</f>
        <v>661</v>
      </c>
      <c r="J140" s="67">
        <f>+J139-((Parámetros!$F$42*J139*K139)/Parámetros!$B$9)</f>
        <v>44458413.299758889</v>
      </c>
      <c r="K140" s="68">
        <f>+K139+((Parámetros!$F$42*J139*K139)/Parámetros!$B$9)-Parámetros!$D$42*K139</f>
        <v>37468.990350649205</v>
      </c>
      <c r="L140" s="68">
        <f>+Parámetros!$D$42*K139+L139</f>
        <v>64117.709890473234</v>
      </c>
      <c r="M140" s="68">
        <f t="shared" si="115"/>
        <v>101586.70024112126</v>
      </c>
      <c r="N140" s="68">
        <f t="shared" si="116"/>
        <v>3837.2182355523109</v>
      </c>
      <c r="O140" s="66">
        <f>+'Internación x edad (moderado)'!X143</f>
        <v>2449</v>
      </c>
      <c r="P140" s="66">
        <f>+'Internación x edad (moderado)'!AJ143</f>
        <v>661</v>
      </c>
      <c r="Q140" s="83">
        <f>+Q139-((Parámetros!$I$42*Q139*R139)/Parámetros!$B$9)</f>
        <v>44458413.299758889</v>
      </c>
      <c r="R140" s="84">
        <f>+R139+((Parámetros!$I$42*Q139*R139)/Parámetros!$B$9)-Parámetros!$D$26*R139</f>
        <v>37468.990350649205</v>
      </c>
      <c r="S140" s="84">
        <f>+Parámetros!$D$42*R139+S139</f>
        <v>64117.709890473234</v>
      </c>
      <c r="T140" s="84">
        <f t="shared" si="117"/>
        <v>101586.70024112244</v>
      </c>
      <c r="U140" s="84">
        <f t="shared" si="118"/>
        <v>3837.2182355523109</v>
      </c>
      <c r="V140" s="82">
        <f>+'Internación x edad (pesimista)'!X143</f>
        <v>2449</v>
      </c>
      <c r="W140" s="82">
        <f>+'Internación x edad (pesimista)'!AJ143</f>
        <v>661</v>
      </c>
      <c r="X140" s="212">
        <v>44025</v>
      </c>
      <c r="AA140" s="28">
        <v>103265</v>
      </c>
    </row>
    <row r="141" spans="1:31" x14ac:dyDescent="0.25">
      <c r="A141" s="19">
        <v>44026</v>
      </c>
      <c r="B141" s="52">
        <f t="shared" si="125"/>
        <v>134</v>
      </c>
      <c r="C141" s="58">
        <f>+C140-((Parámetros!$C$42*C140*D140)/Parámetros!$B$9)</f>
        <v>44454443.97555054</v>
      </c>
      <c r="D141" s="59">
        <f>+D140+((Parámetros!$C$42*C140*D140)/Parámetros!$B$9)-Parámetros!$D$42*D140</f>
        <v>38761.958105381549</v>
      </c>
      <c r="E141" s="59">
        <f>+Parámetros!$D$42*D140+E140</f>
        <v>66794.066344091028</v>
      </c>
      <c r="F141" s="59">
        <f t="shared" ref="F141:F146" si="126">+D141+E141</f>
        <v>105556.02444947258</v>
      </c>
      <c r="G141" s="59">
        <f t="shared" ref="G141:G146" si="127">+IF(C140-C141&gt;0,C140-C141,0)</f>
        <v>3969.3242083489895</v>
      </c>
      <c r="H141" s="106">
        <f>+'Internación x edad (optimista)'!X144</f>
        <v>2532</v>
      </c>
      <c r="I141" s="106">
        <f>+'Internación x edad (optimista)'!AJ144</f>
        <v>685</v>
      </c>
      <c r="J141" s="67">
        <f>+J140-((Parámetros!$F$42*J140*K140)/Parámetros!$B$9)</f>
        <v>44454443.97555054</v>
      </c>
      <c r="K141" s="68">
        <f>+K140+((Parámetros!$F$42*J140*K140)/Parámetros!$B$9)-Parámetros!$D$42*K140</f>
        <v>38761.958105381549</v>
      </c>
      <c r="L141" s="68">
        <f>+Parámetros!$D$42*K140+L140</f>
        <v>66794.066344091028</v>
      </c>
      <c r="M141" s="68">
        <f t="shared" ref="M141:M146" si="128">+M140+N141</f>
        <v>105556.02444947025</v>
      </c>
      <c r="N141" s="68">
        <f t="shared" ref="N141:N146" si="129">+J140-J141</f>
        <v>3969.3242083489895</v>
      </c>
      <c r="O141" s="66">
        <f>+'Internación x edad (moderado)'!X144</f>
        <v>2532</v>
      </c>
      <c r="P141" s="66">
        <f>+'Internación x edad (moderado)'!AJ144</f>
        <v>685</v>
      </c>
      <c r="Q141" s="83">
        <f>+Q140-((Parámetros!$I$42*Q140*R140)/Parámetros!$B$9)</f>
        <v>44454443.97555054</v>
      </c>
      <c r="R141" s="84">
        <f>+R140+((Parámetros!$I$42*Q140*R140)/Parámetros!$B$9)-Parámetros!$D$26*R140</f>
        <v>38761.958105381549</v>
      </c>
      <c r="S141" s="84">
        <f>+Parámetros!$D$42*R140+S140</f>
        <v>66794.066344091028</v>
      </c>
      <c r="T141" s="84">
        <f t="shared" ref="T141:T146" si="130">+S141+R141</f>
        <v>105556.02444947258</v>
      </c>
      <c r="U141" s="84">
        <f t="shared" ref="U141:U146" si="131">+Q140-Q141</f>
        <v>3969.3242083489895</v>
      </c>
      <c r="V141" s="82">
        <f>+'Internación x edad (pesimista)'!X144</f>
        <v>2532</v>
      </c>
      <c r="W141" s="82">
        <f>+'Internación x edad (pesimista)'!AJ144</f>
        <v>685</v>
      </c>
      <c r="X141" s="212">
        <v>44026</v>
      </c>
      <c r="AA141" s="28">
        <v>106909</v>
      </c>
    </row>
    <row r="142" spans="1:31" x14ac:dyDescent="0.25">
      <c r="A142" s="19">
        <v>44027</v>
      </c>
      <c r="B142" s="52">
        <f t="shared" si="125"/>
        <v>135</v>
      </c>
      <c r="C142" s="58">
        <f>+C141-((Parámetros!$C$42*C141*D141)/Parámetros!$B$9)</f>
        <v>44450338.045808308</v>
      </c>
      <c r="D142" s="59">
        <f>+D141+((Parámetros!$C$42*C141*D141)/Parámetros!$B$9)-Parámetros!$D$42*D141</f>
        <v>40099.176554375641</v>
      </c>
      <c r="E142" s="59">
        <f>+Parámetros!$D$42*D141+E141</f>
        <v>69562.777637332561</v>
      </c>
      <c r="F142" s="59">
        <f t="shared" si="126"/>
        <v>109661.95419170821</v>
      </c>
      <c r="G142" s="59">
        <f t="shared" si="127"/>
        <v>4105.9297422319651</v>
      </c>
      <c r="H142" s="106">
        <f>+'Internación x edad (optimista)'!X145</f>
        <v>2618</v>
      </c>
      <c r="I142" s="106">
        <f>+'Internación x edad (optimista)'!AJ145</f>
        <v>709</v>
      </c>
      <c r="J142" s="67">
        <f>+J141-((Parámetros!$F$42*J141*K141)/Parámetros!$B$9)</f>
        <v>44450338.045808308</v>
      </c>
      <c r="K142" s="68">
        <f>+K141+((Parámetros!$F$42*J141*K141)/Parámetros!$B$9)-Parámetros!$D$42*K141</f>
        <v>40099.176554375641</v>
      </c>
      <c r="L142" s="68">
        <f>+Parámetros!$D$42*K141+L141</f>
        <v>69562.777637332561</v>
      </c>
      <c r="M142" s="68">
        <f t="shared" si="128"/>
        <v>109661.95419170221</v>
      </c>
      <c r="N142" s="68">
        <f t="shared" si="129"/>
        <v>4105.9297422319651</v>
      </c>
      <c r="O142" s="66">
        <f>+'Internación x edad (moderado)'!X145</f>
        <v>2618</v>
      </c>
      <c r="P142" s="66">
        <f>+'Internación x edad (moderado)'!AJ145</f>
        <v>709</v>
      </c>
      <c r="Q142" s="83">
        <f>+Q141-((Parámetros!$I$42*Q141*R141)/Parámetros!$B$9)</f>
        <v>44450338.045808308</v>
      </c>
      <c r="R142" s="84">
        <f>+R141+((Parámetros!$I$42*Q141*R141)/Parámetros!$B$9)-Parámetros!$D$26*R141</f>
        <v>40099.176554375641</v>
      </c>
      <c r="S142" s="84">
        <f>+Parámetros!$D$42*R141+S141</f>
        <v>69562.777637332561</v>
      </c>
      <c r="T142" s="84">
        <f t="shared" si="130"/>
        <v>109661.95419170821</v>
      </c>
      <c r="U142" s="84">
        <f t="shared" si="131"/>
        <v>4105.9297422319651</v>
      </c>
      <c r="V142" s="82">
        <f>+'Internación x edad (pesimista)'!X145</f>
        <v>2618</v>
      </c>
      <c r="W142" s="82">
        <f>+'Internación x edad (pesimista)'!AJ145</f>
        <v>709</v>
      </c>
      <c r="X142" s="212">
        <v>44027</v>
      </c>
      <c r="AA142" s="28">
        <v>111159</v>
      </c>
    </row>
    <row r="143" spans="1:31" x14ac:dyDescent="0.25">
      <c r="A143" s="19">
        <v>44028</v>
      </c>
      <c r="B143" s="52">
        <f t="shared" si="125"/>
        <v>136</v>
      </c>
      <c r="C143" s="58">
        <f>+C142-((Parámetros!$C$42*C142*D142)/Parámetros!$B$9)</f>
        <v>44446090.861127526</v>
      </c>
      <c r="D143" s="59">
        <f>+D142+((Parámetros!$C$42*C142*D142)/Parámetros!$B$9)-Parámetros!$D$42*D142</f>
        <v>41482.13433841947</v>
      </c>
      <c r="E143" s="59">
        <f>+Parámetros!$D$42*D142+E142</f>
        <v>72427.004534073683</v>
      </c>
      <c r="F143" s="59">
        <f t="shared" si="126"/>
        <v>113909.13887249315</v>
      </c>
      <c r="G143" s="59">
        <f t="shared" si="127"/>
        <v>4247.1846807822585</v>
      </c>
      <c r="H143" s="106">
        <f>+'Internación x edad (optimista)'!X146</f>
        <v>2705</v>
      </c>
      <c r="I143" s="106">
        <f>+'Internación x edad (optimista)'!AJ146</f>
        <v>733</v>
      </c>
      <c r="J143" s="67">
        <f>+J142-((Parámetros!$F$42*J142*K142)/Parámetros!$B$9)</f>
        <v>44446090.861127526</v>
      </c>
      <c r="K143" s="68">
        <f>+K142+((Parámetros!$F$42*J142*K142)/Parámetros!$B$9)-Parámetros!$D$42*K142</f>
        <v>41482.13433841947</v>
      </c>
      <c r="L143" s="68">
        <f>+Parámetros!$D$42*K142+L142</f>
        <v>72427.004534073683</v>
      </c>
      <c r="M143" s="68">
        <f t="shared" si="128"/>
        <v>113909.13887248447</v>
      </c>
      <c r="N143" s="68">
        <f t="shared" si="129"/>
        <v>4247.1846807822585</v>
      </c>
      <c r="O143" s="66">
        <f>+'Internación x edad (moderado)'!X146</f>
        <v>2705</v>
      </c>
      <c r="P143" s="66">
        <f>+'Internación x edad (moderado)'!AJ146</f>
        <v>733</v>
      </c>
      <c r="Q143" s="83">
        <f>+Q142-((Parámetros!$I$42*Q142*R142)/Parámetros!$B$9)</f>
        <v>44446090.861127526</v>
      </c>
      <c r="R143" s="84">
        <f>+R142+((Parámetros!$I$42*Q142*R142)/Parámetros!$B$9)-Parámetros!$D$26*R142</f>
        <v>41482.13433841947</v>
      </c>
      <c r="S143" s="84">
        <f>+Parámetros!$D$42*R142+S142</f>
        <v>72427.004534073683</v>
      </c>
      <c r="T143" s="84">
        <f t="shared" si="130"/>
        <v>113909.13887249315</v>
      </c>
      <c r="U143" s="84">
        <f t="shared" si="131"/>
        <v>4247.1846807822585</v>
      </c>
      <c r="V143" s="82">
        <f>+'Internación x edad (pesimista)'!X146</f>
        <v>2705</v>
      </c>
      <c r="W143" s="82">
        <f>+'Internación x edad (pesimista)'!AJ146</f>
        <v>733</v>
      </c>
      <c r="X143" s="212">
        <v>44028</v>
      </c>
      <c r="AA143" s="28">
        <v>114783</v>
      </c>
    </row>
    <row r="144" spans="1:31" x14ac:dyDescent="0.25">
      <c r="A144" s="19">
        <v>44029</v>
      </c>
      <c r="B144" s="52">
        <f t="shared" si="125"/>
        <v>137</v>
      </c>
      <c r="C144" s="58">
        <f>+C143-((Parámetros!$C$42*C143*D143)/Parámetros!$B$9)</f>
        <v>44441697.617510393</v>
      </c>
      <c r="D144" s="59">
        <f>+D143+((Parámetros!$C$42*C143*D143)/Parámetros!$B$9)-Parámetros!$D$42*D143</f>
        <v>42912.36835995243</v>
      </c>
      <c r="E144" s="59">
        <f>+Parámetros!$D$42*D143+E143</f>
        <v>75390.014129675081</v>
      </c>
      <c r="F144" s="59">
        <f t="shared" si="126"/>
        <v>118302.38248962752</v>
      </c>
      <c r="G144" s="59">
        <f t="shared" si="127"/>
        <v>4393.2436171323061</v>
      </c>
      <c r="H144" s="106">
        <f>+'Internación x edad (optimista)'!X147</f>
        <v>2797</v>
      </c>
      <c r="I144" s="106">
        <f>+'Internación x edad (optimista)'!AJ147</f>
        <v>758</v>
      </c>
      <c r="J144" s="67">
        <f>+J143-((Parámetros!$F$42*J143*K143)/Parámetros!$B$9)</f>
        <v>44441697.617510393</v>
      </c>
      <c r="K144" s="68">
        <f>+K143+((Parámetros!$F$42*J143*K143)/Parámetros!$B$9)-Parámetros!$D$42*K143</f>
        <v>42912.36835995243</v>
      </c>
      <c r="L144" s="68">
        <f>+Parámetros!$D$42*K143+L143</f>
        <v>75390.014129675081</v>
      </c>
      <c r="M144" s="68">
        <f t="shared" si="128"/>
        <v>118302.38248961678</v>
      </c>
      <c r="N144" s="68">
        <f t="shared" si="129"/>
        <v>4393.2436171323061</v>
      </c>
      <c r="O144" s="66">
        <f>+'Internación x edad (moderado)'!X147</f>
        <v>2797</v>
      </c>
      <c r="P144" s="66">
        <f>+'Internación x edad (moderado)'!AJ147</f>
        <v>758</v>
      </c>
      <c r="Q144" s="83">
        <f>+Q143-((Parámetros!$I$42*Q143*R143)/Parámetros!$B$9)</f>
        <v>44441697.617510393</v>
      </c>
      <c r="R144" s="84">
        <f>+R143+((Parámetros!$I$42*Q143*R143)/Parámetros!$B$9)-Parámetros!$D$26*R143</f>
        <v>42912.36835995243</v>
      </c>
      <c r="S144" s="84">
        <f>+Parámetros!$D$42*R143+S143</f>
        <v>75390.014129675081</v>
      </c>
      <c r="T144" s="84">
        <f t="shared" si="130"/>
        <v>118302.38248962752</v>
      </c>
      <c r="U144" s="84">
        <f t="shared" si="131"/>
        <v>4393.2436171323061</v>
      </c>
      <c r="V144" s="82">
        <f>+'Internación x edad (pesimista)'!X147</f>
        <v>2797</v>
      </c>
      <c r="W144" s="82">
        <f>+'Internación x edad (pesimista)'!AJ147</f>
        <v>758</v>
      </c>
      <c r="X144" s="212">
        <v>44029</v>
      </c>
      <c r="AA144" s="28">
        <v>119301</v>
      </c>
    </row>
    <row r="145" spans="1:31" x14ac:dyDescent="0.25">
      <c r="A145" s="19">
        <v>44030</v>
      </c>
      <c r="B145" s="52">
        <f t="shared" si="125"/>
        <v>138</v>
      </c>
      <c r="C145" s="58">
        <f>+C144-((Parámetros!$C$42*C144*D144)/Parámetros!$B$9)</f>
        <v>44437153.35148298</v>
      </c>
      <c r="D145" s="59">
        <f>+D144+((Parámetros!$C$42*C144*D144)/Parámetros!$B$9)-Parámetros!$D$42*D144</f>
        <v>44391.465218797501</v>
      </c>
      <c r="E145" s="59">
        <f>+Parámetros!$D$42*D144+E144</f>
        <v>78455.183298243108</v>
      </c>
      <c r="F145" s="59">
        <f t="shared" si="126"/>
        <v>122846.64851704061</v>
      </c>
      <c r="G145" s="59">
        <f t="shared" si="127"/>
        <v>4544.2660274133086</v>
      </c>
      <c r="H145" s="106">
        <f>+'Internación x edad (optimista)'!X148</f>
        <v>2892</v>
      </c>
      <c r="I145" s="106">
        <f>+'Internación x edad (optimista)'!AJ148</f>
        <v>785</v>
      </c>
      <c r="J145" s="67">
        <f>+J144-((Parámetros!$F$42*J144*K144)/Parámetros!$B$9)</f>
        <v>44437153.35148298</v>
      </c>
      <c r="K145" s="68">
        <f>+K144+((Parámetros!$F$42*J144*K144)/Parámetros!$B$9)-Parámetros!$D$42*K144</f>
        <v>44391.465218797501</v>
      </c>
      <c r="L145" s="68">
        <f>+Parámetros!$D$42*K144+L144</f>
        <v>78455.183298243108</v>
      </c>
      <c r="M145" s="68">
        <f t="shared" si="128"/>
        <v>122846.64851703009</v>
      </c>
      <c r="N145" s="68">
        <f t="shared" si="129"/>
        <v>4544.2660274133086</v>
      </c>
      <c r="O145" s="66">
        <f>+'Internación x edad (moderado)'!X148</f>
        <v>2892</v>
      </c>
      <c r="P145" s="66">
        <f>+'Internación x edad (moderado)'!AJ148</f>
        <v>785</v>
      </c>
      <c r="Q145" s="83">
        <f>+Q144-((Parámetros!$I$42*Q144*R144)/Parámetros!$B$9)</f>
        <v>44437153.35148298</v>
      </c>
      <c r="R145" s="84">
        <f>+R144+((Parámetros!$I$42*Q144*R144)/Parámetros!$B$9)-Parámetros!$D$26*R144</f>
        <v>44391.465218797501</v>
      </c>
      <c r="S145" s="84">
        <f>+Parámetros!$D$42*R144+S144</f>
        <v>78455.183298243108</v>
      </c>
      <c r="T145" s="84">
        <f t="shared" si="130"/>
        <v>122846.64851704061</v>
      </c>
      <c r="U145" s="84">
        <f t="shared" si="131"/>
        <v>4544.2660274133086</v>
      </c>
      <c r="V145" s="82">
        <f>+'Internación x edad (pesimista)'!X148</f>
        <v>2892</v>
      </c>
      <c r="W145" s="82">
        <f>+'Internación x edad (pesimista)'!AJ148</f>
        <v>785</v>
      </c>
      <c r="X145" s="212">
        <v>44030</v>
      </c>
      <c r="AA145" s="28">
        <v>122524</v>
      </c>
    </row>
    <row r="146" spans="1:31" x14ac:dyDescent="0.25">
      <c r="A146" s="19">
        <v>44031</v>
      </c>
      <c r="B146" s="52">
        <f t="shared" si="125"/>
        <v>139</v>
      </c>
      <c r="C146" s="58">
        <f>+C145-((Parámetros!$C$42*C145*D145)/Parámetros!$B$9)</f>
        <v>44432452.935076311</v>
      </c>
      <c r="D146" s="59">
        <f>+D145+((Parámetros!$C$42*C145*D145)/Parámetros!$B$9)-Parámetros!$D$42*D145</f>
        <v>45921.062681268319</v>
      </c>
      <c r="E146" s="59">
        <f>+Parámetros!$D$42*D145+E145</f>
        <v>81626.002242442933</v>
      </c>
      <c r="F146" s="59">
        <f t="shared" si="126"/>
        <v>127547.06492371125</v>
      </c>
      <c r="G146" s="59">
        <f t="shared" si="127"/>
        <v>4700.4164066687226</v>
      </c>
      <c r="H146" s="106">
        <f>+'Internación x edad (optimista)'!X149</f>
        <v>2989</v>
      </c>
      <c r="I146" s="106">
        <f>+'Internación x edad (optimista)'!AJ149</f>
        <v>812</v>
      </c>
      <c r="J146" s="67">
        <f>+J145-((Parámetros!$F$42*J145*K145)/Parámetros!$B$9)</f>
        <v>44432452.935076311</v>
      </c>
      <c r="K146" s="68">
        <f>+K145+((Parámetros!$F$42*J145*K145)/Parámetros!$B$9)-Parámetros!$D$42*K145</f>
        <v>45921.062681268319</v>
      </c>
      <c r="L146" s="68">
        <f>+Parámetros!$D$42*K145+L145</f>
        <v>81626.002242442933</v>
      </c>
      <c r="M146" s="68">
        <f t="shared" si="128"/>
        <v>127547.06492369881</v>
      </c>
      <c r="N146" s="68">
        <f t="shared" si="129"/>
        <v>4700.4164066687226</v>
      </c>
      <c r="O146" s="66">
        <f>+'Internación x edad (moderado)'!X149</f>
        <v>2989</v>
      </c>
      <c r="P146" s="66">
        <f>+'Internación x edad (moderado)'!AJ149</f>
        <v>812</v>
      </c>
      <c r="Q146" s="83">
        <f>+Q145-((Parámetros!$I$42*Q145*R145)/Parámetros!$B$9)</f>
        <v>44432452.935076311</v>
      </c>
      <c r="R146" s="84">
        <f>+R145+((Parámetros!$I$42*Q145*R145)/Parámetros!$B$9)-Parámetros!$D$26*R145</f>
        <v>45921.062681268319</v>
      </c>
      <c r="S146" s="84">
        <f>+Parámetros!$D$42*R145+S145</f>
        <v>81626.002242442933</v>
      </c>
      <c r="T146" s="84">
        <f t="shared" si="130"/>
        <v>127547.06492371125</v>
      </c>
      <c r="U146" s="84">
        <f t="shared" si="131"/>
        <v>4700.4164066687226</v>
      </c>
      <c r="V146" s="82">
        <f>+'Internación x edad (pesimista)'!X149</f>
        <v>2989</v>
      </c>
      <c r="W146" s="82">
        <f>+'Internación x edad (pesimista)'!AJ149</f>
        <v>812</v>
      </c>
      <c r="X146" s="212">
        <v>44031</v>
      </c>
      <c r="AA146" s="28">
        <v>126755</v>
      </c>
      <c r="AD146">
        <f>+(AA146/AA140)^(1/6)-1</f>
        <v>3.4749737829765648E-2</v>
      </c>
      <c r="AE146" s="28">
        <f>+LN(2)/LN(1+AD146)</f>
        <v>20.291432436063907</v>
      </c>
    </row>
    <row r="147" spans="1:31" x14ac:dyDescent="0.25">
      <c r="A147" s="19">
        <v>44032</v>
      </c>
      <c r="B147" s="52">
        <f t="shared" si="125"/>
        <v>140</v>
      </c>
      <c r="C147" s="58">
        <f>+C146-((Parámetros!$C$43*C146*D146)/Parámetros!$B$9)</f>
        <v>44428142.080927372</v>
      </c>
      <c r="D147" s="59">
        <f>+D146+((Parámetros!$C$43*C146*D146)/Parámetros!$B$9)-Parámetros!$D$43*D146</f>
        <v>46951.840924405034</v>
      </c>
      <c r="E147" s="59">
        <f>+Parámetros!$D$43*D146+E146</f>
        <v>84906.07814824782</v>
      </c>
      <c r="F147" s="59">
        <f t="shared" si="113"/>
        <v>131857.91907265285</v>
      </c>
      <c r="G147" s="59">
        <f t="shared" si="114"/>
        <v>4310.8541489392519</v>
      </c>
      <c r="H147" s="106">
        <f>+'Internación x edad (optimista)'!X150</f>
        <v>3054</v>
      </c>
      <c r="I147" s="106">
        <f>+'Internación x edad (optimista)'!AJ150</f>
        <v>831</v>
      </c>
      <c r="J147" s="67">
        <f>+J146-((Parámetros!$F$43*J146*K146)/Parámetros!$B$9)</f>
        <v>44428142.080927372</v>
      </c>
      <c r="K147" s="68">
        <f>+K146+((Parámetros!$F$43*J146*K146)/Parámetros!$B$9)-Parámetros!$D$43*K146</f>
        <v>46951.840924405034</v>
      </c>
      <c r="L147" s="68">
        <f>+Parámetros!$D$43*K146+L146</f>
        <v>84906.07814824782</v>
      </c>
      <c r="M147" s="68">
        <f t="shared" si="115"/>
        <v>131857.91907263806</v>
      </c>
      <c r="N147" s="68">
        <f t="shared" si="116"/>
        <v>4310.8541489392519</v>
      </c>
      <c r="O147" s="66">
        <f>+'Internación x edad (moderado)'!X150</f>
        <v>3054</v>
      </c>
      <c r="P147" s="66">
        <f>+'Internación x edad (moderado)'!AJ150</f>
        <v>831</v>
      </c>
      <c r="Q147" s="83">
        <f>+Q146-((Parámetros!$I$43*Q146*R146)/Parámetros!$B$9)</f>
        <v>44428142.080927372</v>
      </c>
      <c r="R147" s="84">
        <f>+R146+((Parámetros!$I$43*Q146*R146)/Parámetros!$B$9)-Parámetros!$D$26*R146</f>
        <v>46951.840924405034</v>
      </c>
      <c r="S147" s="84">
        <f>+Parámetros!$D$43*R146+S146</f>
        <v>84906.07814824782</v>
      </c>
      <c r="T147" s="84">
        <f t="shared" si="117"/>
        <v>131857.91907265285</v>
      </c>
      <c r="U147" s="84">
        <f t="shared" si="118"/>
        <v>4310.8541489392519</v>
      </c>
      <c r="V147" s="82">
        <f>+'Internación x edad (pesimista)'!X150</f>
        <v>3054</v>
      </c>
      <c r="W147" s="82">
        <f>+'Internación x edad (pesimista)'!AJ150</f>
        <v>831</v>
      </c>
      <c r="X147" s="212">
        <v>44032</v>
      </c>
      <c r="AA147" s="28">
        <v>130774</v>
      </c>
    </row>
    <row r="148" spans="1:31" x14ac:dyDescent="0.25">
      <c r="A148" s="19">
        <v>44033</v>
      </c>
      <c r="B148" s="52">
        <f t="shared" si="125"/>
        <v>141</v>
      </c>
      <c r="C148" s="58">
        <f>+C147-((Parámetros!$C$43*C147*D147)/Parámetros!$B$9)</f>
        <v>44423734.889776766</v>
      </c>
      <c r="D148" s="59">
        <f>+D147+((Parámetros!$C$43*C147*D147)/Parámetros!$B$9)-Parámetros!$D$43*D147</f>
        <v>48005.329151835598</v>
      </c>
      <c r="E148" s="59">
        <f>+Parámetros!$D$43*D147+E147</f>
        <v>88259.781071419609</v>
      </c>
      <c r="F148" s="59">
        <f t="shared" ref="F148:F153" si="132">+D148+E148</f>
        <v>136265.11022325521</v>
      </c>
      <c r="G148" s="59">
        <f t="shared" ref="G148:G153" si="133">+IF(C147-C148&gt;0,C147-C148,0)</f>
        <v>4407.1911506056786</v>
      </c>
      <c r="H148" s="106">
        <f>+'Internación x edad (optimista)'!X151</f>
        <v>3118</v>
      </c>
      <c r="I148" s="106">
        <f>+'Internación x edad (optimista)'!AJ151</f>
        <v>850</v>
      </c>
      <c r="J148" s="67">
        <f>+J147-((Parámetros!$F$43*J147*K147)/Parámetros!$B$9)</f>
        <v>44423734.889776766</v>
      </c>
      <c r="K148" s="68">
        <f>+K147+((Parámetros!$F$43*J147*K147)/Parámetros!$B$9)-Parámetros!$D$43*K147</f>
        <v>48005.329151835598</v>
      </c>
      <c r="L148" s="68">
        <f>+Parámetros!$D$43*K147+L147</f>
        <v>88259.781071419609</v>
      </c>
      <c r="M148" s="68">
        <f t="shared" ref="M148:M153" si="134">+M147+N148</f>
        <v>136265.11022324374</v>
      </c>
      <c r="N148" s="68">
        <f t="shared" ref="N148:N153" si="135">+J147-J148</f>
        <v>4407.1911506056786</v>
      </c>
      <c r="O148" s="66">
        <f>+'Internación x edad (moderado)'!X151</f>
        <v>3118</v>
      </c>
      <c r="P148" s="66">
        <f>+'Internación x edad (moderado)'!AJ151</f>
        <v>850</v>
      </c>
      <c r="Q148" s="83">
        <f>+Q147-((Parámetros!$I$43*Q147*R147)/Parámetros!$B$9)</f>
        <v>44423734.889776766</v>
      </c>
      <c r="R148" s="84">
        <f>+R147+((Parámetros!$I$43*Q147*R147)/Parámetros!$B$9)-Parámetros!$D$26*R147</f>
        <v>48005.329151835598</v>
      </c>
      <c r="S148" s="84">
        <f>+Parámetros!$D$43*R147+S147</f>
        <v>88259.781071419609</v>
      </c>
      <c r="T148" s="84">
        <f t="shared" ref="T148:T153" si="136">+S148+R148</f>
        <v>136265.11022325521</v>
      </c>
      <c r="U148" s="84">
        <f t="shared" ref="U148:U153" si="137">+Q147-Q148</f>
        <v>4407.1911506056786</v>
      </c>
      <c r="V148" s="82">
        <f>+'Internación x edad (pesimista)'!X151</f>
        <v>3118</v>
      </c>
      <c r="W148" s="82">
        <f>+'Internación x edad (pesimista)'!AJ151</f>
        <v>850</v>
      </c>
      <c r="X148" s="212">
        <v>44033</v>
      </c>
      <c r="AA148" s="28">
        <v>136118</v>
      </c>
    </row>
    <row r="149" spans="1:31" x14ac:dyDescent="0.25">
      <c r="A149" s="19">
        <v>44034</v>
      </c>
      <c r="B149" s="52">
        <f t="shared" si="125"/>
        <v>142</v>
      </c>
      <c r="C149" s="58">
        <f>+C148-((Parámetros!$C$43*C148*D148)/Parámetros!$B$9)</f>
        <v>44419229.258678451</v>
      </c>
      <c r="D149" s="59">
        <f>+D148+((Parámetros!$C$43*C148*D148)/Parámetros!$B$9)-Parámetros!$D$43*D148</f>
        <v>49082.008167874184</v>
      </c>
      <c r="E149" s="59">
        <f>+Parámetros!$D$43*D148+E148</f>
        <v>91688.733153693582</v>
      </c>
      <c r="F149" s="59">
        <f t="shared" si="132"/>
        <v>140770.74132156777</v>
      </c>
      <c r="G149" s="59">
        <f t="shared" si="133"/>
        <v>4505.6310983151197</v>
      </c>
      <c r="H149" s="106">
        <f>+'Internación x edad (optimista)'!X152</f>
        <v>3181</v>
      </c>
      <c r="I149" s="106">
        <f>+'Internación x edad (optimista)'!AJ152</f>
        <v>870</v>
      </c>
      <c r="J149" s="67">
        <f>+J148-((Parámetros!$F$43*J148*K148)/Parámetros!$B$9)</f>
        <v>44419229.258678451</v>
      </c>
      <c r="K149" s="68">
        <f>+K148+((Parámetros!$F$43*J148*K148)/Parámetros!$B$9)-Parámetros!$D$43*K148</f>
        <v>49082.008167874184</v>
      </c>
      <c r="L149" s="68">
        <f>+Parámetros!$D$43*K148+L148</f>
        <v>91688.733153693582</v>
      </c>
      <c r="M149" s="68">
        <f t="shared" si="134"/>
        <v>140770.74132155886</v>
      </c>
      <c r="N149" s="68">
        <f t="shared" si="135"/>
        <v>4505.6310983151197</v>
      </c>
      <c r="O149" s="66">
        <f>+'Internación x edad (moderado)'!X152</f>
        <v>3181</v>
      </c>
      <c r="P149" s="66">
        <f>+'Internación x edad (moderado)'!AJ152</f>
        <v>870</v>
      </c>
      <c r="Q149" s="83">
        <f>+Q148-((Parámetros!$I$43*Q148*R148)/Parámetros!$B$9)</f>
        <v>44419229.258678451</v>
      </c>
      <c r="R149" s="84">
        <f>+R148+((Parámetros!$I$43*Q148*R148)/Parámetros!$B$9)-Parámetros!$D$26*R148</f>
        <v>49082.008167874184</v>
      </c>
      <c r="S149" s="84">
        <f>+Parámetros!$D$43*R148+S148</f>
        <v>91688.733153693582</v>
      </c>
      <c r="T149" s="84">
        <f t="shared" si="136"/>
        <v>140770.74132156777</v>
      </c>
      <c r="U149" s="84">
        <f t="shared" si="137"/>
        <v>4505.6310983151197</v>
      </c>
      <c r="V149" s="82">
        <f>+'Internación x edad (pesimista)'!X152</f>
        <v>3181</v>
      </c>
      <c r="W149" s="82">
        <f>+'Internación x edad (pesimista)'!AJ152</f>
        <v>870</v>
      </c>
      <c r="X149" s="212">
        <v>44034</v>
      </c>
      <c r="AA149" s="28">
        <v>141900</v>
      </c>
    </row>
    <row r="150" spans="1:31" x14ac:dyDescent="0.25">
      <c r="A150" s="19">
        <v>44035</v>
      </c>
      <c r="B150" s="52">
        <f t="shared" si="125"/>
        <v>143</v>
      </c>
      <c r="C150" s="58">
        <f>+C149-((Parámetros!$C$43*C149*D149)/Parámetros!$B$9)</f>
        <v>44414623.041059881</v>
      </c>
      <c r="D150" s="59">
        <f>+D149+((Parámetros!$C$43*C149*D149)/Parámetros!$B$9)-Parámetros!$D$43*D149</f>
        <v>50182.36806016654</v>
      </c>
      <c r="E150" s="59">
        <f>+Parámetros!$D$43*D149+E149</f>
        <v>95194.590879970303</v>
      </c>
      <c r="F150" s="59">
        <f t="shared" si="132"/>
        <v>145376.95894013683</v>
      </c>
      <c r="G150" s="59">
        <f t="shared" si="133"/>
        <v>4606.2176185697317</v>
      </c>
      <c r="H150" s="106">
        <f>+'Internación x edad (optimista)'!X153</f>
        <v>3241</v>
      </c>
      <c r="I150" s="106">
        <f>+'Internación x edad (optimista)'!AJ153</f>
        <v>888</v>
      </c>
      <c r="J150" s="67">
        <f>+J149-((Parámetros!$F$43*J149*K149)/Parámetros!$B$9)</f>
        <v>44414623.041059881</v>
      </c>
      <c r="K150" s="68">
        <f>+K149+((Parámetros!$F$43*J149*K149)/Parámetros!$B$9)-Parámetros!$D$43*K149</f>
        <v>50182.36806016654</v>
      </c>
      <c r="L150" s="68">
        <f>+Parámetros!$D$43*K149+L149</f>
        <v>95194.590879970303</v>
      </c>
      <c r="M150" s="68">
        <f t="shared" si="134"/>
        <v>145376.95894012859</v>
      </c>
      <c r="N150" s="68">
        <f t="shared" si="135"/>
        <v>4606.2176185697317</v>
      </c>
      <c r="O150" s="66">
        <f>+'Internación x edad (moderado)'!X153</f>
        <v>3241</v>
      </c>
      <c r="P150" s="66">
        <f>+'Internación x edad (moderado)'!AJ153</f>
        <v>888</v>
      </c>
      <c r="Q150" s="83">
        <f>+Q149-((Parámetros!$I$43*Q149*R149)/Parámetros!$B$9)</f>
        <v>44414623.041059881</v>
      </c>
      <c r="R150" s="84">
        <f>+R149+((Parámetros!$I$43*Q149*R149)/Parámetros!$B$9)-Parámetros!$D$26*R149</f>
        <v>50182.36806016654</v>
      </c>
      <c r="S150" s="84">
        <f>+Parámetros!$D$43*R149+S149</f>
        <v>95194.590879970303</v>
      </c>
      <c r="T150" s="84">
        <f t="shared" si="136"/>
        <v>145376.95894013683</v>
      </c>
      <c r="U150" s="84">
        <f t="shared" si="137"/>
        <v>4606.2176185697317</v>
      </c>
      <c r="V150" s="82">
        <f>+'Internación x edad (pesimista)'!X153</f>
        <v>3241</v>
      </c>
      <c r="W150" s="82">
        <f>+'Internación x edad (pesimista)'!AJ153</f>
        <v>888</v>
      </c>
      <c r="X150" s="212">
        <v>44035</v>
      </c>
      <c r="AA150" s="28">
        <v>148027</v>
      </c>
    </row>
    <row r="151" spans="1:31" x14ac:dyDescent="0.25">
      <c r="A151" s="19">
        <v>44036</v>
      </c>
      <c r="B151" s="52">
        <f t="shared" si="125"/>
        <v>144</v>
      </c>
      <c r="C151" s="58">
        <f>+C150-((Parámetros!$C$43*C150*D150)/Parámetros!$B$9)</f>
        <v>44409914.04592149</v>
      </c>
      <c r="D151" s="59">
        <f>+D150+((Parámetros!$C$43*C150*D150)/Parámetros!$B$9)-Parámetros!$D$43*D150</f>
        <v>51306.908337115186</v>
      </c>
      <c r="E151" s="59">
        <f>+Parámetros!$D$43*D150+E150</f>
        <v>98779.045741410766</v>
      </c>
      <c r="F151" s="59">
        <f t="shared" si="132"/>
        <v>150085.95407852595</v>
      </c>
      <c r="G151" s="59">
        <f t="shared" si="133"/>
        <v>4708.9951383918524</v>
      </c>
      <c r="H151" s="106">
        <f>+'Internación x edad (optimista)'!X154</f>
        <v>3300</v>
      </c>
      <c r="I151" s="106">
        <f>+'Internación x edad (optimista)'!AJ154</f>
        <v>905</v>
      </c>
      <c r="J151" s="67">
        <f>+J150-((Parámetros!$F$43*J150*K150)/Parámetros!$B$9)</f>
        <v>44409914.04592149</v>
      </c>
      <c r="K151" s="68">
        <f>+K150+((Parámetros!$F$43*J150*K150)/Parámetros!$B$9)-Parámetros!$D$43*K150</f>
        <v>51306.908337115186</v>
      </c>
      <c r="L151" s="68">
        <f>+Parámetros!$D$43*K150+L150</f>
        <v>98779.045741410766</v>
      </c>
      <c r="M151" s="68">
        <f t="shared" si="134"/>
        <v>150085.95407852044</v>
      </c>
      <c r="N151" s="68">
        <f t="shared" si="135"/>
        <v>4708.9951383918524</v>
      </c>
      <c r="O151" s="66">
        <f>+'Internación x edad (moderado)'!X154</f>
        <v>3300</v>
      </c>
      <c r="P151" s="66">
        <f>+'Internación x edad (moderado)'!AJ154</f>
        <v>905</v>
      </c>
      <c r="Q151" s="83">
        <f>+Q150-((Parámetros!$I$43*Q150*R150)/Parámetros!$B$9)</f>
        <v>44409914.04592149</v>
      </c>
      <c r="R151" s="84">
        <f>+R150+((Parámetros!$I$43*Q150*R150)/Parámetros!$B$9)-Parámetros!$D$26*R150</f>
        <v>51306.908337115186</v>
      </c>
      <c r="S151" s="84">
        <f>+Parámetros!$D$43*R150+S150</f>
        <v>98779.045741410766</v>
      </c>
      <c r="T151" s="84">
        <f t="shared" si="136"/>
        <v>150085.95407852595</v>
      </c>
      <c r="U151" s="84">
        <f t="shared" si="137"/>
        <v>4708.9951383918524</v>
      </c>
      <c r="V151" s="82">
        <f>+'Internación x edad (pesimista)'!X154</f>
        <v>3300</v>
      </c>
      <c r="W151" s="82">
        <f>+'Internación x edad (pesimista)'!AJ154</f>
        <v>905</v>
      </c>
      <c r="X151" s="212">
        <v>44036</v>
      </c>
      <c r="AA151" s="28">
        <v>153520</v>
      </c>
    </row>
    <row r="152" spans="1:31" x14ac:dyDescent="0.25">
      <c r="A152" s="19">
        <v>44037</v>
      </c>
      <c r="B152" s="52">
        <f t="shared" si="125"/>
        <v>145</v>
      </c>
      <c r="C152" s="58">
        <f>+C151-((Parámetros!$C$43*C151*D151)/Parámetros!$B$9)</f>
        <v>44405100.037026405</v>
      </c>
      <c r="D152" s="59">
        <f>+D151+((Parámetros!$C$43*C151*D151)/Parámetros!$B$9)-Parámetros!$D$43*D151</f>
        <v>52456.138065264298</v>
      </c>
      <c r="E152" s="59">
        <f>+Parámetros!$D$43*D151+E151</f>
        <v>102443.82490834757</v>
      </c>
      <c r="F152" s="59">
        <f t="shared" si="132"/>
        <v>154899.96297361187</v>
      </c>
      <c r="G152" s="59">
        <f t="shared" si="133"/>
        <v>4814.0088950842619</v>
      </c>
      <c r="H152" s="106">
        <f>+'Internación x edad (optimista)'!X155</f>
        <v>3360</v>
      </c>
      <c r="I152" s="106">
        <f>+'Internación x edad (optimista)'!AJ155</f>
        <v>924</v>
      </c>
      <c r="J152" s="67">
        <f>+J151-((Parámetros!$F$43*J151*K151)/Parámetros!$B$9)</f>
        <v>44405100.037026405</v>
      </c>
      <c r="K152" s="68">
        <f>+K151+((Parámetros!$F$43*J151*K151)/Parámetros!$B$9)-Parámetros!$D$43*K151</f>
        <v>52456.138065264298</v>
      </c>
      <c r="L152" s="68">
        <f>+Parámetros!$D$43*K151+L151</f>
        <v>102443.82490834757</v>
      </c>
      <c r="M152" s="68">
        <f t="shared" si="134"/>
        <v>154899.96297360471</v>
      </c>
      <c r="N152" s="68">
        <f t="shared" si="135"/>
        <v>4814.0088950842619</v>
      </c>
      <c r="O152" s="66">
        <f>+'Internación x edad (moderado)'!X155</f>
        <v>3360</v>
      </c>
      <c r="P152" s="66">
        <f>+'Internación x edad (moderado)'!AJ155</f>
        <v>924</v>
      </c>
      <c r="Q152" s="83">
        <f>+Q151-((Parámetros!$I$43*Q151*R151)/Parámetros!$B$9)</f>
        <v>44405100.037026405</v>
      </c>
      <c r="R152" s="84">
        <f>+R151+((Parámetros!$I$43*Q151*R151)/Parámetros!$B$9)-Parámetros!$D$26*R151</f>
        <v>52456.138065264298</v>
      </c>
      <c r="S152" s="84">
        <f>+Parámetros!$D$43*R151+S151</f>
        <v>102443.82490834757</v>
      </c>
      <c r="T152" s="84">
        <f t="shared" si="136"/>
        <v>154899.96297361187</v>
      </c>
      <c r="U152" s="84">
        <f t="shared" si="137"/>
        <v>4814.0088950842619</v>
      </c>
      <c r="V152" s="82">
        <f>+'Internación x edad (pesimista)'!X155</f>
        <v>3360</v>
      </c>
      <c r="W152" s="82">
        <f>+'Internación x edad (pesimista)'!AJ155</f>
        <v>924</v>
      </c>
      <c r="X152" s="212">
        <v>44037</v>
      </c>
      <c r="AA152" s="28">
        <v>158334</v>
      </c>
    </row>
    <row r="153" spans="1:31" x14ac:dyDescent="0.25">
      <c r="A153" s="19">
        <v>44038</v>
      </c>
      <c r="B153" s="52">
        <f t="shared" si="125"/>
        <v>146</v>
      </c>
      <c r="C153" s="58">
        <f>+C152-((Parámetros!$C$43*C152*D152)/Parámetros!$B$9)</f>
        <v>44400178.732080497</v>
      </c>
      <c r="D153" s="59">
        <f>+D152+((Parámetros!$C$43*C152*D152)/Parámetros!$B$9)-Parámetros!$D$43*D152</f>
        <v>53630.576006514544</v>
      </c>
      <c r="E153" s="59">
        <f>+Parámetros!$D$43*D152+E152</f>
        <v>106190.6919130093</v>
      </c>
      <c r="F153" s="59">
        <f t="shared" si="132"/>
        <v>159821.26791952385</v>
      </c>
      <c r="G153" s="59">
        <f t="shared" si="133"/>
        <v>4921.3049459084868</v>
      </c>
      <c r="H153" s="106">
        <f>+'Internación x edad (optimista)'!X156</f>
        <v>3420</v>
      </c>
      <c r="I153" s="106">
        <f>+'Internación x edad (optimista)'!AJ156</f>
        <v>940</v>
      </c>
      <c r="J153" s="67">
        <f>+J152-((Parámetros!$F$43*J152*K152)/Parámetros!$B$9)</f>
        <v>44400178.732080497</v>
      </c>
      <c r="K153" s="68">
        <f>+K152+((Parámetros!$F$43*J152*K152)/Parámetros!$B$9)-Parámetros!$D$43*K152</f>
        <v>53630.576006514544</v>
      </c>
      <c r="L153" s="68">
        <f>+Parámetros!$D$43*K152+L152</f>
        <v>106190.6919130093</v>
      </c>
      <c r="M153" s="68">
        <f t="shared" si="134"/>
        <v>159821.26791951319</v>
      </c>
      <c r="N153" s="68">
        <f t="shared" si="135"/>
        <v>4921.3049459084868</v>
      </c>
      <c r="O153" s="66">
        <f>+'Internación x edad (moderado)'!X156</f>
        <v>3420</v>
      </c>
      <c r="P153" s="66">
        <f>+'Internación x edad (moderado)'!AJ156</f>
        <v>940</v>
      </c>
      <c r="Q153" s="83">
        <f>+Q152-((Parámetros!$I$43*Q152*R152)/Parámetros!$B$9)</f>
        <v>44400178.732080497</v>
      </c>
      <c r="R153" s="84">
        <f>+R152+((Parámetros!$I$43*Q152*R152)/Parámetros!$B$9)-Parámetros!$D$26*R152</f>
        <v>53630.576006514544</v>
      </c>
      <c r="S153" s="84">
        <f>+Parámetros!$D$43*R152+S152</f>
        <v>106190.6919130093</v>
      </c>
      <c r="T153" s="84">
        <f t="shared" si="136"/>
        <v>159821.26791952385</v>
      </c>
      <c r="U153" s="84">
        <f t="shared" si="137"/>
        <v>4921.3049459084868</v>
      </c>
      <c r="V153" s="82">
        <f>+'Internación x edad (pesimista)'!X156</f>
        <v>3420</v>
      </c>
      <c r="W153" s="82">
        <f>+'Internación x edad (pesimista)'!AJ156</f>
        <v>940</v>
      </c>
      <c r="X153" s="212">
        <v>44038</v>
      </c>
      <c r="AA153" s="28">
        <v>162526</v>
      </c>
      <c r="AB153" s="169"/>
      <c r="AD153">
        <f>+(AA153/AA147)^(1/6)-1</f>
        <v>3.689211802987491E-2</v>
      </c>
      <c r="AE153" s="28">
        <f>+LN(2)/LN(1+AD153)</f>
        <v>19.132970756606873</v>
      </c>
    </row>
    <row r="154" spans="1:31" x14ac:dyDescent="0.25">
      <c r="A154" s="19">
        <v>44039</v>
      </c>
      <c r="B154" s="52">
        <f t="shared" si="125"/>
        <v>147</v>
      </c>
      <c r="C154" s="58">
        <f>+C153-((Parámetros!$C$44*C153*D153)/Parámetros!$B$9)</f>
        <v>44394666.46270407</v>
      </c>
      <c r="D154" s="59">
        <f>+D153+((Parámetros!$C$44*C153*D153)/Parámetros!$B$9)-Parámetros!$D$44*D153</f>
        <v>55312.089953906376</v>
      </c>
      <c r="E154" s="59">
        <f>+Parámetros!$D$44*D153+E153</f>
        <v>110021.44734204606</v>
      </c>
      <c r="F154" s="59">
        <f t="shared" si="113"/>
        <v>165333.53729595244</v>
      </c>
      <c r="G154" s="59">
        <f t="shared" si="114"/>
        <v>5512.2693764269352</v>
      </c>
      <c r="H154" s="106">
        <f>+'Internación x edad (optimista)'!X157</f>
        <v>3508</v>
      </c>
      <c r="I154" s="106">
        <f>+'Internación x edad (optimista)'!AJ157</f>
        <v>965</v>
      </c>
      <c r="J154" s="67">
        <f>+J153-((Parámetros!$F$44*J153*K153)/Parámetros!$B$9)</f>
        <v>44394666.46270407</v>
      </c>
      <c r="K154" s="68">
        <f>+K153+((Parámetros!$F$44*J153*K153)/Parámetros!$B$9)-Parámetros!$D$44*K153</f>
        <v>55312.089953906376</v>
      </c>
      <c r="L154" s="68">
        <f>+Parámetros!$D$44*K153+L153</f>
        <v>110021.44734204606</v>
      </c>
      <c r="M154" s="68">
        <f t="shared" si="115"/>
        <v>165333.53729594013</v>
      </c>
      <c r="N154" s="68">
        <f t="shared" si="116"/>
        <v>5512.2693764269352</v>
      </c>
      <c r="O154" s="66">
        <f>+'Internación x edad (moderado)'!X157</f>
        <v>3508</v>
      </c>
      <c r="P154" s="66">
        <f>+'Internación x edad (moderado)'!AJ157</f>
        <v>965</v>
      </c>
      <c r="Q154" s="83">
        <f>+Q153-((Parámetros!$I$44*Q153*R153)/Parámetros!$B$9)</f>
        <v>44394666.46270407</v>
      </c>
      <c r="R154" s="84">
        <f>+R153+((Parámetros!$I$44*Q153*R153)/Parámetros!$B$9)-Parámetros!$D$26*R153</f>
        <v>55312.089953906376</v>
      </c>
      <c r="S154" s="84">
        <f>+Parámetros!$D$44*R153+S153</f>
        <v>110021.44734204606</v>
      </c>
      <c r="T154" s="84">
        <f t="shared" si="117"/>
        <v>165333.53729595244</v>
      </c>
      <c r="U154" s="84">
        <f t="shared" si="118"/>
        <v>5512.2693764269352</v>
      </c>
      <c r="V154" s="82">
        <f>+'Internación x edad (pesimista)'!X157</f>
        <v>3508</v>
      </c>
      <c r="W154" s="82">
        <f>+'Internación x edad (pesimista)'!AJ157</f>
        <v>965</v>
      </c>
      <c r="X154" s="212">
        <v>44039</v>
      </c>
      <c r="AA154" s="28">
        <v>167416</v>
      </c>
    </row>
    <row r="155" spans="1:31" x14ac:dyDescent="0.25">
      <c r="A155" s="19">
        <v>44040</v>
      </c>
      <c r="B155" s="52">
        <f t="shared" si="125"/>
        <v>148</v>
      </c>
      <c r="C155" s="58">
        <f>+C154-((Parámetros!$C$44*C154*D154)/Parámetros!$B$9)</f>
        <v>44388982.069403529</v>
      </c>
      <c r="D155" s="59">
        <f>+D154+((Parámetros!$C$44*C154*D154)/Parámetros!$B$9)-Parámetros!$D$44*D154</f>
        <v>57045.619686311242</v>
      </c>
      <c r="E155" s="59">
        <f>+Parámetros!$D$44*D154+E154</f>
        <v>113972.31091018222</v>
      </c>
      <c r="F155" s="59">
        <f t="shared" ref="F155:F160" si="138">+D155+E155</f>
        <v>171017.93059649348</v>
      </c>
      <c r="G155" s="59">
        <f t="shared" ref="G155:G160" si="139">+IF(C154-C155&gt;0,C154-C155,0)</f>
        <v>5684.3933005407453</v>
      </c>
      <c r="H155" s="106">
        <f>+'Internación x edad (optimista)'!X158</f>
        <v>3599</v>
      </c>
      <c r="I155" s="106">
        <f>+'Internación x edad (optimista)'!AJ158</f>
        <v>990</v>
      </c>
      <c r="J155" s="67">
        <f>+J154-((Parámetros!$F$44*J154*K154)/Parámetros!$B$9)</f>
        <v>44388982.069403529</v>
      </c>
      <c r="K155" s="68">
        <f>+K154+((Parámetros!$F$44*J154*K154)/Parámetros!$B$9)-Parámetros!$D$44*K154</f>
        <v>57045.619686311242</v>
      </c>
      <c r="L155" s="68">
        <f>+Parámetros!$D$44*K154+L154</f>
        <v>113972.31091018222</v>
      </c>
      <c r="M155" s="68">
        <f t="shared" ref="M155:M160" si="140">+M154+N155</f>
        <v>171017.93059648087</v>
      </c>
      <c r="N155" s="68">
        <f t="shared" ref="N155:N160" si="141">+J154-J155</f>
        <v>5684.3933005407453</v>
      </c>
      <c r="O155" s="66">
        <f>+'Internación x edad (moderado)'!X158</f>
        <v>3599</v>
      </c>
      <c r="P155" s="66">
        <f>+'Internación x edad (moderado)'!AJ158</f>
        <v>990</v>
      </c>
      <c r="Q155" s="83">
        <f>+Q154-((Parámetros!$I$44*Q154*R154)/Parámetros!$B$9)</f>
        <v>44388982.069403529</v>
      </c>
      <c r="R155" s="84">
        <f>+R154+((Parámetros!$I$44*Q154*R154)/Parámetros!$B$9)-Parámetros!$D$26*R154</f>
        <v>57045.619686311242</v>
      </c>
      <c r="S155" s="84">
        <f>+Parámetros!$D$44*R154+S154</f>
        <v>113972.31091018222</v>
      </c>
      <c r="T155" s="84">
        <f t="shared" ref="T155:T160" si="142">+S155+R155</f>
        <v>171017.93059649348</v>
      </c>
      <c r="U155" s="84">
        <f t="shared" ref="U155:U160" si="143">+Q154-Q155</f>
        <v>5684.3933005407453</v>
      </c>
      <c r="V155" s="82">
        <f>+'Internación x edad (pesimista)'!X158</f>
        <v>3599</v>
      </c>
      <c r="W155" s="82">
        <f>+'Internación x edad (pesimista)'!AJ158</f>
        <v>990</v>
      </c>
      <c r="X155" s="212">
        <v>44040</v>
      </c>
      <c r="AA155" s="28">
        <v>173355</v>
      </c>
    </row>
    <row r="156" spans="1:31" x14ac:dyDescent="0.25">
      <c r="A156" s="19">
        <v>44041</v>
      </c>
      <c r="B156" s="52">
        <f t="shared" si="125"/>
        <v>149</v>
      </c>
      <c r="C156" s="58">
        <f>+C155-((Parámetros!$C$44*C155*D155)/Parámetros!$B$9)</f>
        <v>44383120.27285216</v>
      </c>
      <c r="D156" s="59">
        <f>+D155+((Parámetros!$C$44*C155*D155)/Parámetros!$B$9)-Parámetros!$D$44*D155</f>
        <v>58832.729117229865</v>
      </c>
      <c r="E156" s="59">
        <f>+Parámetros!$D$44*D155+E155</f>
        <v>118046.99803063303</v>
      </c>
      <c r="F156" s="59">
        <f t="shared" si="138"/>
        <v>176879.7271478629</v>
      </c>
      <c r="G156" s="59">
        <f t="shared" si="139"/>
        <v>5861.7965513691306</v>
      </c>
      <c r="H156" s="106">
        <f>+'Internación x edad (optimista)'!X159</f>
        <v>3690</v>
      </c>
      <c r="I156" s="106">
        <f>+'Internación x edad (optimista)'!AJ159</f>
        <v>1014</v>
      </c>
      <c r="J156" s="67">
        <f>+J155-((Parámetros!$F$44*J155*K155)/Parámetros!$B$9)</f>
        <v>44383120.27285216</v>
      </c>
      <c r="K156" s="68">
        <f>+K155+((Parámetros!$F$44*J155*K155)/Parámetros!$B$9)-Parámetros!$D$44*K155</f>
        <v>58832.729117229865</v>
      </c>
      <c r="L156" s="68">
        <f>+Parámetros!$D$44*K155+L155</f>
        <v>118046.99803063303</v>
      </c>
      <c r="M156" s="68">
        <f t="shared" si="140"/>
        <v>176879.72714785</v>
      </c>
      <c r="N156" s="68">
        <f t="shared" si="141"/>
        <v>5861.7965513691306</v>
      </c>
      <c r="O156" s="66">
        <f>+'Internación x edad (moderado)'!X159</f>
        <v>3690</v>
      </c>
      <c r="P156" s="66">
        <f>+'Internación x edad (moderado)'!AJ159</f>
        <v>1014</v>
      </c>
      <c r="Q156" s="83">
        <f>+Q155-((Parámetros!$I$44*Q155*R155)/Parámetros!$B$9)</f>
        <v>44383120.27285216</v>
      </c>
      <c r="R156" s="84">
        <f>+R155+((Parámetros!$I$44*Q155*R155)/Parámetros!$B$9)-Parámetros!$D$26*R155</f>
        <v>58832.729117229865</v>
      </c>
      <c r="S156" s="84">
        <f>+Parámetros!$D$44*R155+S155</f>
        <v>118046.99803063303</v>
      </c>
      <c r="T156" s="84">
        <f t="shared" si="142"/>
        <v>176879.7271478629</v>
      </c>
      <c r="U156" s="84">
        <f t="shared" si="143"/>
        <v>5861.7965513691306</v>
      </c>
      <c r="V156" s="82">
        <f>+'Internación x edad (pesimista)'!X159</f>
        <v>3690</v>
      </c>
      <c r="W156" s="82">
        <f>+'Internación x edad (pesimista)'!AJ159</f>
        <v>1014</v>
      </c>
      <c r="X156" s="212">
        <v>44041</v>
      </c>
      <c r="AA156" s="28">
        <v>178996</v>
      </c>
    </row>
    <row r="157" spans="1:31" x14ac:dyDescent="0.25">
      <c r="A157" s="19">
        <v>44042</v>
      </c>
      <c r="B157" s="52">
        <f t="shared" si="125"/>
        <v>150</v>
      </c>
      <c r="C157" s="58">
        <f>+C156-((Parámetros!$C$44*C156*D156)/Parámetros!$B$9)</f>
        <v>44377075.637887076</v>
      </c>
      <c r="D157" s="59">
        <f>+D156+((Parámetros!$C$44*C156*D156)/Parámetros!$B$9)-Parámetros!$D$44*D156</f>
        <v>60675.026288229004</v>
      </c>
      <c r="E157" s="59">
        <f>+Parámetros!$D$44*D156+E156</f>
        <v>122249.33582472087</v>
      </c>
      <c r="F157" s="59">
        <f t="shared" si="138"/>
        <v>182924.36211294986</v>
      </c>
      <c r="G157" s="59">
        <f t="shared" si="139"/>
        <v>6044.6349650844932</v>
      </c>
      <c r="H157" s="106">
        <f>+'Internación x edad (optimista)'!X160</f>
        <v>3785</v>
      </c>
      <c r="I157" s="106">
        <f>+'Internación x edad (optimista)'!AJ160</f>
        <v>1039</v>
      </c>
      <c r="J157" s="67">
        <f>+J156-((Parámetros!$F$44*J156*K156)/Parámetros!$B$9)</f>
        <v>44377075.637887076</v>
      </c>
      <c r="K157" s="68">
        <f>+K156+((Parámetros!$F$44*J156*K156)/Parámetros!$B$9)-Parámetros!$D$44*K156</f>
        <v>60675.026288229004</v>
      </c>
      <c r="L157" s="68">
        <f>+Parámetros!$D$44*K156+L156</f>
        <v>122249.33582472087</v>
      </c>
      <c r="M157" s="68">
        <f t="shared" si="140"/>
        <v>182924.3621129345</v>
      </c>
      <c r="N157" s="68">
        <f t="shared" si="141"/>
        <v>6044.6349650844932</v>
      </c>
      <c r="O157" s="66">
        <f>+'Internación x edad (moderado)'!X160</f>
        <v>3785</v>
      </c>
      <c r="P157" s="66">
        <f>+'Internación x edad (moderado)'!AJ160</f>
        <v>1039</v>
      </c>
      <c r="Q157" s="83">
        <f>+Q156-((Parámetros!$I$44*Q156*R156)/Parámetros!$B$9)</f>
        <v>44377075.637887076</v>
      </c>
      <c r="R157" s="84">
        <f>+R156+((Parámetros!$I$44*Q156*R156)/Parámetros!$B$9)-Parámetros!$D$26*R156</f>
        <v>60675.026288229004</v>
      </c>
      <c r="S157" s="84">
        <f>+Parámetros!$D$44*R156+S156</f>
        <v>122249.33582472087</v>
      </c>
      <c r="T157" s="84">
        <f t="shared" si="142"/>
        <v>182924.36211294986</v>
      </c>
      <c r="U157" s="84">
        <f t="shared" si="143"/>
        <v>6044.6349650844932</v>
      </c>
      <c r="V157" s="82">
        <f>+'Internación x edad (pesimista)'!X160</f>
        <v>3785</v>
      </c>
      <c r="W157" s="82">
        <f>+'Internación x edad (pesimista)'!AJ160</f>
        <v>1039</v>
      </c>
      <c r="X157" s="212">
        <v>44042</v>
      </c>
      <c r="AA157" s="28">
        <v>185373</v>
      </c>
    </row>
    <row r="158" spans="1:31" x14ac:dyDescent="0.25">
      <c r="A158" s="19">
        <v>44043</v>
      </c>
      <c r="B158" s="52">
        <f t="shared" si="125"/>
        <v>151</v>
      </c>
      <c r="C158" s="58">
        <f>+C157-((Parámetros!$C$44*C157*D157)/Parámetros!$B$9)</f>
        <v>44370842.569299594</v>
      </c>
      <c r="D158" s="59">
        <f>+D157+((Parámetros!$C$44*C157*D157)/Parámetros!$B$9)-Parámetros!$D$44*D157</f>
        <v>62574.164426554467</v>
      </c>
      <c r="E158" s="59">
        <f>+Parámetros!$D$44*D157+E157</f>
        <v>126583.26627388009</v>
      </c>
      <c r="F158" s="59">
        <f t="shared" si="138"/>
        <v>189157.43070043455</v>
      </c>
      <c r="G158" s="59">
        <f t="shared" si="139"/>
        <v>6233.0685874819756</v>
      </c>
      <c r="H158" s="106">
        <f>+'Internación x edad (optimista)'!X161</f>
        <v>3881</v>
      </c>
      <c r="I158" s="106">
        <f>+'Internación x edad (optimista)'!AJ161</f>
        <v>1065</v>
      </c>
      <c r="J158" s="67">
        <f>+J157-((Parámetros!$F$44*J157*K157)/Parámetros!$B$9)</f>
        <v>44370842.569299594</v>
      </c>
      <c r="K158" s="68">
        <f>+K157+((Parámetros!$F$44*J157*K157)/Parámetros!$B$9)-Parámetros!$D$44*K157</f>
        <v>62574.164426554467</v>
      </c>
      <c r="L158" s="68">
        <f>+Parámetros!$D$44*K157+L157</f>
        <v>126583.26627388009</v>
      </c>
      <c r="M158" s="68">
        <f t="shared" si="140"/>
        <v>189157.43070041647</v>
      </c>
      <c r="N158" s="68">
        <f t="shared" si="141"/>
        <v>6233.0685874819756</v>
      </c>
      <c r="O158" s="66">
        <f>+'Internación x edad (moderado)'!X161</f>
        <v>3881</v>
      </c>
      <c r="P158" s="66">
        <f>+'Internación x edad (moderado)'!AJ161</f>
        <v>1065</v>
      </c>
      <c r="Q158" s="83">
        <f>+Q157-((Parámetros!$I$44*Q157*R157)/Parámetros!$B$9)</f>
        <v>44370842.569299594</v>
      </c>
      <c r="R158" s="84">
        <f>+R157+((Parámetros!$I$44*Q157*R157)/Parámetros!$B$9)-Parámetros!$D$26*R157</f>
        <v>62574.164426554467</v>
      </c>
      <c r="S158" s="84">
        <f>+Parámetros!$D$44*R157+S157</f>
        <v>126583.26627388009</v>
      </c>
      <c r="T158" s="84">
        <f t="shared" si="142"/>
        <v>189157.43070043455</v>
      </c>
      <c r="U158" s="84">
        <f t="shared" si="143"/>
        <v>6233.0685874819756</v>
      </c>
      <c r="V158" s="82">
        <f>+'Internación x edad (pesimista)'!X161</f>
        <v>3881</v>
      </c>
      <c r="W158" s="82">
        <f>+'Internación x edad (pesimista)'!AJ161</f>
        <v>1065</v>
      </c>
      <c r="X158" s="212">
        <v>44043</v>
      </c>
      <c r="AA158" s="28">
        <v>191302</v>
      </c>
    </row>
    <row r="159" spans="1:31" x14ac:dyDescent="0.25">
      <c r="A159" s="19">
        <v>44044</v>
      </c>
      <c r="B159" s="52">
        <f t="shared" si="125"/>
        <v>152</v>
      </c>
      <c r="C159" s="58">
        <f>+C158-((Parámetros!$C$44*C158*D158)/Parámetros!$B$9)</f>
        <v>44364415.307537369</v>
      </c>
      <c r="D159" s="59">
        <f>+D158+((Parámetros!$C$44*C158*D158)/Parámetros!$B$9)-Parámetros!$D$44*D158</f>
        <v>64531.843015451996</v>
      </c>
      <c r="E159" s="59">
        <f>+Parámetros!$D$44*D158+E158</f>
        <v>131052.8494472054</v>
      </c>
      <c r="F159" s="59">
        <f t="shared" si="138"/>
        <v>195584.6924626574</v>
      </c>
      <c r="G159" s="59">
        <f t="shared" si="139"/>
        <v>6427.2617622241378</v>
      </c>
      <c r="H159" s="106">
        <f>+'Internación x edad (optimista)'!X162</f>
        <v>4014</v>
      </c>
      <c r="I159" s="106">
        <f>+'Internación x edad (optimista)'!AJ162</f>
        <v>1100</v>
      </c>
      <c r="J159" s="67">
        <f>+J158-((Parámetros!$F$44*J158*K158)/Parámetros!$B$9)</f>
        <v>44364415.307537369</v>
      </c>
      <c r="K159" s="68">
        <f>+K158+((Parámetros!$F$44*J158*K158)/Parámetros!$B$9)-Parámetros!$D$44*K158</f>
        <v>64531.843015451996</v>
      </c>
      <c r="L159" s="68">
        <f>+Parámetros!$D$44*K158+L158</f>
        <v>131052.8494472054</v>
      </c>
      <c r="M159" s="68">
        <f t="shared" si="140"/>
        <v>195584.69246264061</v>
      </c>
      <c r="N159" s="68">
        <f t="shared" si="141"/>
        <v>6427.2617622241378</v>
      </c>
      <c r="O159" s="66">
        <f>+'Internación x edad (moderado)'!X162</f>
        <v>4014</v>
      </c>
      <c r="P159" s="66">
        <f>+'Internación x edad (moderado)'!AJ162</f>
        <v>1100</v>
      </c>
      <c r="Q159" s="83">
        <f>+Q158-((Parámetros!$I$44*Q158*R158)/Parámetros!$B$9)</f>
        <v>44364415.307537369</v>
      </c>
      <c r="R159" s="84">
        <f>+R158+((Parámetros!$I$44*Q158*R158)/Parámetros!$B$9)-Parámetros!$D$26*R158</f>
        <v>64531.843015451996</v>
      </c>
      <c r="S159" s="84">
        <f>+Parámetros!$D$44*R158+S158</f>
        <v>131052.8494472054</v>
      </c>
      <c r="T159" s="84">
        <f t="shared" si="142"/>
        <v>195584.6924626574</v>
      </c>
      <c r="U159" s="84">
        <f t="shared" si="143"/>
        <v>6427.2617622241378</v>
      </c>
      <c r="V159" s="82">
        <f>+'Internación x edad (pesimista)'!X162</f>
        <v>4014</v>
      </c>
      <c r="W159" s="82">
        <f>+'Internación x edad (pesimista)'!AJ162</f>
        <v>1100</v>
      </c>
      <c r="X159" s="212">
        <v>44044</v>
      </c>
      <c r="AA159" s="28">
        <v>196543</v>
      </c>
    </row>
    <row r="160" spans="1:31" x14ac:dyDescent="0.25">
      <c r="A160" s="19">
        <v>44045</v>
      </c>
      <c r="B160" s="52">
        <f t="shared" si="125"/>
        <v>153</v>
      </c>
      <c r="C160" s="58">
        <f>+C159-((Parámetros!$C$44*C159*D159)/Parámetros!$B$9)</f>
        <v>44357787.924318202</v>
      </c>
      <c r="D160" s="59">
        <f>+D159+((Parámetros!$C$44*C159*D159)/Parámetros!$B$9)-Parámetros!$D$44*D159</f>
        <v>66549.808876376323</v>
      </c>
      <c r="E160" s="59">
        <f>+Parámetros!$D$44*D159+E159</f>
        <v>135662.26680545197</v>
      </c>
      <c r="F160" s="59">
        <f t="shared" si="138"/>
        <v>202212.07568182831</v>
      </c>
      <c r="G160" s="59">
        <f t="shared" si="139"/>
        <v>6627.3832191675901</v>
      </c>
      <c r="H160" s="106">
        <f>+'Internación x edad (optimista)'!X163</f>
        <v>4153</v>
      </c>
      <c r="I160" s="106">
        <f>+'Internación x edad (optimista)'!AJ163</f>
        <v>1137</v>
      </c>
      <c r="J160" s="67">
        <f>+J159-((Parámetros!$F$44*J159*K159)/Parámetros!$B$9)</f>
        <v>44357787.924318202</v>
      </c>
      <c r="K160" s="68">
        <f>+K159+((Parámetros!$F$44*J159*K159)/Parámetros!$B$9)-Parámetros!$D$44*K159</f>
        <v>66549.808876376323</v>
      </c>
      <c r="L160" s="68">
        <f>+Parámetros!$D$44*K159+L159</f>
        <v>135662.26680545197</v>
      </c>
      <c r="M160" s="68">
        <f t="shared" si="140"/>
        <v>202212.0756818082</v>
      </c>
      <c r="N160" s="68">
        <f t="shared" si="141"/>
        <v>6627.3832191675901</v>
      </c>
      <c r="O160" s="66">
        <f>+'Internación x edad (moderado)'!X163</f>
        <v>4153</v>
      </c>
      <c r="P160" s="66">
        <f>+'Internación x edad (moderado)'!AJ163</f>
        <v>1137</v>
      </c>
      <c r="Q160" s="83">
        <f>+Q159-((Parámetros!$I$44*Q159*R159)/Parámetros!$B$9)</f>
        <v>44357787.924318202</v>
      </c>
      <c r="R160" s="84">
        <f>+R159+((Parámetros!$I$44*Q159*R159)/Parámetros!$B$9)-Parámetros!$D$26*R159</f>
        <v>66549.808876376323</v>
      </c>
      <c r="S160" s="84">
        <f>+Parámetros!$D$44*R159+S159</f>
        <v>135662.26680545197</v>
      </c>
      <c r="T160" s="84">
        <f t="shared" si="142"/>
        <v>202212.07568182831</v>
      </c>
      <c r="U160" s="84">
        <f t="shared" si="143"/>
        <v>6627.3832191675901</v>
      </c>
      <c r="V160" s="82">
        <f>+'Internación x edad (pesimista)'!X163</f>
        <v>4153</v>
      </c>
      <c r="W160" s="82">
        <f>+'Internación x edad (pesimista)'!AJ163</f>
        <v>1137</v>
      </c>
      <c r="X160" s="212">
        <v>44045</v>
      </c>
      <c r="AA160" s="28">
        <v>201919</v>
      </c>
      <c r="AD160">
        <f>+(AA160/AA154)^(1/6)-1</f>
        <v>3.1723614370197994E-2</v>
      </c>
      <c r="AE160" s="28">
        <f>+LN(2)/LN(1+AD160)</f>
        <v>22.194334856910341</v>
      </c>
    </row>
    <row r="161" spans="1:31" x14ac:dyDescent="0.25">
      <c r="A161" s="19">
        <v>44046</v>
      </c>
      <c r="B161" s="52">
        <f t="shared" si="125"/>
        <v>154</v>
      </c>
      <c r="C161" s="58">
        <f>+C160-((Parámetros!$C$45*C160*D160)/Parámetros!$B$9)</f>
        <v>44351085.234796114</v>
      </c>
      <c r="D161" s="59">
        <f>+D160+((Parámetros!$C$45*C160*D160)/Parámetros!$B$9)-Parámetros!$D$45*D160</f>
        <v>68498.940621582558</v>
      </c>
      <c r="E161" s="59">
        <f>+Parámetros!$D$45*D160+E160</f>
        <v>140415.824582336</v>
      </c>
      <c r="F161" s="59">
        <f t="shared" si="113"/>
        <v>208914.76520391856</v>
      </c>
      <c r="G161" s="59">
        <f t="shared" si="114"/>
        <v>6702.689522087574</v>
      </c>
      <c r="H161" s="106">
        <f>+'Internación x edad (optimista)'!X164</f>
        <v>4290</v>
      </c>
      <c r="I161" s="106">
        <f>+'Internación x edad (optimista)'!AJ164</f>
        <v>1174</v>
      </c>
      <c r="J161" s="67">
        <f>+J160-((Parámetros!$F$45*J160*K160)/Parámetros!$B$9)</f>
        <v>44351085.234796114</v>
      </c>
      <c r="K161" s="68">
        <f>+K160+((Parámetros!$F$45*J160*K160)/Parámetros!$B$9)-Parámetros!$D$45*K160</f>
        <v>68498.940621582558</v>
      </c>
      <c r="L161" s="68">
        <f>+Parámetros!$D$45*K160+L160</f>
        <v>140415.824582336</v>
      </c>
      <c r="M161" s="68">
        <f t="shared" si="115"/>
        <v>208914.76520389577</v>
      </c>
      <c r="N161" s="68">
        <f t="shared" si="116"/>
        <v>6702.689522087574</v>
      </c>
      <c r="O161" s="66">
        <f>+'Internación x edad (moderado)'!X164</f>
        <v>4290</v>
      </c>
      <c r="P161" s="66">
        <f>+'Internación x edad (moderado)'!AJ164</f>
        <v>1174</v>
      </c>
      <c r="Q161" s="83">
        <f>+Q160-((Parámetros!$I$45*Q160*R160)/Parámetros!$B$9)</f>
        <v>44351085.234796114</v>
      </c>
      <c r="R161" s="84">
        <f>+R160+((Parámetros!$I$45*Q160*R160)/Parámetros!$B$9)-Parámetros!$D$26*R160</f>
        <v>68498.940621582558</v>
      </c>
      <c r="S161" s="84">
        <f>+Parámetros!$D$45*R160+S160</f>
        <v>140415.824582336</v>
      </c>
      <c r="T161" s="84">
        <f t="shared" si="117"/>
        <v>208914.76520391856</v>
      </c>
      <c r="U161" s="84">
        <f t="shared" si="118"/>
        <v>6702.689522087574</v>
      </c>
      <c r="V161" s="82">
        <f>+'Internación x edad (pesimista)'!X164</f>
        <v>4290</v>
      </c>
      <c r="W161" s="82">
        <f>+'Internación x edad (pesimista)'!AJ164</f>
        <v>1174</v>
      </c>
      <c r="X161" s="212">
        <v>44046</v>
      </c>
      <c r="AA161" s="28">
        <v>206743</v>
      </c>
    </row>
    <row r="162" spans="1:31" x14ac:dyDescent="0.25">
      <c r="A162" s="19">
        <v>44047</v>
      </c>
      <c r="B162" s="52">
        <f t="shared" si="125"/>
        <v>155</v>
      </c>
      <c r="C162" s="58">
        <f>+C161-((Parámetros!$C$45*C161*D161)/Parámetros!$B$9)</f>
        <v>44344187.277268328</v>
      </c>
      <c r="D162" s="59">
        <f>+D161+((Parámetros!$C$45*C161*D161)/Parámetros!$B$9)-Parámetros!$D$45*D161</f>
        <v>70504.116676397694</v>
      </c>
      <c r="E162" s="59">
        <f>+Parámetros!$D$45*D161+E161</f>
        <v>145308.60605530618</v>
      </c>
      <c r="F162" s="59">
        <f t="shared" ref="F162:F167" si="144">+D162+E162</f>
        <v>215812.72273170389</v>
      </c>
      <c r="G162" s="59">
        <f t="shared" ref="G162:G167" si="145">+IF(C161-C162&gt;0,C161-C162,0)</f>
        <v>6897.9575277864933</v>
      </c>
      <c r="H162" s="106">
        <f>+'Internación x edad (optimista)'!X165</f>
        <v>4433</v>
      </c>
      <c r="I162" s="106">
        <f>+'Internación x edad (optimista)'!AJ165</f>
        <v>1213</v>
      </c>
      <c r="J162" s="67">
        <f>+J161-((Parámetros!$F$45*J161*K161)/Parámetros!$B$9)</f>
        <v>44344187.277268328</v>
      </c>
      <c r="K162" s="68">
        <f>+K161+((Parámetros!$F$45*J161*K161)/Parámetros!$B$9)-Parámetros!$D$45*K161</f>
        <v>70504.116676397694</v>
      </c>
      <c r="L162" s="68">
        <f>+Parámetros!$D$45*K161+L161</f>
        <v>145308.60605530618</v>
      </c>
      <c r="M162" s="68">
        <f t="shared" ref="M162:M167" si="146">+M161+N162</f>
        <v>215812.72273168227</v>
      </c>
      <c r="N162" s="68">
        <f t="shared" ref="N162:N167" si="147">+J161-J162</f>
        <v>6897.9575277864933</v>
      </c>
      <c r="O162" s="66">
        <f>+'Internación x edad (moderado)'!X165</f>
        <v>4433</v>
      </c>
      <c r="P162" s="66">
        <f>+'Internación x edad (moderado)'!AJ165</f>
        <v>1213</v>
      </c>
      <c r="Q162" s="83">
        <f>+Q161-((Parámetros!$I$45*Q161*R161)/Parámetros!$B$9)</f>
        <v>44344187.277268328</v>
      </c>
      <c r="R162" s="84">
        <f>+R161+((Parámetros!$I$45*Q161*R161)/Parámetros!$B$9)-Parámetros!$D$26*R161</f>
        <v>70504.116676397694</v>
      </c>
      <c r="S162" s="84">
        <f>+Parámetros!$D$45*R161+S161</f>
        <v>145308.60605530618</v>
      </c>
      <c r="T162" s="84">
        <f t="shared" ref="T162:T167" si="148">+S162+R162</f>
        <v>215812.72273170389</v>
      </c>
      <c r="U162" s="84">
        <f t="shared" ref="U162:U167" si="149">+Q161-Q162</f>
        <v>6897.9575277864933</v>
      </c>
      <c r="V162" s="82">
        <f>+'Internación x edad (pesimista)'!X165</f>
        <v>4433</v>
      </c>
      <c r="W162" s="82">
        <f>+'Internación x edad (pesimista)'!AJ165</f>
        <v>1213</v>
      </c>
      <c r="X162" s="212">
        <v>44047</v>
      </c>
      <c r="AA162" s="28">
        <v>213535</v>
      </c>
    </row>
    <row r="163" spans="1:31" x14ac:dyDescent="0.25">
      <c r="A163" s="19">
        <v>44048</v>
      </c>
      <c r="B163" s="52">
        <f t="shared" si="125"/>
        <v>156</v>
      </c>
      <c r="C163" s="58">
        <f>+C162-((Parámetros!$C$45*C162*D162)/Parámetros!$B$9)</f>
        <v>44337088.499418609</v>
      </c>
      <c r="D163" s="59">
        <f>+D162+((Parámetros!$C$45*C162*D162)/Parámetros!$B$9)-Parámetros!$D$45*D162</f>
        <v>72566.886192088234</v>
      </c>
      <c r="E163" s="59">
        <f>+Parámetros!$D$45*D162+E162</f>
        <v>150344.6143893346</v>
      </c>
      <c r="F163" s="59">
        <f t="shared" si="144"/>
        <v>222911.50058142282</v>
      </c>
      <c r="G163" s="59">
        <f t="shared" si="145"/>
        <v>7098.7778497189283</v>
      </c>
      <c r="H163" s="106">
        <f>+'Internación x edad (optimista)'!X166</f>
        <v>4583</v>
      </c>
      <c r="I163" s="106">
        <f>+'Internación x edad (optimista)'!AJ166</f>
        <v>1255</v>
      </c>
      <c r="J163" s="67">
        <f>+J162-((Parámetros!$F$45*J162*K162)/Parámetros!$B$9)</f>
        <v>44337088.499418609</v>
      </c>
      <c r="K163" s="68">
        <f>+K162+((Parámetros!$F$45*J162*K162)/Parámetros!$B$9)-Parámetros!$D$45*K162</f>
        <v>72566.886192088234</v>
      </c>
      <c r="L163" s="68">
        <f>+Parámetros!$D$45*K162+L162</f>
        <v>150344.6143893346</v>
      </c>
      <c r="M163" s="68">
        <f t="shared" si="146"/>
        <v>222911.5005814012</v>
      </c>
      <c r="N163" s="68">
        <f t="shared" si="147"/>
        <v>7098.7778497189283</v>
      </c>
      <c r="O163" s="66">
        <f>+'Internación x edad (moderado)'!X166</f>
        <v>4583</v>
      </c>
      <c r="P163" s="66">
        <f>+'Internación x edad (moderado)'!AJ166</f>
        <v>1255</v>
      </c>
      <c r="Q163" s="83">
        <f>+Q162-((Parámetros!$I$45*Q162*R162)/Parámetros!$B$9)</f>
        <v>44337088.499418609</v>
      </c>
      <c r="R163" s="84">
        <f>+R162+((Parámetros!$I$45*Q162*R162)/Parámetros!$B$9)-Parámetros!$D$26*R162</f>
        <v>72566.886192088234</v>
      </c>
      <c r="S163" s="84">
        <f>+Parámetros!$D$45*R162+S162</f>
        <v>150344.6143893346</v>
      </c>
      <c r="T163" s="84">
        <f t="shared" si="148"/>
        <v>222911.50058142282</v>
      </c>
      <c r="U163" s="84">
        <f t="shared" si="149"/>
        <v>7098.7778497189283</v>
      </c>
      <c r="V163" s="82">
        <f>+'Internación x edad (pesimista)'!X166</f>
        <v>4583</v>
      </c>
      <c r="W163" s="82">
        <f>+'Internación x edad (pesimista)'!AJ166</f>
        <v>1255</v>
      </c>
      <c r="X163" s="212">
        <v>44048</v>
      </c>
      <c r="AA163" s="28">
        <v>220682</v>
      </c>
    </row>
    <row r="164" spans="1:31" x14ac:dyDescent="0.25">
      <c r="A164" s="19">
        <v>44049</v>
      </c>
      <c r="B164" s="52">
        <f t="shared" si="125"/>
        <v>157</v>
      </c>
      <c r="C164" s="58">
        <f>+C163-((Parámetros!$C$45*C163*D163)/Parámetros!$B$9)</f>
        <v>44329783.199193075</v>
      </c>
      <c r="D164" s="59">
        <f>+D163+((Parámetros!$C$45*C163*D163)/Parámetros!$B$9)-Parámetros!$D$45*D163</f>
        <v>74688.837403901154</v>
      </c>
      <c r="E164" s="59">
        <f>+Parámetros!$D$45*D163+E163</f>
        <v>155527.96340305518</v>
      </c>
      <c r="F164" s="59">
        <f t="shared" si="144"/>
        <v>230216.80080695634</v>
      </c>
      <c r="G164" s="59">
        <f t="shared" si="145"/>
        <v>7305.300225533545</v>
      </c>
      <c r="H164" s="106">
        <f>+'Internación x edad (optimista)'!X167</f>
        <v>4740</v>
      </c>
      <c r="I164" s="106">
        <f>+'Internación x edad (optimista)'!AJ167</f>
        <v>1296</v>
      </c>
      <c r="J164" s="67">
        <f>+J163-((Parámetros!$F$45*J163*K163)/Parámetros!$B$9)</f>
        <v>44329783.199193075</v>
      </c>
      <c r="K164" s="68">
        <f>+K163+((Parámetros!$F$45*J163*K163)/Parámetros!$B$9)-Parámetros!$D$45*K163</f>
        <v>74688.837403901154</v>
      </c>
      <c r="L164" s="68">
        <f>+Parámetros!$D$45*K163+L163</f>
        <v>155527.96340305518</v>
      </c>
      <c r="M164" s="68">
        <f t="shared" si="146"/>
        <v>230216.80080693474</v>
      </c>
      <c r="N164" s="68">
        <f t="shared" si="147"/>
        <v>7305.300225533545</v>
      </c>
      <c r="O164" s="66">
        <f>+'Internación x edad (moderado)'!X167</f>
        <v>4740</v>
      </c>
      <c r="P164" s="66">
        <f>+'Internación x edad (moderado)'!AJ167</f>
        <v>1296</v>
      </c>
      <c r="Q164" s="83">
        <f>+Q163-((Parámetros!$I$45*Q163*R163)/Parámetros!$B$9)</f>
        <v>44329783.199193075</v>
      </c>
      <c r="R164" s="84">
        <f>+R163+((Parámetros!$I$45*Q163*R163)/Parámetros!$B$9)-Parámetros!$D$26*R163</f>
        <v>74688.837403901154</v>
      </c>
      <c r="S164" s="84">
        <f>+Parámetros!$D$45*R163+S163</f>
        <v>155527.96340305518</v>
      </c>
      <c r="T164" s="84">
        <f t="shared" si="148"/>
        <v>230216.80080695634</v>
      </c>
      <c r="U164" s="84">
        <f t="shared" si="149"/>
        <v>7305.300225533545</v>
      </c>
      <c r="V164" s="82">
        <f>+'Internación x edad (pesimista)'!X167</f>
        <v>4740</v>
      </c>
      <c r="W164" s="82">
        <f>+'Internación x edad (pesimista)'!AJ167</f>
        <v>1296</v>
      </c>
      <c r="X164" s="212">
        <v>44049</v>
      </c>
      <c r="AA164" s="28">
        <v>228195</v>
      </c>
    </row>
    <row r="165" spans="1:31" x14ac:dyDescent="0.25">
      <c r="A165" s="19">
        <v>44050</v>
      </c>
      <c r="B165" s="52">
        <f t="shared" si="125"/>
        <v>158</v>
      </c>
      <c r="C165" s="58">
        <f>+C164-((Parámetros!$C$45*C164*D164)/Parámetros!$B$9)</f>
        <v>44322265.521250308</v>
      </c>
      <c r="D165" s="59">
        <f>+D164+((Parámetros!$C$45*C164*D164)/Parámetros!$B$9)-Parámetros!$D$45*D164</f>
        <v>76871.59838925043</v>
      </c>
      <c r="E165" s="59">
        <f>+Parámetros!$D$45*D164+E164</f>
        <v>160862.8803604767</v>
      </c>
      <c r="F165" s="59">
        <f t="shared" si="144"/>
        <v>237734.47874972713</v>
      </c>
      <c r="G165" s="59">
        <f t="shared" si="145"/>
        <v>7517.6779427677393</v>
      </c>
      <c r="H165" s="106">
        <f>+'Internación x edad (optimista)'!X168</f>
        <v>4904</v>
      </c>
      <c r="I165" s="106">
        <f>+'Internación x edad (optimista)'!AJ168</f>
        <v>1340</v>
      </c>
      <c r="J165" s="67">
        <f>+J164-((Parámetros!$F$45*J164*K164)/Parámetros!$B$9)</f>
        <v>44322265.521250308</v>
      </c>
      <c r="K165" s="68">
        <f>+K164+((Parámetros!$F$45*J164*K164)/Parámetros!$B$9)-Parámetros!$D$45*K164</f>
        <v>76871.59838925043</v>
      </c>
      <c r="L165" s="68">
        <f>+Parámetros!$D$45*K164+L164</f>
        <v>160862.8803604767</v>
      </c>
      <c r="M165" s="68">
        <f t="shared" si="146"/>
        <v>237734.47874970248</v>
      </c>
      <c r="N165" s="68">
        <f t="shared" si="147"/>
        <v>7517.6779427677393</v>
      </c>
      <c r="O165" s="66">
        <f>+'Internación x edad (moderado)'!X168</f>
        <v>4904</v>
      </c>
      <c r="P165" s="66">
        <f>+'Internación x edad (moderado)'!AJ168</f>
        <v>1340</v>
      </c>
      <c r="Q165" s="83">
        <f>+Q164-((Parámetros!$I$45*Q164*R164)/Parámetros!$B$9)</f>
        <v>44322265.521250308</v>
      </c>
      <c r="R165" s="84">
        <f>+R164+((Parámetros!$I$45*Q164*R164)/Parámetros!$B$9)-Parámetros!$D$26*R164</f>
        <v>76871.59838925043</v>
      </c>
      <c r="S165" s="84">
        <f>+Parámetros!$D$45*R164+S164</f>
        <v>160862.8803604767</v>
      </c>
      <c r="T165" s="84">
        <f t="shared" si="148"/>
        <v>237734.47874972713</v>
      </c>
      <c r="U165" s="84">
        <f t="shared" si="149"/>
        <v>7517.6779427677393</v>
      </c>
      <c r="V165" s="82">
        <f>+'Internación x edad (pesimista)'!X168</f>
        <v>4904</v>
      </c>
      <c r="W165" s="82">
        <f>+'Internación x edad (pesimista)'!AJ168</f>
        <v>1340</v>
      </c>
      <c r="X165" s="212">
        <v>44050</v>
      </c>
      <c r="AA165" s="28">
        <v>235677</v>
      </c>
    </row>
    <row r="166" spans="1:31" x14ac:dyDescent="0.25">
      <c r="A166" s="19">
        <v>44051</v>
      </c>
      <c r="B166" s="52">
        <f t="shared" si="125"/>
        <v>159</v>
      </c>
      <c r="C166" s="58">
        <f>+C165-((Parámetros!$C$45*C165*D165)/Parámetros!$B$9)</f>
        <v>44314529.453357317</v>
      </c>
      <c r="D166" s="59">
        <f>+D165+((Parámetros!$C$45*C165*D165)/Parámetros!$B$9)-Parámetros!$D$45*D165</f>
        <v>79116.837825862851</v>
      </c>
      <c r="E166" s="59">
        <f>+Parámetros!$D$45*D165+E165</f>
        <v>166353.70881685172</v>
      </c>
      <c r="F166" s="59">
        <f t="shared" si="144"/>
        <v>245470.54664271459</v>
      </c>
      <c r="G166" s="59">
        <f t="shared" si="145"/>
        <v>7736.0678929910064</v>
      </c>
      <c r="H166" s="106">
        <f>+'Internación x edad (optimista)'!X169</f>
        <v>5046</v>
      </c>
      <c r="I166" s="106">
        <f>+'Internación x edad (optimista)'!AJ169</f>
        <v>1376</v>
      </c>
      <c r="J166" s="67">
        <f>+J165-((Parámetros!$F$45*J165*K165)/Parámetros!$B$9)</f>
        <v>44314529.453357317</v>
      </c>
      <c r="K166" s="68">
        <f>+K165+((Parámetros!$F$45*J165*K165)/Parámetros!$B$9)-Parámetros!$D$45*K165</f>
        <v>79116.837825862851</v>
      </c>
      <c r="L166" s="68">
        <f>+Parámetros!$D$45*K165+L165</f>
        <v>166353.70881685172</v>
      </c>
      <c r="M166" s="68">
        <f t="shared" si="146"/>
        <v>245470.54664269349</v>
      </c>
      <c r="N166" s="68">
        <f t="shared" si="147"/>
        <v>7736.0678929910064</v>
      </c>
      <c r="O166" s="66">
        <f>+'Internación x edad (moderado)'!X169</f>
        <v>5046</v>
      </c>
      <c r="P166" s="66">
        <f>+'Internación x edad (moderado)'!AJ169</f>
        <v>1376</v>
      </c>
      <c r="Q166" s="83">
        <f>+Q165-((Parámetros!$I$45*Q165*R165)/Parámetros!$B$9)</f>
        <v>44314529.453357317</v>
      </c>
      <c r="R166" s="84">
        <f>+R165+((Parámetros!$I$45*Q165*R165)/Parámetros!$B$9)-Parámetros!$D$26*R165</f>
        <v>79116.837825862851</v>
      </c>
      <c r="S166" s="84">
        <f>+Parámetros!$D$45*R165+S165</f>
        <v>166353.70881685172</v>
      </c>
      <c r="T166" s="84">
        <f t="shared" si="148"/>
        <v>245470.54664271459</v>
      </c>
      <c r="U166" s="84">
        <f t="shared" si="149"/>
        <v>7736.0678929910064</v>
      </c>
      <c r="V166" s="82">
        <f>+'Internación x edad (pesimista)'!X169</f>
        <v>5046</v>
      </c>
      <c r="W166" s="82">
        <f>+'Internación x edad (pesimista)'!AJ169</f>
        <v>1376</v>
      </c>
      <c r="X166" s="212">
        <v>44051</v>
      </c>
      <c r="AA166" s="28">
        <v>241811</v>
      </c>
    </row>
    <row r="167" spans="1:31" x14ac:dyDescent="0.25">
      <c r="A167" s="19">
        <v>44052</v>
      </c>
      <c r="B167" s="52">
        <f t="shared" si="125"/>
        <v>160</v>
      </c>
      <c r="C167" s="58">
        <f>+C166-((Parámetros!$C$45*C166*D166)/Parámetros!$B$9)</f>
        <v>44306568.82273265</v>
      </c>
      <c r="D167" s="59">
        <f>+D166+((Parámetros!$C$45*C166*D166)/Parámetros!$B$9)-Parámetros!$D$45*D166</f>
        <v>81426.265748685561</v>
      </c>
      <c r="E167" s="59">
        <f>+Parámetros!$D$45*D166+E166</f>
        <v>172004.91151869908</v>
      </c>
      <c r="F167" s="59">
        <f t="shared" si="144"/>
        <v>253431.17726738466</v>
      </c>
      <c r="G167" s="59">
        <f t="shared" si="145"/>
        <v>7960.63062466681</v>
      </c>
      <c r="H167" s="106">
        <f>+'Internación x edad (optimista)'!X170</f>
        <v>5190</v>
      </c>
      <c r="I167" s="106">
        <f>+'Internación x edad (optimista)'!AJ170</f>
        <v>1415</v>
      </c>
      <c r="J167" s="67">
        <f>+J166-((Parámetros!$F$45*J166*K166)/Parámetros!$B$9)</f>
        <v>44306568.82273265</v>
      </c>
      <c r="K167" s="68">
        <f>+K166+((Parámetros!$F$45*J166*K166)/Parámetros!$B$9)-Parámetros!$D$45*K166</f>
        <v>81426.265748685561</v>
      </c>
      <c r="L167" s="68">
        <f>+Parámetros!$D$45*K166+L166</f>
        <v>172004.91151869908</v>
      </c>
      <c r="M167" s="68">
        <f t="shared" si="146"/>
        <v>253431.1772673603</v>
      </c>
      <c r="N167" s="68">
        <f t="shared" si="147"/>
        <v>7960.63062466681</v>
      </c>
      <c r="O167" s="66">
        <f>+'Internación x edad (moderado)'!X170</f>
        <v>5190</v>
      </c>
      <c r="P167" s="66">
        <f>+'Internación x edad (moderado)'!AJ170</f>
        <v>1415</v>
      </c>
      <c r="Q167" s="83">
        <f>+Q166-((Parámetros!$I$45*Q166*R166)/Parámetros!$B$9)</f>
        <v>44306568.82273265</v>
      </c>
      <c r="R167" s="84">
        <f>+R166+((Parámetros!$I$45*Q166*R166)/Parámetros!$B$9)-Parámetros!$D$26*R166</f>
        <v>81426.265748685561</v>
      </c>
      <c r="S167" s="84">
        <f>+Parámetros!$D$45*R166+S166</f>
        <v>172004.91151869908</v>
      </c>
      <c r="T167" s="84">
        <f t="shared" si="148"/>
        <v>253431.17726738466</v>
      </c>
      <c r="U167" s="84">
        <f t="shared" si="149"/>
        <v>7960.63062466681</v>
      </c>
      <c r="V167" s="82">
        <f>+'Internación x edad (pesimista)'!X170</f>
        <v>5190</v>
      </c>
      <c r="W167" s="82">
        <f>+'Internación x edad (pesimista)'!AJ170</f>
        <v>1415</v>
      </c>
      <c r="X167" s="212">
        <v>44052</v>
      </c>
      <c r="AA167" s="28">
        <v>246499</v>
      </c>
      <c r="AD167">
        <f>+(AA167/AA161)^(1/6)-1</f>
        <v>2.9747448739189108E-2</v>
      </c>
      <c r="AE167" s="28">
        <f>+LN(2)/LN(1+AD167)</f>
        <v>23.645943510193668</v>
      </c>
    </row>
    <row r="168" spans="1:31" x14ac:dyDescent="0.25">
      <c r="A168" s="19">
        <v>44053</v>
      </c>
      <c r="B168" s="52">
        <f t="shared" si="125"/>
        <v>161</v>
      </c>
      <c r="C168" s="58">
        <f>+C167-((Parámetros!$C$46*C167*D167)/Parámetros!$B$9)</f>
        <v>44300088.451386265</v>
      </c>
      <c r="D168" s="59">
        <f>+D167+((Parámetros!$C$46*C167*D167)/Parámetros!$B$9)-Parámetros!$D$46*D167</f>
        <v>82090.475255876067</v>
      </c>
      <c r="E168" s="59">
        <f>+Parámetros!$D$46*D167+E167</f>
        <v>177821.07335789091</v>
      </c>
      <c r="F168" s="59">
        <f t="shared" si="113"/>
        <v>259911.54861376696</v>
      </c>
      <c r="G168" s="59">
        <f t="shared" si="114"/>
        <v>6480.3713463842869</v>
      </c>
      <c r="H168" s="106">
        <f>+'Internación x edad (optimista)'!X171</f>
        <v>5228</v>
      </c>
      <c r="I168" s="106">
        <f>+'Internación x edad (optimista)'!AJ171</f>
        <v>1426</v>
      </c>
      <c r="J168" s="67">
        <f>+J167-((Parámetros!$F$46*J167*K167)/Parámetros!$B$9)</f>
        <v>44300088.451386265</v>
      </c>
      <c r="K168" s="68">
        <f>+K167+((Parámetros!$F$46*J167*K167)/Parámetros!$B$9)-Parámetros!$D$46*K167</f>
        <v>82090.475255876067</v>
      </c>
      <c r="L168" s="68">
        <f>+Parámetros!$D$46*K167+L167</f>
        <v>177821.07335789091</v>
      </c>
      <c r="M168" s="68">
        <f t="shared" si="115"/>
        <v>259911.54861374458</v>
      </c>
      <c r="N168" s="68">
        <f t="shared" si="116"/>
        <v>6480.3713463842869</v>
      </c>
      <c r="O168" s="66">
        <f>+'Internación x edad (moderado)'!X171</f>
        <v>5228</v>
      </c>
      <c r="P168" s="66">
        <f>+'Internación x edad (moderado)'!AJ171</f>
        <v>1426</v>
      </c>
      <c r="Q168" s="83">
        <f>+Q167-((Parámetros!$I$46*Q167*R167)/Parámetros!$B$9)</f>
        <v>44300088.451386265</v>
      </c>
      <c r="R168" s="84">
        <f>+R167+((Parámetros!$I$46*Q167*R167)/Parámetros!$B$9)-Parámetros!$D$26*R167</f>
        <v>82090.475255876067</v>
      </c>
      <c r="S168" s="84">
        <f>+Parámetros!$D$46*R167+S167</f>
        <v>177821.07335789091</v>
      </c>
      <c r="T168" s="84">
        <f t="shared" si="117"/>
        <v>259911.54861376696</v>
      </c>
      <c r="U168" s="84">
        <f t="shared" si="118"/>
        <v>6480.3713463842869</v>
      </c>
      <c r="V168" s="82">
        <f>+'Internación x edad (pesimista)'!X171</f>
        <v>5228</v>
      </c>
      <c r="W168" s="82">
        <f>+'Internación x edad (pesimista)'!AJ171</f>
        <v>1426</v>
      </c>
      <c r="X168" s="212">
        <v>44053</v>
      </c>
      <c r="AA168" s="28">
        <v>253868</v>
      </c>
    </row>
    <row r="169" spans="1:31" x14ac:dyDescent="0.25">
      <c r="A169" s="19">
        <v>44054</v>
      </c>
      <c r="B169" s="52">
        <f t="shared" si="125"/>
        <v>162</v>
      </c>
      <c r="C169" s="58">
        <f>+C168-((Parámetros!$C$46*C168*D168)/Parámetros!$B$9)</f>
        <v>44293556.173984922</v>
      </c>
      <c r="D169" s="59">
        <f>+D168+((Parámetros!$C$46*C168*D168)/Parámetros!$B$9)-Parámetros!$D$46*D168</f>
        <v>82759.147281799829</v>
      </c>
      <c r="E169" s="59">
        <f>+Parámetros!$D$46*D168+E168</f>
        <v>183684.67873331063</v>
      </c>
      <c r="F169" s="59">
        <f t="shared" ref="F169:F174" si="150">+D169+E169</f>
        <v>266443.82601511048</v>
      </c>
      <c r="G169" s="59">
        <f t="shared" ref="G169:G174" si="151">+IF(C168-C169&gt;0,C168-C169,0)</f>
        <v>6532.277401342988</v>
      </c>
      <c r="H169" s="106">
        <f>+'Internación x edad (optimista)'!X172</f>
        <v>5259</v>
      </c>
      <c r="I169" s="106">
        <f>+'Internación x edad (optimista)'!AJ172</f>
        <v>1434</v>
      </c>
      <c r="J169" s="67">
        <f>+J168-((Parámetros!$F$46*J168*K168)/Parámetros!$B$9)</f>
        <v>44293556.173984922</v>
      </c>
      <c r="K169" s="68">
        <f>+K168+((Parámetros!$F$46*J168*K168)/Parámetros!$B$9)-Parámetros!$D$46*K168</f>
        <v>82759.147281799829</v>
      </c>
      <c r="L169" s="68">
        <f>+Parámetros!$D$46*K168+L168</f>
        <v>183684.67873331063</v>
      </c>
      <c r="M169" s="68">
        <f t="shared" ref="M169:M174" si="152">+M168+N169</f>
        <v>266443.82601508754</v>
      </c>
      <c r="N169" s="68">
        <f t="shared" ref="N169:N174" si="153">+J168-J169</f>
        <v>6532.277401342988</v>
      </c>
      <c r="O169" s="66">
        <f>+'Internación x edad (moderado)'!X172</f>
        <v>5259</v>
      </c>
      <c r="P169" s="66">
        <f>+'Internación x edad (moderado)'!AJ172</f>
        <v>1434</v>
      </c>
      <c r="Q169" s="83">
        <f>+Q168-((Parámetros!$I$46*Q168*R168)/Parámetros!$B$9)</f>
        <v>44293556.173984922</v>
      </c>
      <c r="R169" s="84">
        <f>+R168+((Parámetros!$I$46*Q168*R168)/Parámetros!$B$9)-Parámetros!$D$26*R168</f>
        <v>82759.147281799829</v>
      </c>
      <c r="S169" s="84">
        <f>+Parámetros!$D$46*R168+S168</f>
        <v>183684.67873331063</v>
      </c>
      <c r="T169" s="84">
        <f t="shared" ref="T169:T174" si="154">+S169+R169</f>
        <v>266443.82601511048</v>
      </c>
      <c r="U169" s="84">
        <f t="shared" ref="U169:U174" si="155">+Q168-Q169</f>
        <v>6532.277401342988</v>
      </c>
      <c r="V169" s="82">
        <f>+'Internación x edad (pesimista)'!X172</f>
        <v>5259</v>
      </c>
      <c r="W169" s="82">
        <f>+'Internación x edad (pesimista)'!AJ172</f>
        <v>1434</v>
      </c>
      <c r="X169" s="212">
        <v>44054</v>
      </c>
      <c r="AA169" s="28">
        <v>260911</v>
      </c>
    </row>
    <row r="170" spans="1:31" x14ac:dyDescent="0.25">
      <c r="A170" s="19">
        <v>44055</v>
      </c>
      <c r="B170" s="52">
        <f t="shared" si="125"/>
        <v>163</v>
      </c>
      <c r="C170" s="58">
        <f>+C169-((Parámetros!$C$46*C169*D169)/Parámetros!$B$9)</f>
        <v>44286971.658659019</v>
      </c>
      <c r="D170" s="59">
        <f>+D169+((Parámetros!$C$46*C169*D169)/Parámetros!$B$9)-Parámetros!$D$46*D169</f>
        <v>83432.294944715584</v>
      </c>
      <c r="E170" s="59">
        <f>+Parámetros!$D$46*D169+E169</f>
        <v>189596.04639629633</v>
      </c>
      <c r="F170" s="59">
        <f t="shared" si="150"/>
        <v>273028.34134101192</v>
      </c>
      <c r="G170" s="59">
        <f t="shared" si="151"/>
        <v>6584.5153259038925</v>
      </c>
      <c r="H170" s="106">
        <f>+'Internación x edad (optimista)'!X173</f>
        <v>5281</v>
      </c>
      <c r="I170" s="106">
        <f>+'Internación x edad (optimista)'!AJ173</f>
        <v>1439</v>
      </c>
      <c r="J170" s="67">
        <f>+J169-((Parámetros!$F$46*J169*K169)/Parámetros!$B$9)</f>
        <v>44286971.658659019</v>
      </c>
      <c r="K170" s="68">
        <f>+K169+((Parámetros!$F$46*J169*K169)/Parámetros!$B$9)-Parámetros!$D$46*K169</f>
        <v>83432.294944715584</v>
      </c>
      <c r="L170" s="68">
        <f>+Parámetros!$D$46*K169+L169</f>
        <v>189596.04639629633</v>
      </c>
      <c r="M170" s="68">
        <f t="shared" si="152"/>
        <v>273028.34134099144</v>
      </c>
      <c r="N170" s="68">
        <f t="shared" si="153"/>
        <v>6584.5153259038925</v>
      </c>
      <c r="O170" s="66">
        <f>+'Internación x edad (moderado)'!X173</f>
        <v>5281</v>
      </c>
      <c r="P170" s="66">
        <f>+'Internación x edad (moderado)'!AJ173</f>
        <v>1439</v>
      </c>
      <c r="Q170" s="83">
        <f>+Q169-((Parámetros!$I$46*Q169*R169)/Parámetros!$B$9)</f>
        <v>44286971.658659019</v>
      </c>
      <c r="R170" s="84">
        <f>+R169+((Parámetros!$I$46*Q169*R169)/Parámetros!$B$9)-Parámetros!$D$26*R169</f>
        <v>83432.294944715584</v>
      </c>
      <c r="S170" s="84">
        <f>+Parámetros!$D$46*R169+S169</f>
        <v>189596.04639629633</v>
      </c>
      <c r="T170" s="84">
        <f t="shared" si="154"/>
        <v>273028.34134101192</v>
      </c>
      <c r="U170" s="84">
        <f t="shared" si="155"/>
        <v>6584.5153259038925</v>
      </c>
      <c r="V170" s="82">
        <f>+'Internación x edad (pesimista)'!X173</f>
        <v>5281</v>
      </c>
      <c r="W170" s="82">
        <f>+'Internación x edad (pesimista)'!AJ173</f>
        <v>1439</v>
      </c>
      <c r="X170" s="212">
        <v>44055</v>
      </c>
      <c r="AA170" s="28">
        <v>268574</v>
      </c>
    </row>
    <row r="171" spans="1:31" x14ac:dyDescent="0.25">
      <c r="A171" s="19">
        <v>44056</v>
      </c>
      <c r="B171" s="52">
        <f t="shared" si="125"/>
        <v>164</v>
      </c>
      <c r="C171" s="58">
        <f>+C170-((Parámetros!$C$46*C170*D170)/Parámetros!$B$9)</f>
        <v>44280334.572889253</v>
      </c>
      <c r="D171" s="59">
        <f>+D170+((Parámetros!$C$46*C170*D170)/Parámetros!$B$9)-Parámetros!$D$46*D170</f>
        <v>84109.931075574568</v>
      </c>
      <c r="E171" s="59">
        <f>+Parámetros!$D$46*D170+E170</f>
        <v>195555.49603520459</v>
      </c>
      <c r="F171" s="59">
        <f t="shared" si="150"/>
        <v>279665.42711077916</v>
      </c>
      <c r="G171" s="59">
        <f t="shared" si="151"/>
        <v>6637.085769765079</v>
      </c>
      <c r="H171" s="106">
        <f>+'Internación x edad (optimista)'!X174</f>
        <v>5294</v>
      </c>
      <c r="I171" s="106">
        <f>+'Internación x edad (optimista)'!AJ174</f>
        <v>1442</v>
      </c>
      <c r="J171" s="67">
        <f>+J170-((Parámetros!$F$46*J170*K170)/Parámetros!$B$9)</f>
        <v>44280334.572889253</v>
      </c>
      <c r="K171" s="68">
        <f>+K170+((Parámetros!$F$46*J170*K170)/Parámetros!$B$9)-Parámetros!$D$46*K170</f>
        <v>84109.931075574568</v>
      </c>
      <c r="L171" s="68">
        <f>+Parámetros!$D$46*K170+L170</f>
        <v>195555.49603520459</v>
      </c>
      <c r="M171" s="68">
        <f t="shared" si="152"/>
        <v>279665.42711075651</v>
      </c>
      <c r="N171" s="68">
        <f t="shared" si="153"/>
        <v>6637.085769765079</v>
      </c>
      <c r="O171" s="66">
        <f>+'Internación x edad (moderado)'!X174</f>
        <v>5294</v>
      </c>
      <c r="P171" s="66">
        <f>+'Internación x edad (moderado)'!AJ174</f>
        <v>1442</v>
      </c>
      <c r="Q171" s="83">
        <f>+Q170-((Parámetros!$I$46*Q170*R170)/Parámetros!$B$9)</f>
        <v>44280334.572889253</v>
      </c>
      <c r="R171" s="84">
        <f>+R170+((Parámetros!$I$46*Q170*R170)/Parámetros!$B$9)-Parámetros!$D$26*R170</f>
        <v>84109.931075574568</v>
      </c>
      <c r="S171" s="84">
        <f>+Parámetros!$D$46*R170+S170</f>
        <v>195555.49603520459</v>
      </c>
      <c r="T171" s="84">
        <f t="shared" si="154"/>
        <v>279665.42711077916</v>
      </c>
      <c r="U171" s="84">
        <f t="shared" si="155"/>
        <v>6637.085769765079</v>
      </c>
      <c r="V171" s="82">
        <f>+'Internación x edad (pesimista)'!X174</f>
        <v>5294</v>
      </c>
      <c r="W171" s="82">
        <f>+'Internación x edad (pesimista)'!AJ174</f>
        <v>1442</v>
      </c>
      <c r="X171" s="212">
        <v>44056</v>
      </c>
      <c r="AA171" s="28">
        <v>276072</v>
      </c>
    </row>
    <row r="172" spans="1:31" x14ac:dyDescent="0.25">
      <c r="A172" s="19">
        <v>44057</v>
      </c>
      <c r="B172" s="52">
        <f t="shared" si="125"/>
        <v>165</v>
      </c>
      <c r="C172" s="58">
        <f>+C171-((Parámetros!$C$46*C171*D171)/Parámetros!$B$9)</f>
        <v>44273644.583534293</v>
      </c>
      <c r="D172" s="59">
        <f>+D171+((Parámetros!$C$46*C171*D171)/Parámetros!$B$9)-Parámetros!$D$46*D171</f>
        <v>84792.068210854544</v>
      </c>
      <c r="E172" s="59">
        <f>+Parámetros!$D$46*D171+E171</f>
        <v>201563.34825488849</v>
      </c>
      <c r="F172" s="59">
        <f t="shared" si="150"/>
        <v>286355.41646574304</v>
      </c>
      <c r="G172" s="59">
        <f t="shared" si="151"/>
        <v>6689.9893549606204</v>
      </c>
      <c r="H172" s="106">
        <f>+'Internación x edad (optimista)'!X175</f>
        <v>5297</v>
      </c>
      <c r="I172" s="106">
        <f>+'Internación x edad (optimista)'!AJ175</f>
        <v>1444</v>
      </c>
      <c r="J172" s="67">
        <f>+J171-((Parámetros!$F$46*J171*K171)/Parámetros!$B$9)</f>
        <v>44273644.583534293</v>
      </c>
      <c r="K172" s="68">
        <f>+K171+((Parámetros!$F$46*J171*K171)/Parámetros!$B$9)-Parámetros!$D$46*K171</f>
        <v>84792.068210854544</v>
      </c>
      <c r="L172" s="68">
        <f>+Parámetros!$D$46*K171+L171</f>
        <v>201563.34825488849</v>
      </c>
      <c r="M172" s="68">
        <f t="shared" si="152"/>
        <v>286355.41646571713</v>
      </c>
      <c r="N172" s="68">
        <f t="shared" si="153"/>
        <v>6689.9893549606204</v>
      </c>
      <c r="O172" s="66">
        <f>+'Internación x edad (moderado)'!X175</f>
        <v>5297</v>
      </c>
      <c r="P172" s="66">
        <f>+'Internación x edad (moderado)'!AJ175</f>
        <v>1444</v>
      </c>
      <c r="Q172" s="83">
        <f>+Q171-((Parámetros!$I$46*Q171*R171)/Parámetros!$B$9)</f>
        <v>44273644.583534293</v>
      </c>
      <c r="R172" s="84">
        <f>+R171+((Parámetros!$I$46*Q171*R171)/Parámetros!$B$9)-Parámetros!$D$26*R171</f>
        <v>84792.068210854544</v>
      </c>
      <c r="S172" s="84">
        <f>+Parámetros!$D$46*R171+S171</f>
        <v>201563.34825488849</v>
      </c>
      <c r="T172" s="84">
        <f t="shared" si="154"/>
        <v>286355.41646574304</v>
      </c>
      <c r="U172" s="84">
        <f t="shared" si="155"/>
        <v>6689.9893549606204</v>
      </c>
      <c r="V172" s="82">
        <f>+'Internación x edad (pesimista)'!X175</f>
        <v>5297</v>
      </c>
      <c r="W172" s="82">
        <f>+'Internación x edad (pesimista)'!AJ175</f>
        <v>1444</v>
      </c>
      <c r="X172" s="212">
        <v>44057</v>
      </c>
      <c r="AA172" s="28">
        <v>282437</v>
      </c>
    </row>
    <row r="173" spans="1:31" x14ac:dyDescent="0.25">
      <c r="A173" s="19">
        <v>44058</v>
      </c>
      <c r="B173" s="52">
        <f t="shared" si="125"/>
        <v>166</v>
      </c>
      <c r="C173" s="58">
        <f>+C172-((Parámetros!$C$46*C172*D172)/Parámetros!$B$9)</f>
        <v>44266901.356859058</v>
      </c>
      <c r="D173" s="59">
        <f>+D172+((Parámetros!$C$46*C172*D172)/Parámetros!$B$9)-Parámetros!$D$46*D172</f>
        <v>85478.718585314331</v>
      </c>
      <c r="E173" s="59">
        <f>+Parámetros!$D$46*D172+E172</f>
        <v>207619.92455566381</v>
      </c>
      <c r="F173" s="59">
        <f t="shared" si="150"/>
        <v>293098.64314097812</v>
      </c>
      <c r="G173" s="59">
        <f t="shared" si="151"/>
        <v>6743.226675234735</v>
      </c>
      <c r="H173" s="106">
        <f>+'Internación x edad (optimista)'!X176</f>
        <v>5299</v>
      </c>
      <c r="I173" s="106">
        <f>+'Internación x edad (optimista)'!AJ176</f>
        <v>1445</v>
      </c>
      <c r="J173" s="67">
        <f>+J172-((Parámetros!$F$46*J172*K172)/Parámetros!$B$9)</f>
        <v>44266901.356859058</v>
      </c>
      <c r="K173" s="68">
        <f>+K172+((Parámetros!$F$46*J172*K172)/Parámetros!$B$9)-Parámetros!$D$46*K172</f>
        <v>85478.718585314331</v>
      </c>
      <c r="L173" s="68">
        <f>+Parámetros!$D$46*K172+L172</f>
        <v>207619.92455566381</v>
      </c>
      <c r="M173" s="68">
        <f t="shared" si="152"/>
        <v>293098.64314095187</v>
      </c>
      <c r="N173" s="68">
        <f t="shared" si="153"/>
        <v>6743.226675234735</v>
      </c>
      <c r="O173" s="66">
        <f>+'Internación x edad (moderado)'!X176</f>
        <v>5299</v>
      </c>
      <c r="P173" s="66">
        <f>+'Internación x edad (moderado)'!AJ176</f>
        <v>1445</v>
      </c>
      <c r="Q173" s="83">
        <f>+Q172-((Parámetros!$I$46*Q172*R172)/Parámetros!$B$9)</f>
        <v>44266901.356859058</v>
      </c>
      <c r="R173" s="84">
        <f>+R172+((Parámetros!$I$46*Q172*R172)/Parámetros!$B$9)-Parámetros!$D$26*R172</f>
        <v>85478.718585314331</v>
      </c>
      <c r="S173" s="84">
        <f>+Parámetros!$D$46*R172+S172</f>
        <v>207619.92455566381</v>
      </c>
      <c r="T173" s="84">
        <f t="shared" si="154"/>
        <v>293098.64314097812</v>
      </c>
      <c r="U173" s="84">
        <f t="shared" si="155"/>
        <v>6743.226675234735</v>
      </c>
      <c r="V173" s="82">
        <f>+'Internación x edad (pesimista)'!X176</f>
        <v>5299</v>
      </c>
      <c r="W173" s="82">
        <f>+'Internación x edad (pesimista)'!AJ176</f>
        <v>1445</v>
      </c>
      <c r="X173" s="212">
        <v>44058</v>
      </c>
      <c r="AA173" s="28">
        <v>289100</v>
      </c>
    </row>
    <row r="174" spans="1:31" x14ac:dyDescent="0.25">
      <c r="A174" s="19">
        <v>44059</v>
      </c>
      <c r="B174" s="52">
        <f t="shared" si="125"/>
        <v>167</v>
      </c>
      <c r="C174" s="58">
        <f>+C173-((Parámetros!$C$46*C173*D173)/Parámetros!$B$9)</f>
        <v>44260104.558563612</v>
      </c>
      <c r="D174" s="59">
        <f>+D173+((Parámetros!$C$46*C173*D173)/Parámetros!$B$9)-Parámetros!$D$46*D173</f>
        <v>86169.894124668906</v>
      </c>
      <c r="E174" s="59">
        <f>+Parámetros!$D$46*D173+E173</f>
        <v>213725.54731175769</v>
      </c>
      <c r="F174" s="59">
        <f t="shared" si="150"/>
        <v>299895.4414364266</v>
      </c>
      <c r="G174" s="59">
        <f t="shared" si="151"/>
        <v>6796.7982954457402</v>
      </c>
      <c r="H174" s="106">
        <f>+'Internación x edad (optimista)'!X177</f>
        <v>5294</v>
      </c>
      <c r="I174" s="106">
        <f>+'Internación x edad (optimista)'!AJ177</f>
        <v>1443</v>
      </c>
      <c r="J174" s="67">
        <f>+J173-((Parámetros!$F$46*J173*K173)/Parámetros!$B$9)</f>
        <v>44260104.558563612</v>
      </c>
      <c r="K174" s="68">
        <f>+K173+((Parámetros!$F$46*J173*K173)/Parámetros!$B$9)-Parámetros!$D$46*K173</f>
        <v>86169.894124668906</v>
      </c>
      <c r="L174" s="68">
        <f>+Parámetros!$D$46*K173+L173</f>
        <v>213725.54731175769</v>
      </c>
      <c r="M174" s="68">
        <f t="shared" si="152"/>
        <v>299895.44143639761</v>
      </c>
      <c r="N174" s="68">
        <f t="shared" si="153"/>
        <v>6796.7982954457402</v>
      </c>
      <c r="O174" s="66">
        <f>+'Internación x edad (moderado)'!X177</f>
        <v>5294</v>
      </c>
      <c r="P174" s="66">
        <f>+'Internación x edad (moderado)'!AJ177</f>
        <v>1443</v>
      </c>
      <c r="Q174" s="83">
        <f>+Q173-((Parámetros!$I$46*Q173*R173)/Parámetros!$B$9)</f>
        <v>44260104.558563612</v>
      </c>
      <c r="R174" s="84">
        <f>+R173+((Parámetros!$I$46*Q173*R173)/Parámetros!$B$9)-Parámetros!$D$26*R173</f>
        <v>86169.894124668906</v>
      </c>
      <c r="S174" s="84">
        <f>+Parámetros!$D$46*R173+S173</f>
        <v>213725.54731175769</v>
      </c>
      <c r="T174" s="84">
        <f t="shared" si="154"/>
        <v>299895.4414364266</v>
      </c>
      <c r="U174" s="84">
        <f t="shared" si="155"/>
        <v>6796.7982954457402</v>
      </c>
      <c r="V174" s="82">
        <f>+'Internación x edad (pesimista)'!X177</f>
        <v>5294</v>
      </c>
      <c r="W174" s="82">
        <f>+'Internación x edad (pesimista)'!AJ177</f>
        <v>1443</v>
      </c>
      <c r="X174" s="212">
        <v>44059</v>
      </c>
      <c r="AA174" s="28">
        <v>294569</v>
      </c>
      <c r="AD174">
        <f>+(AA174/AA168)^(1/6)-1</f>
        <v>2.5092792090270155E-2</v>
      </c>
      <c r="AE174" s="28">
        <f>+LN(2)/LN(1+AD174)</f>
        <v>27.968500131807122</v>
      </c>
    </row>
    <row r="175" spans="1:31" x14ac:dyDescent="0.25">
      <c r="A175" s="19">
        <v>44060</v>
      </c>
      <c r="B175" s="52">
        <f t="shared" si="125"/>
        <v>168</v>
      </c>
      <c r="C175" s="58">
        <f>+C174-((Parámetros!$C$47*C174*D174)/Parámetros!$B$9)</f>
        <v>44254040.438806534</v>
      </c>
      <c r="D175" s="59">
        <f>+D174+((Parámetros!$C$47*C174*D174)/Parámetros!$B$9)-Parámetros!$D$47*D174</f>
        <v>86079.021444269572</v>
      </c>
      <c r="E175" s="59">
        <f>+Parámetros!$D$47*D174+E174</f>
        <v>219880.53974923404</v>
      </c>
      <c r="F175" s="59">
        <f t="shared" si="113"/>
        <v>305959.56119350361</v>
      </c>
      <c r="G175" s="59">
        <f t="shared" si="114"/>
        <v>6064.119757078588</v>
      </c>
      <c r="H175" s="106">
        <f>+'Internación x edad (optimista)'!X178</f>
        <v>5229</v>
      </c>
      <c r="I175" s="106">
        <f>+'Internación x edad (optimista)'!AJ178</f>
        <v>1425</v>
      </c>
      <c r="J175" s="67">
        <f>+J174-((Parámetros!$F$47*J174*K174)/Parámetros!$B$9)</f>
        <v>44254040.438806534</v>
      </c>
      <c r="K175" s="68">
        <f>+K174+((Parámetros!$F$47*J174*K174)/Parámetros!$B$9)-Parámetros!$D$47*K174</f>
        <v>86079.021444269572</v>
      </c>
      <c r="L175" s="68">
        <f>+Parámetros!$D$47*K174+L174</f>
        <v>219880.53974923404</v>
      </c>
      <c r="M175" s="68">
        <f t="shared" si="115"/>
        <v>305959.5611934762</v>
      </c>
      <c r="N175" s="68">
        <f t="shared" si="116"/>
        <v>6064.119757078588</v>
      </c>
      <c r="O175" s="66">
        <f>+'Internación x edad (moderado)'!X178</f>
        <v>5229</v>
      </c>
      <c r="P175" s="66">
        <f>+'Internación x edad (moderado)'!AJ178</f>
        <v>1425</v>
      </c>
      <c r="Q175" s="83">
        <f>+Q174-((Parámetros!$I$47*Q174*R174)/Parámetros!$B$9)</f>
        <v>44254040.438806534</v>
      </c>
      <c r="R175" s="84">
        <f>+R174+((Parámetros!$I$47*Q174*R174)/Parámetros!$B$9)-Parámetros!$D$26*R174</f>
        <v>86079.021444269572</v>
      </c>
      <c r="S175" s="84">
        <f>+Parámetros!$D$47*R174+S174</f>
        <v>219880.53974923404</v>
      </c>
      <c r="T175" s="84">
        <f t="shared" si="117"/>
        <v>305959.56119350361</v>
      </c>
      <c r="U175" s="84">
        <f t="shared" si="118"/>
        <v>6064.119757078588</v>
      </c>
      <c r="V175" s="82">
        <f>+'Internación x edad (pesimista)'!X178</f>
        <v>5229</v>
      </c>
      <c r="W175" s="82">
        <f>+'Internación x edad (pesimista)'!AJ178</f>
        <v>1425</v>
      </c>
      <c r="X175" s="212">
        <v>44060</v>
      </c>
      <c r="AA175" s="28">
        <v>299126</v>
      </c>
    </row>
    <row r="176" spans="1:31" x14ac:dyDescent="0.25">
      <c r="A176" s="19">
        <v>44061</v>
      </c>
      <c r="B176" s="52">
        <f t="shared" si="125"/>
        <v>169</v>
      </c>
      <c r="C176" s="58">
        <f>+C175-((Parámetros!$C$47*C175*D175)/Parámetros!$B$9)</f>
        <v>44247983.544097796</v>
      </c>
      <c r="D176" s="59">
        <f>+D175+((Parámetros!$C$47*C175*D175)/Parámetros!$B$9)-Parámetros!$D$47*D175</f>
        <v>85987.414621273914</v>
      </c>
      <c r="E176" s="59">
        <f>+Parámetros!$D$47*D175+E175</f>
        <v>226029.04128096759</v>
      </c>
      <c r="F176" s="59">
        <f t="shared" ref="F176:F181" si="156">+D176+E176</f>
        <v>312016.45590224152</v>
      </c>
      <c r="G176" s="59">
        <f t="shared" ref="G176:G181" si="157">+IF(C175-C176&gt;0,C175-C176,0)</f>
        <v>6056.894708737731</v>
      </c>
      <c r="H176" s="106">
        <f>+'Internación x edad (optimista)'!X179</f>
        <v>5150</v>
      </c>
      <c r="I176" s="106">
        <f>+'Internación x edad (optimista)'!AJ179</f>
        <v>1404</v>
      </c>
      <c r="J176" s="67">
        <f>+J175-((Parámetros!$F$47*J175*K175)/Parámetros!$B$9)</f>
        <v>44247983.544097796</v>
      </c>
      <c r="K176" s="68">
        <f>+K175+((Parámetros!$F$47*J175*K175)/Parámetros!$B$9)-Parámetros!$D$47*K175</f>
        <v>85987.414621273914</v>
      </c>
      <c r="L176" s="68">
        <f>+Parámetros!$D$47*K175+L175</f>
        <v>226029.04128096759</v>
      </c>
      <c r="M176" s="68">
        <f t="shared" ref="M176:M181" si="158">+M175+N176</f>
        <v>312016.45590221393</v>
      </c>
      <c r="N176" s="68">
        <f t="shared" ref="N176:N181" si="159">+J175-J176</f>
        <v>6056.894708737731</v>
      </c>
      <c r="O176" s="66">
        <f>+'Internación x edad (moderado)'!X179</f>
        <v>5150</v>
      </c>
      <c r="P176" s="66">
        <f>+'Internación x edad (moderado)'!AJ179</f>
        <v>1404</v>
      </c>
      <c r="Q176" s="83">
        <f>+Q175-((Parámetros!$I$47*Q175*R175)/Parámetros!$B$9)</f>
        <v>44247983.544097796</v>
      </c>
      <c r="R176" s="84">
        <f>+R175+((Parámetros!$I$47*Q175*R175)/Parámetros!$B$9)-Parámetros!$D$26*R175</f>
        <v>85987.414621273914</v>
      </c>
      <c r="S176" s="84">
        <f>+Parámetros!$D$47*R175+S175</f>
        <v>226029.04128096759</v>
      </c>
      <c r="T176" s="84">
        <f t="shared" ref="T176:T181" si="160">+S176+R176</f>
        <v>312016.45590224152</v>
      </c>
      <c r="U176" s="84">
        <f t="shared" ref="U176:U181" si="161">+Q175-Q176</f>
        <v>6056.894708737731</v>
      </c>
      <c r="V176" s="82">
        <f>+'Internación x edad (pesimista)'!X179</f>
        <v>5150</v>
      </c>
      <c r="W176" s="82">
        <f>+'Internación x edad (pesimista)'!AJ179</f>
        <v>1404</v>
      </c>
      <c r="X176" s="212">
        <v>44061</v>
      </c>
      <c r="AA176" s="28">
        <v>305966</v>
      </c>
    </row>
    <row r="177" spans="1:31" x14ac:dyDescent="0.25">
      <c r="A177" s="19">
        <v>44062</v>
      </c>
      <c r="B177" s="52">
        <f t="shared" si="125"/>
        <v>170</v>
      </c>
      <c r="C177" s="58">
        <f>+C176-((Parámetros!$C$47*C176*D176)/Parámetros!$B$9)</f>
        <v>44241933.923347585</v>
      </c>
      <c r="D177" s="59">
        <f>+D176+((Parámetros!$C$47*C176*D176)/Parámetros!$B$9)-Parámetros!$D$47*D176</f>
        <v>85895.077184253125</v>
      </c>
      <c r="E177" s="59">
        <f>+Parámetros!$D$47*D176+E176</f>
        <v>232170.99946820145</v>
      </c>
      <c r="F177" s="59">
        <f t="shared" si="156"/>
        <v>318066.07665245456</v>
      </c>
      <c r="G177" s="59">
        <f t="shared" si="157"/>
        <v>6049.6207502111793</v>
      </c>
      <c r="H177" s="106">
        <f>+'Internación x edad (optimista)'!X180</f>
        <v>5057</v>
      </c>
      <c r="I177" s="106">
        <f>+'Internación x edad (optimista)'!AJ180</f>
        <v>1379</v>
      </c>
      <c r="J177" s="67">
        <f>+J176-((Parámetros!$F$47*J176*K176)/Parámetros!$B$9)</f>
        <v>44241933.923347585</v>
      </c>
      <c r="K177" s="68">
        <f>+K176+((Parámetros!$F$47*J176*K176)/Parámetros!$B$9)-Parámetros!$D$47*K176</f>
        <v>85895.077184253125</v>
      </c>
      <c r="L177" s="68">
        <f>+Parámetros!$D$47*K176+L176</f>
        <v>232170.99946820145</v>
      </c>
      <c r="M177" s="68">
        <f t="shared" si="158"/>
        <v>318066.07665242511</v>
      </c>
      <c r="N177" s="68">
        <f t="shared" si="159"/>
        <v>6049.6207502111793</v>
      </c>
      <c r="O177" s="66">
        <f>+'Internación x edad (moderado)'!X180</f>
        <v>5057</v>
      </c>
      <c r="P177" s="66">
        <f>+'Internación x edad (moderado)'!AJ180</f>
        <v>1379</v>
      </c>
      <c r="Q177" s="83">
        <f>+Q176-((Parámetros!$I$47*Q176*R176)/Parámetros!$B$9)</f>
        <v>44241933.923347585</v>
      </c>
      <c r="R177" s="84">
        <f>+R176+((Parámetros!$I$47*Q176*R176)/Parámetros!$B$9)-Parámetros!$D$26*R176</f>
        <v>85895.077184253125</v>
      </c>
      <c r="S177" s="84">
        <f>+Parámetros!$D$47*R176+S176</f>
        <v>232170.99946820145</v>
      </c>
      <c r="T177" s="84">
        <f t="shared" si="160"/>
        <v>318066.07665245456</v>
      </c>
      <c r="U177" s="84">
        <f t="shared" si="161"/>
        <v>6049.6207502111793</v>
      </c>
      <c r="V177" s="82">
        <f>+'Internación x edad (pesimista)'!X180</f>
        <v>5057</v>
      </c>
      <c r="W177" s="82">
        <f>+'Internación x edad (pesimista)'!AJ180</f>
        <v>1379</v>
      </c>
      <c r="X177" s="212">
        <v>44062</v>
      </c>
      <c r="AA177" s="28">
        <v>312659</v>
      </c>
    </row>
    <row r="178" spans="1:31" x14ac:dyDescent="0.25">
      <c r="A178" s="19">
        <v>44063</v>
      </c>
      <c r="B178" s="52">
        <f t="shared" si="125"/>
        <v>171</v>
      </c>
      <c r="C178" s="58">
        <f>+C177-((Parámetros!$C$47*C177*D177)/Parámetros!$B$9)</f>
        <v>44235891.625193134</v>
      </c>
      <c r="D178" s="59">
        <f>+D177+((Parámetros!$C$47*C177*D177)/Parámetros!$B$9)-Parámetros!$D$47*D177</f>
        <v>85802.012682688583</v>
      </c>
      <c r="E178" s="59">
        <f>+Parámetros!$D$47*D177+E177</f>
        <v>238306.36212421954</v>
      </c>
      <c r="F178" s="59">
        <f t="shared" si="156"/>
        <v>324108.37480690813</v>
      </c>
      <c r="G178" s="59">
        <f t="shared" si="157"/>
        <v>6042.298154450953</v>
      </c>
      <c r="H178" s="106">
        <f>+'Internación x edad (optimista)'!X181</f>
        <v>4948</v>
      </c>
      <c r="I178" s="106">
        <f>+'Internación x edad (optimista)'!AJ181</f>
        <v>1350</v>
      </c>
      <c r="J178" s="67">
        <f>+J177-((Parámetros!$F$47*J177*K177)/Parámetros!$B$9)</f>
        <v>44235891.625193134</v>
      </c>
      <c r="K178" s="68">
        <f>+K177+((Parámetros!$F$47*J177*K177)/Parámetros!$B$9)-Parámetros!$D$47*K177</f>
        <v>85802.012682688583</v>
      </c>
      <c r="L178" s="68">
        <f>+Parámetros!$D$47*K177+L177</f>
        <v>238306.36212421954</v>
      </c>
      <c r="M178" s="68">
        <f t="shared" si="158"/>
        <v>324108.37480687606</v>
      </c>
      <c r="N178" s="68">
        <f t="shared" si="159"/>
        <v>6042.298154450953</v>
      </c>
      <c r="O178" s="66">
        <f>+'Internación x edad (moderado)'!X181</f>
        <v>4948</v>
      </c>
      <c r="P178" s="66">
        <f>+'Internación x edad (moderado)'!AJ181</f>
        <v>1350</v>
      </c>
      <c r="Q178" s="83">
        <f>+Q177-((Parámetros!$I$47*Q177*R177)/Parámetros!$B$9)</f>
        <v>44235891.625193134</v>
      </c>
      <c r="R178" s="84">
        <f>+R177+((Parámetros!$I$47*Q177*R177)/Parámetros!$B$9)-Parámetros!$D$26*R177</f>
        <v>85802.012682688583</v>
      </c>
      <c r="S178" s="84">
        <f>+Parámetros!$D$47*R177+S177</f>
        <v>238306.36212421954</v>
      </c>
      <c r="T178" s="84">
        <f t="shared" si="160"/>
        <v>324108.37480690813</v>
      </c>
      <c r="U178" s="84">
        <f t="shared" si="161"/>
        <v>6042.298154450953</v>
      </c>
      <c r="V178" s="82">
        <f>+'Internación x edad (pesimista)'!X181</f>
        <v>4948</v>
      </c>
      <c r="W178" s="82">
        <f>+'Internación x edad (pesimista)'!AJ181</f>
        <v>1350</v>
      </c>
      <c r="X178" s="212">
        <v>44063</v>
      </c>
      <c r="AA178" s="28">
        <v>320884</v>
      </c>
    </row>
    <row r="179" spans="1:31" x14ac:dyDescent="0.25">
      <c r="A179" s="19">
        <v>44064</v>
      </c>
      <c r="B179" s="52">
        <f t="shared" si="125"/>
        <v>172</v>
      </c>
      <c r="C179" s="58">
        <f>+C178-((Parámetros!$C$47*C178*D178)/Parámetros!$B$9)</f>
        <v>44229856.697997503</v>
      </c>
      <c r="D179" s="59">
        <f>+D178+((Parámetros!$C$47*C178*D178)/Parámetros!$B$9)-Parámetros!$D$47*D178</f>
        <v>85708.224686696631</v>
      </c>
      <c r="E179" s="59">
        <f>+Parámetros!$D$47*D178+E178</f>
        <v>244435.07731584014</v>
      </c>
      <c r="F179" s="59">
        <f t="shared" si="156"/>
        <v>330143.30200253677</v>
      </c>
      <c r="G179" s="59">
        <f t="shared" si="157"/>
        <v>6034.9271956309676</v>
      </c>
      <c r="H179" s="106">
        <f>+'Internación x edad (optimista)'!X182</f>
        <v>4825</v>
      </c>
      <c r="I179" s="106">
        <f>+'Internación x edad (optimista)'!AJ182</f>
        <v>1315</v>
      </c>
      <c r="J179" s="67">
        <f>+J178-((Parámetros!$F$47*J178*K178)/Parámetros!$B$9)</f>
        <v>44229856.697997503</v>
      </c>
      <c r="K179" s="68">
        <f>+K178+((Parámetros!$F$47*J178*K178)/Parámetros!$B$9)-Parámetros!$D$47*K178</f>
        <v>85708.224686696631</v>
      </c>
      <c r="L179" s="68">
        <f>+Parámetros!$D$47*K178+L178</f>
        <v>244435.07731584014</v>
      </c>
      <c r="M179" s="68">
        <f t="shared" si="158"/>
        <v>330143.30200250703</v>
      </c>
      <c r="N179" s="68">
        <f t="shared" si="159"/>
        <v>6034.9271956309676</v>
      </c>
      <c r="O179" s="66">
        <f>+'Internación x edad (moderado)'!X182</f>
        <v>4825</v>
      </c>
      <c r="P179" s="66">
        <f>+'Internación x edad (moderado)'!AJ182</f>
        <v>1315</v>
      </c>
      <c r="Q179" s="83">
        <f>+Q178-((Parámetros!$I$47*Q178*R178)/Parámetros!$B$9)</f>
        <v>44229856.697997503</v>
      </c>
      <c r="R179" s="84">
        <f>+R178+((Parámetros!$I$47*Q178*R178)/Parámetros!$B$9)-Parámetros!$D$26*R178</f>
        <v>85708.224686696631</v>
      </c>
      <c r="S179" s="84">
        <f>+Parámetros!$D$47*R178+S178</f>
        <v>244435.07731584014</v>
      </c>
      <c r="T179" s="84">
        <f t="shared" si="160"/>
        <v>330143.30200253677</v>
      </c>
      <c r="U179" s="84">
        <f t="shared" si="161"/>
        <v>6034.9271956309676</v>
      </c>
      <c r="V179" s="82">
        <f>+'Internación x edad (pesimista)'!X182</f>
        <v>4825</v>
      </c>
      <c r="W179" s="82">
        <f>+'Internación x edad (pesimista)'!AJ182</f>
        <v>1315</v>
      </c>
      <c r="X179" s="212">
        <v>44064</v>
      </c>
      <c r="AA179" s="28">
        <v>329043</v>
      </c>
    </row>
    <row r="180" spans="1:31" x14ac:dyDescent="0.25">
      <c r="A180" s="19">
        <v>44065</v>
      </c>
      <c r="B180" s="52">
        <f t="shared" si="125"/>
        <v>173</v>
      </c>
      <c r="C180" s="58">
        <f>+C179-((Parámetros!$C$47*C179*D179)/Parámetros!$B$9)</f>
        <v>44223829.189848401</v>
      </c>
      <c r="D180" s="59">
        <f>+D179+((Parámetros!$C$47*C179*D179)/Parámetros!$B$9)-Parámetros!$D$47*D179</f>
        <v>85613.716786752469</v>
      </c>
      <c r="E180" s="59">
        <f>+Parámetros!$D$47*D179+E179</f>
        <v>250557.09336488991</v>
      </c>
      <c r="F180" s="59">
        <f t="shared" si="156"/>
        <v>336170.81015164236</v>
      </c>
      <c r="G180" s="59">
        <f t="shared" si="157"/>
        <v>6027.5081491023302</v>
      </c>
      <c r="H180" s="106">
        <f>+'Internación x edad (optimista)'!X183</f>
        <v>4797</v>
      </c>
      <c r="I180" s="106">
        <f>+'Internación x edad (optimista)'!AJ183</f>
        <v>1306</v>
      </c>
      <c r="J180" s="67">
        <f>+J179-((Parámetros!$F$47*J179*K179)/Parámetros!$B$9)</f>
        <v>44223829.189848401</v>
      </c>
      <c r="K180" s="68">
        <f>+K179+((Parámetros!$F$47*J179*K179)/Parámetros!$B$9)-Parámetros!$D$47*K179</f>
        <v>85613.716786752469</v>
      </c>
      <c r="L180" s="68">
        <f>+Parámetros!$D$47*K179+L179</f>
        <v>250557.09336488991</v>
      </c>
      <c r="M180" s="68">
        <f t="shared" si="158"/>
        <v>336170.81015160936</v>
      </c>
      <c r="N180" s="68">
        <f t="shared" si="159"/>
        <v>6027.5081491023302</v>
      </c>
      <c r="O180" s="66">
        <f>+'Internación x edad (moderado)'!X183</f>
        <v>4797</v>
      </c>
      <c r="P180" s="66">
        <f>+'Internación x edad (moderado)'!AJ183</f>
        <v>1306</v>
      </c>
      <c r="Q180" s="83">
        <f>+Q179-((Parámetros!$I$47*Q179*R179)/Parámetros!$B$9)</f>
        <v>44223829.189848401</v>
      </c>
      <c r="R180" s="84">
        <f>+R179+((Parámetros!$I$47*Q179*R179)/Parámetros!$B$9)-Parámetros!$D$26*R179</f>
        <v>85613.716786752469</v>
      </c>
      <c r="S180" s="84">
        <f>+Parámetros!$D$47*R179+S179</f>
        <v>250557.09336488991</v>
      </c>
      <c r="T180" s="84">
        <f t="shared" si="160"/>
        <v>336170.81015164236</v>
      </c>
      <c r="U180" s="84">
        <f t="shared" si="161"/>
        <v>6027.5081491023302</v>
      </c>
      <c r="V180" s="82">
        <f>+'Internación x edad (pesimista)'!X183</f>
        <v>4797</v>
      </c>
      <c r="W180" s="82">
        <f>+'Internación x edad (pesimista)'!AJ183</f>
        <v>1306</v>
      </c>
      <c r="X180" s="212">
        <v>44065</v>
      </c>
      <c r="AA180" s="28">
        <v>336802</v>
      </c>
    </row>
    <row r="181" spans="1:31" x14ac:dyDescent="0.25">
      <c r="A181" s="19">
        <v>44066</v>
      </c>
      <c r="B181" s="52">
        <f t="shared" si="125"/>
        <v>174</v>
      </c>
      <c r="C181" s="58">
        <f>+C180-((Parámetros!$C$47*C180*D180)/Parámetros!$B$9)</f>
        <v>44217809.14855697</v>
      </c>
      <c r="D181" s="59">
        <f>+D180+((Parámetros!$C$47*C180*D180)/Parámetros!$B$9)-Parámetros!$D$47*D180</f>
        <v>85518.492593413306</v>
      </c>
      <c r="E181" s="59">
        <f>+Parámetros!$D$47*D180+E180</f>
        <v>256672.35884965793</v>
      </c>
      <c r="F181" s="59">
        <f t="shared" si="156"/>
        <v>342190.85144307127</v>
      </c>
      <c r="G181" s="59">
        <f t="shared" si="157"/>
        <v>6020.0412914305925</v>
      </c>
      <c r="H181" s="106">
        <f>+'Internación x edad (optimista)'!X184</f>
        <v>4764</v>
      </c>
      <c r="I181" s="106">
        <f>+'Internación x edad (optimista)'!AJ184</f>
        <v>1296</v>
      </c>
      <c r="J181" s="67">
        <f>+J180-((Parámetros!$F$47*J180*K180)/Parámetros!$B$9)</f>
        <v>44217809.14855697</v>
      </c>
      <c r="K181" s="68">
        <f>+K180+((Parámetros!$F$47*J180*K180)/Parámetros!$B$9)-Parámetros!$D$47*K180</f>
        <v>85518.492593413306</v>
      </c>
      <c r="L181" s="68">
        <f>+Parámetros!$D$47*K180+L180</f>
        <v>256672.35884965793</v>
      </c>
      <c r="M181" s="68">
        <f t="shared" si="158"/>
        <v>342190.85144303995</v>
      </c>
      <c r="N181" s="68">
        <f t="shared" si="159"/>
        <v>6020.0412914305925</v>
      </c>
      <c r="O181" s="66">
        <f>+'Internación x edad (moderado)'!X184</f>
        <v>4764</v>
      </c>
      <c r="P181" s="66">
        <f>+'Internación x edad (moderado)'!AJ184</f>
        <v>1296</v>
      </c>
      <c r="Q181" s="83">
        <f>+Q180-((Parámetros!$I$47*Q180*R180)/Parámetros!$B$9)</f>
        <v>44217809.14855697</v>
      </c>
      <c r="R181" s="84">
        <f>+R180+((Parámetros!$I$47*Q180*R180)/Parámetros!$B$9)-Parámetros!$D$26*R180</f>
        <v>85518.492593413306</v>
      </c>
      <c r="S181" s="84">
        <f>+Parámetros!$D$47*R180+S180</f>
        <v>256672.35884965793</v>
      </c>
      <c r="T181" s="84">
        <f t="shared" si="160"/>
        <v>342190.85144307127</v>
      </c>
      <c r="U181" s="84">
        <f t="shared" si="161"/>
        <v>6020.0412914305925</v>
      </c>
      <c r="V181" s="82">
        <f>+'Internación x edad (pesimista)'!X184</f>
        <v>4764</v>
      </c>
      <c r="W181" s="82">
        <f>+'Internación x edad (pesimista)'!AJ184</f>
        <v>1296</v>
      </c>
      <c r="X181" s="212">
        <v>44066</v>
      </c>
      <c r="AA181" s="28">
        <v>342154</v>
      </c>
      <c r="AD181">
        <f>+(AA181/AA175)^(1/6)-1</f>
        <v>2.2652088619864452E-2</v>
      </c>
      <c r="AE181" s="28">
        <f>+LN(2)/LN(1+AD181)</f>
        <v>30.944982608326264</v>
      </c>
    </row>
    <row r="182" spans="1:31" x14ac:dyDescent="0.25">
      <c r="A182" s="19">
        <v>44067</v>
      </c>
      <c r="B182" s="52">
        <f t="shared" si="125"/>
        <v>175</v>
      </c>
      <c r="C182" s="58">
        <f>+C181-((Parámetros!$C$48*C181*D181)/Parámetros!$B$9)</f>
        <v>44209571.699302256</v>
      </c>
      <c r="D182" s="59">
        <f>+D181+((Parámetros!$C$48*C181*D181)/Parámetros!$B$9)-Parámetros!$D$48*D181</f>
        <v>87647.478091451514</v>
      </c>
      <c r="E182" s="59">
        <f>+Parámetros!$D$48*D181+E181</f>
        <v>262780.82260633033</v>
      </c>
      <c r="F182" s="59">
        <f t="shared" si="113"/>
        <v>350428.30069778184</v>
      </c>
      <c r="G182" s="59">
        <f t="shared" si="114"/>
        <v>8237.4492547139525</v>
      </c>
      <c r="H182" s="106">
        <f>+'Internación x edad (optimista)'!X185</f>
        <v>4868</v>
      </c>
      <c r="I182" s="106">
        <f>+'Internación x edad (optimista)'!AJ185</f>
        <v>1325</v>
      </c>
      <c r="J182" s="67">
        <f>+J181-((Parámetros!$F$48*J181*K181)/Parámetros!$B$9)</f>
        <v>44209571.699302256</v>
      </c>
      <c r="K182" s="68">
        <f>+K181+((Parámetros!$F$48*J181*K181)/Parámetros!$B$9)-Parámetros!$D$48*K181</f>
        <v>87647.478091451514</v>
      </c>
      <c r="L182" s="68">
        <f>+Parámetros!$D$48*K181+L181</f>
        <v>262780.82260633033</v>
      </c>
      <c r="M182" s="68">
        <f t="shared" si="115"/>
        <v>350428.3006977539</v>
      </c>
      <c r="N182" s="68">
        <f t="shared" si="116"/>
        <v>8237.4492547139525</v>
      </c>
      <c r="O182" s="66">
        <f>+'Internación x edad (moderado)'!X185</f>
        <v>4868</v>
      </c>
      <c r="P182" s="66">
        <f>+'Internación x edad (moderado)'!AJ185</f>
        <v>1325</v>
      </c>
      <c r="Q182" s="83">
        <f>+Q181-((Parámetros!$I$48*Q181*R181)/Parámetros!$B$9)</f>
        <v>44209571.699302256</v>
      </c>
      <c r="R182" s="84">
        <f>+R181+((Parámetros!$I$48*Q181*R181)/Parámetros!$B$9)-Parámetros!$D$26*R181</f>
        <v>87647.478091451514</v>
      </c>
      <c r="S182" s="84">
        <f>+Parámetros!$D$48*R181+S181</f>
        <v>262780.82260633033</v>
      </c>
      <c r="T182" s="84">
        <f t="shared" si="117"/>
        <v>350428.30069778184</v>
      </c>
      <c r="U182" s="84">
        <f t="shared" si="118"/>
        <v>8237.4492547139525</v>
      </c>
      <c r="V182" s="82">
        <f>+'Internación x edad (pesimista)'!X185</f>
        <v>4868</v>
      </c>
      <c r="W182" s="82">
        <f>+'Internación x edad (pesimista)'!AJ185</f>
        <v>1325</v>
      </c>
      <c r="X182" s="212">
        <v>44067</v>
      </c>
      <c r="AA182" s="28">
        <v>350867</v>
      </c>
    </row>
    <row r="183" spans="1:31" x14ac:dyDescent="0.25">
      <c r="A183" s="19">
        <v>44068</v>
      </c>
      <c r="B183" s="52">
        <f t="shared" si="125"/>
        <v>176</v>
      </c>
      <c r="C183" s="58">
        <f>+C182-((Parámetros!$C$48*C182*D182)/Parámetros!$B$9)</f>
        <v>44201130.751274399</v>
      </c>
      <c r="D183" s="59">
        <f>+D182+((Parámetros!$C$48*C182*D182)/Parámetros!$B$9)-Parámetros!$D$48*D182</f>
        <v>89827.891969922421</v>
      </c>
      <c r="E183" s="59">
        <f>+Parámetros!$D$48*D182+E182</f>
        <v>269041.35675571975</v>
      </c>
      <c r="F183" s="59">
        <f t="shared" ref="F183:F188" si="162">+D183+E183</f>
        <v>358869.24872564216</v>
      </c>
      <c r="G183" s="59">
        <f t="shared" ref="G183:G188" si="163">+IF(C182-C183&gt;0,C182-C183,0)</f>
        <v>8440.948027856648</v>
      </c>
      <c r="H183" s="106">
        <f>+'Internación x edad (optimista)'!X186</f>
        <v>4982</v>
      </c>
      <c r="I183" s="106">
        <f>+'Internación x edad (optimista)'!AJ186</f>
        <v>1357</v>
      </c>
      <c r="J183" s="67">
        <f>+J182-((Parámetros!$F$48*J182*K182)/Parámetros!$B$9)</f>
        <v>44201130.751274399</v>
      </c>
      <c r="K183" s="68">
        <f>+K182+((Parámetros!$F$48*J182*K182)/Parámetros!$B$9)-Parámetros!$D$48*K182</f>
        <v>89827.891969922421</v>
      </c>
      <c r="L183" s="68">
        <f>+Parámetros!$D$48*K182+L182</f>
        <v>269041.35675571975</v>
      </c>
      <c r="M183" s="68">
        <f t="shared" ref="M183:M188" si="164">+M182+N183</f>
        <v>358869.24872561055</v>
      </c>
      <c r="N183" s="68">
        <f t="shared" ref="N183:N188" si="165">+J182-J183</f>
        <v>8440.948027856648</v>
      </c>
      <c r="O183" s="66">
        <f>+'Internación x edad (moderado)'!X186</f>
        <v>4982</v>
      </c>
      <c r="P183" s="66">
        <f>+'Internación x edad (moderado)'!AJ186</f>
        <v>1357</v>
      </c>
      <c r="Q183" s="83">
        <f>+Q182-((Parámetros!$I$48*Q182*R182)/Parámetros!$B$9)</f>
        <v>44201130.751274399</v>
      </c>
      <c r="R183" s="84">
        <f>+R182+((Parámetros!$I$48*Q182*R182)/Parámetros!$B$9)-Parámetros!$D$26*R182</f>
        <v>89827.891969922421</v>
      </c>
      <c r="S183" s="84">
        <f>+Parámetros!$D$48*R182+S182</f>
        <v>269041.35675571975</v>
      </c>
      <c r="T183" s="84">
        <f t="shared" ref="T183:T188" si="166">+S183+R183</f>
        <v>358869.24872564216</v>
      </c>
      <c r="U183" s="84">
        <f t="shared" ref="U183:U188" si="167">+Q182-Q183</f>
        <v>8440.948027856648</v>
      </c>
      <c r="V183" s="82">
        <f>+'Internación x edad (pesimista)'!X186</f>
        <v>4982</v>
      </c>
      <c r="W183" s="82">
        <f>+'Internación x edad (pesimista)'!AJ186</f>
        <v>1357</v>
      </c>
      <c r="X183" s="212">
        <v>44068</v>
      </c>
      <c r="AA183" s="28">
        <v>359638</v>
      </c>
    </row>
    <row r="184" spans="1:31" x14ac:dyDescent="0.25">
      <c r="A184" s="19">
        <v>44069</v>
      </c>
      <c r="B184" s="52">
        <f t="shared" si="125"/>
        <v>177</v>
      </c>
      <c r="C184" s="58">
        <f>+C183-((Parámetros!$C$48*C183*D183)/Parámetros!$B$9)</f>
        <v>44192481.468779512</v>
      </c>
      <c r="D184" s="59">
        <f>+D183+((Parámetros!$C$48*C183*D183)/Parámetros!$B$9)-Parámetros!$D$48*D183</f>
        <v>92060.896466959079</v>
      </c>
      <c r="E184" s="59">
        <f>+Parámetros!$D$48*D183+E183</f>
        <v>275457.63475357136</v>
      </c>
      <c r="F184" s="59">
        <f t="shared" si="162"/>
        <v>367518.53122053045</v>
      </c>
      <c r="G184" s="59">
        <f t="shared" si="163"/>
        <v>8649.2824948877096</v>
      </c>
      <c r="H184" s="106">
        <f>+'Internación x edad (optimista)'!X187</f>
        <v>5107</v>
      </c>
      <c r="I184" s="106">
        <f>+'Internación x edad (optimista)'!AJ187</f>
        <v>1391</v>
      </c>
      <c r="J184" s="67">
        <f>+J183-((Parámetros!$F$48*J183*K183)/Parámetros!$B$9)</f>
        <v>44192481.468779512</v>
      </c>
      <c r="K184" s="68">
        <f>+K183+((Parámetros!$F$48*J183*K183)/Parámetros!$B$9)-Parámetros!$D$48*K183</f>
        <v>92060.896466959079</v>
      </c>
      <c r="L184" s="68">
        <f>+Parámetros!$D$48*K183+L183</f>
        <v>275457.63475357136</v>
      </c>
      <c r="M184" s="68">
        <f t="shared" si="164"/>
        <v>367518.53122049826</v>
      </c>
      <c r="N184" s="68">
        <f t="shared" si="165"/>
        <v>8649.2824948877096</v>
      </c>
      <c r="O184" s="66">
        <f>+'Internación x edad (moderado)'!X187</f>
        <v>5107</v>
      </c>
      <c r="P184" s="66">
        <f>+'Internación x edad (moderado)'!AJ187</f>
        <v>1391</v>
      </c>
      <c r="Q184" s="83">
        <f>+Q183-((Parámetros!$I$48*Q183*R183)/Parámetros!$B$9)</f>
        <v>44192481.468779512</v>
      </c>
      <c r="R184" s="84">
        <f>+R183+((Parámetros!$I$48*Q183*R183)/Parámetros!$B$9)-Parámetros!$D$26*R183</f>
        <v>92060.896466959079</v>
      </c>
      <c r="S184" s="84">
        <f>+Parámetros!$D$48*R183+S183</f>
        <v>275457.63475357136</v>
      </c>
      <c r="T184" s="84">
        <f t="shared" si="166"/>
        <v>367518.53122053045</v>
      </c>
      <c r="U184" s="84">
        <f t="shared" si="167"/>
        <v>8649.2824948877096</v>
      </c>
      <c r="V184" s="82">
        <f>+'Internación x edad (pesimista)'!X187</f>
        <v>5107</v>
      </c>
      <c r="W184" s="82">
        <f>+'Internación x edad (pesimista)'!AJ187</f>
        <v>1391</v>
      </c>
      <c r="X184" s="212">
        <v>44069</v>
      </c>
      <c r="AA184" s="28">
        <v>370188</v>
      </c>
    </row>
    <row r="185" spans="1:31" x14ac:dyDescent="0.25">
      <c r="A185" s="19">
        <v>44070</v>
      </c>
      <c r="B185" s="52">
        <f t="shared" si="125"/>
        <v>178</v>
      </c>
      <c r="C185" s="58">
        <f>+C184-((Parámetros!$C$48*C184*D184)/Parámetros!$B$9)</f>
        <v>44183618.910943314</v>
      </c>
      <c r="D185" s="59">
        <f>+D184+((Parámetros!$C$48*C184*D184)/Parámetros!$B$9)-Parámetros!$D$48*D184</f>
        <v>94347.675984090471</v>
      </c>
      <c r="E185" s="59">
        <f>+Parámetros!$D$48*D184+E184</f>
        <v>282033.41307263984</v>
      </c>
      <c r="F185" s="59">
        <f t="shared" si="162"/>
        <v>376381.08905673033</v>
      </c>
      <c r="G185" s="59">
        <f t="shared" si="163"/>
        <v>8862.5578361973166</v>
      </c>
      <c r="H185" s="106">
        <f>+'Internación x edad (optimista)'!X188</f>
        <v>5242</v>
      </c>
      <c r="I185" s="106">
        <f>+'Internación x edad (optimista)'!AJ188</f>
        <v>1426</v>
      </c>
      <c r="J185" s="67">
        <f>+J184-((Parámetros!$F$48*J184*K184)/Parámetros!$B$9)</f>
        <v>44183618.910943314</v>
      </c>
      <c r="K185" s="68">
        <f>+K184+((Parámetros!$F$48*J184*K184)/Parámetros!$B$9)-Parámetros!$D$48*K184</f>
        <v>94347.675984090471</v>
      </c>
      <c r="L185" s="68">
        <f>+Parámetros!$D$48*K184+L184</f>
        <v>282033.41307263984</v>
      </c>
      <c r="M185" s="68">
        <f t="shared" si="164"/>
        <v>376381.08905669558</v>
      </c>
      <c r="N185" s="68">
        <f t="shared" si="165"/>
        <v>8862.5578361973166</v>
      </c>
      <c r="O185" s="66">
        <f>+'Internación x edad (moderado)'!X188</f>
        <v>5242</v>
      </c>
      <c r="P185" s="66">
        <f>+'Internación x edad (moderado)'!AJ188</f>
        <v>1426</v>
      </c>
      <c r="Q185" s="83">
        <f>+Q184-((Parámetros!$I$48*Q184*R184)/Parámetros!$B$9)</f>
        <v>44183618.910943314</v>
      </c>
      <c r="R185" s="84">
        <f>+R184+((Parámetros!$I$48*Q184*R184)/Parámetros!$B$9)-Parámetros!$D$26*R184</f>
        <v>94347.675984090471</v>
      </c>
      <c r="S185" s="84">
        <f>+Parámetros!$D$48*R184+S184</f>
        <v>282033.41307263984</v>
      </c>
      <c r="T185" s="84">
        <f t="shared" si="166"/>
        <v>376381.08905673033</v>
      </c>
      <c r="U185" s="84">
        <f t="shared" si="167"/>
        <v>8862.5578361973166</v>
      </c>
      <c r="V185" s="82">
        <f>+'Internación x edad (pesimista)'!X188</f>
        <v>5242</v>
      </c>
      <c r="W185" s="82">
        <f>+'Internación x edad (pesimista)'!AJ188</f>
        <v>1426</v>
      </c>
      <c r="X185" s="212">
        <v>44070</v>
      </c>
      <c r="AA185" s="28">
        <v>380292</v>
      </c>
    </row>
    <row r="186" spans="1:31" x14ac:dyDescent="0.25">
      <c r="A186" s="19">
        <v>44071</v>
      </c>
      <c r="B186" s="52">
        <f t="shared" si="125"/>
        <v>179</v>
      </c>
      <c r="C186" s="58">
        <f>+C185-((Parámetros!$C$48*C185*D185)/Parámetros!$B$9)</f>
        <v>44174538.029922269</v>
      </c>
      <c r="D186" s="59">
        <f>+D185+((Parámetros!$C$48*C185*D185)/Parámetros!$B$9)-Parámetros!$D$48*D185</f>
        <v>96689.437291982613</v>
      </c>
      <c r="E186" s="59">
        <f>+Parámetros!$D$48*D185+E185</f>
        <v>288772.53278578917</v>
      </c>
      <c r="F186" s="59">
        <f t="shared" si="162"/>
        <v>385461.97007777181</v>
      </c>
      <c r="G186" s="59">
        <f t="shared" si="163"/>
        <v>9080.8810210451484</v>
      </c>
      <c r="H186" s="106">
        <f>+'Internación x edad (optimista)'!X189</f>
        <v>5387</v>
      </c>
      <c r="I186" s="106">
        <f>+'Internación x edad (optimista)'!AJ189</f>
        <v>1464</v>
      </c>
      <c r="J186" s="67">
        <f>+J185-((Parámetros!$F$48*J185*K185)/Parámetros!$B$9)</f>
        <v>44174538.029922269</v>
      </c>
      <c r="K186" s="68">
        <f>+K185+((Parámetros!$F$48*J185*K185)/Parámetros!$B$9)-Parámetros!$D$48*K185</f>
        <v>96689.437291982613</v>
      </c>
      <c r="L186" s="68">
        <f>+Parámetros!$D$48*K185+L185</f>
        <v>288772.53278578917</v>
      </c>
      <c r="M186" s="68">
        <f t="shared" si="164"/>
        <v>385461.97007774073</v>
      </c>
      <c r="N186" s="68">
        <f t="shared" si="165"/>
        <v>9080.8810210451484</v>
      </c>
      <c r="O186" s="66">
        <f>+'Internación x edad (moderado)'!X189</f>
        <v>5387</v>
      </c>
      <c r="P186" s="66">
        <f>+'Internación x edad (moderado)'!AJ189</f>
        <v>1464</v>
      </c>
      <c r="Q186" s="83">
        <f>+Q185-((Parámetros!$I$48*Q185*R185)/Parámetros!$B$9)</f>
        <v>44174538.029922269</v>
      </c>
      <c r="R186" s="84">
        <f>+R185+((Parámetros!$I$48*Q185*R185)/Parámetros!$B$9)-Parámetros!$D$26*R185</f>
        <v>96689.437291982613</v>
      </c>
      <c r="S186" s="84">
        <f>+Parámetros!$D$48*R185+S185</f>
        <v>288772.53278578917</v>
      </c>
      <c r="T186" s="84">
        <f t="shared" si="166"/>
        <v>385461.97007777181</v>
      </c>
      <c r="U186" s="84">
        <f t="shared" si="167"/>
        <v>9080.8810210451484</v>
      </c>
      <c r="V186" s="82">
        <f>+'Internación x edad (pesimista)'!X189</f>
        <v>5387</v>
      </c>
      <c r="W186" s="82">
        <f>+'Internación x edad (pesimista)'!AJ189</f>
        <v>1464</v>
      </c>
      <c r="X186" s="212">
        <v>44071</v>
      </c>
      <c r="AA186" s="28">
        <v>392009</v>
      </c>
    </row>
    <row r="187" spans="1:31" x14ac:dyDescent="0.25">
      <c r="A187" s="19">
        <v>44072</v>
      </c>
      <c r="B187" s="52">
        <f t="shared" si="125"/>
        <v>180</v>
      </c>
      <c r="C187" s="58">
        <f>+C186-((Parámetros!$C$48*C186*D186)/Parámetros!$B$9)</f>
        <v>44165233.669111162</v>
      </c>
      <c r="D187" s="59">
        <f>+D186+((Parámetros!$C$48*C186*D186)/Parámetros!$B$9)-Parámetros!$D$48*D186</f>
        <v>99087.409725093705</v>
      </c>
      <c r="E187" s="59">
        <f>+Parámetros!$D$48*D186+E186</f>
        <v>295678.92116378795</v>
      </c>
      <c r="F187" s="59">
        <f t="shared" si="162"/>
        <v>394766.33088888164</v>
      </c>
      <c r="G187" s="59">
        <f t="shared" si="163"/>
        <v>9304.3608111068606</v>
      </c>
      <c r="H187" s="106">
        <f>+'Internación x edad (optimista)'!X190</f>
        <v>5591</v>
      </c>
      <c r="I187" s="106">
        <f>+'Internación x edad (optimista)'!AJ190</f>
        <v>1517</v>
      </c>
      <c r="J187" s="67">
        <f>+J186-((Parámetros!$F$48*J186*K186)/Parámetros!$B$9)</f>
        <v>44165233.669111162</v>
      </c>
      <c r="K187" s="68">
        <f>+K186+((Parámetros!$F$48*J186*K186)/Parámetros!$B$9)-Parámetros!$D$48*K186</f>
        <v>99087.409725093705</v>
      </c>
      <c r="L187" s="68">
        <f>+Parámetros!$D$48*K186+L186</f>
        <v>295678.92116378795</v>
      </c>
      <c r="M187" s="68">
        <f t="shared" si="164"/>
        <v>394766.33088884759</v>
      </c>
      <c r="N187" s="68">
        <f t="shared" si="165"/>
        <v>9304.3608111068606</v>
      </c>
      <c r="O187" s="66">
        <f>+'Internación x edad (moderado)'!X190</f>
        <v>5591</v>
      </c>
      <c r="P187" s="66">
        <f>+'Internación x edad (moderado)'!AJ190</f>
        <v>1517</v>
      </c>
      <c r="Q187" s="83">
        <f>+Q186-((Parámetros!$I$48*Q186*R186)/Parámetros!$B$9)</f>
        <v>44165233.669111162</v>
      </c>
      <c r="R187" s="84">
        <f>+R186+((Parámetros!$I$48*Q186*R186)/Parámetros!$B$9)-Parámetros!$D$26*R186</f>
        <v>99087.409725093705</v>
      </c>
      <c r="S187" s="84">
        <f>+Parámetros!$D$48*R186+S186</f>
        <v>295678.92116378795</v>
      </c>
      <c r="T187" s="84">
        <f t="shared" si="166"/>
        <v>394766.33088888164</v>
      </c>
      <c r="U187" s="84">
        <f t="shared" si="167"/>
        <v>9304.3608111068606</v>
      </c>
      <c r="V187" s="82">
        <f>+'Internación x edad (pesimista)'!X190</f>
        <v>5591</v>
      </c>
      <c r="W187" s="82">
        <f>+'Internación x edad (pesimista)'!AJ190</f>
        <v>1517</v>
      </c>
      <c r="X187" s="212">
        <v>44072</v>
      </c>
      <c r="AA187" s="28">
        <v>401239</v>
      </c>
    </row>
    <row r="188" spans="1:31" x14ac:dyDescent="0.25">
      <c r="A188" s="19">
        <v>44073</v>
      </c>
      <c r="B188" s="52">
        <f t="shared" si="125"/>
        <v>181</v>
      </c>
      <c r="C188" s="58">
        <f>+C187-((Parámetros!$C$48*C187*D187)/Parámetros!$B$9)</f>
        <v>44155700.561348751</v>
      </c>
      <c r="D188" s="59">
        <f>+D187+((Parámetros!$C$48*C187*D187)/Parámetros!$B$9)-Parámetros!$D$48*D187</f>
        <v>101542.84536428719</v>
      </c>
      <c r="E188" s="59">
        <f>+Parámetros!$D$48*D187+E187</f>
        <v>302756.59328700893</v>
      </c>
      <c r="F188" s="59">
        <f t="shared" si="162"/>
        <v>404299.43865129614</v>
      </c>
      <c r="G188" s="59">
        <f t="shared" si="163"/>
        <v>9533.1077624112368</v>
      </c>
      <c r="H188" s="106">
        <f>+'Internación x edad (optimista)'!X191</f>
        <v>5810</v>
      </c>
      <c r="I188" s="106">
        <f>+'Internación x edad (optimista)'!AJ191</f>
        <v>1576</v>
      </c>
      <c r="J188" s="67">
        <f>+J187-((Parámetros!$F$48*J187*K187)/Parámetros!$B$9)</f>
        <v>44155700.561348751</v>
      </c>
      <c r="K188" s="68">
        <f>+K187+((Parámetros!$F$48*J187*K187)/Parámetros!$B$9)-Parámetros!$D$48*K187</f>
        <v>101542.84536428719</v>
      </c>
      <c r="L188" s="68">
        <f>+Parámetros!$D$48*K187+L187</f>
        <v>302756.59328700893</v>
      </c>
      <c r="M188" s="68">
        <f t="shared" si="164"/>
        <v>404299.43865125882</v>
      </c>
      <c r="N188" s="68">
        <f t="shared" si="165"/>
        <v>9533.1077624112368</v>
      </c>
      <c r="O188" s="66">
        <f>+'Internación x edad (moderado)'!X191</f>
        <v>5810</v>
      </c>
      <c r="P188" s="66">
        <f>+'Internación x edad (moderado)'!AJ191</f>
        <v>1576</v>
      </c>
      <c r="Q188" s="83">
        <f>+Q187-((Parámetros!$I$48*Q187*R187)/Parámetros!$B$9)</f>
        <v>44155700.561348751</v>
      </c>
      <c r="R188" s="84">
        <f>+R187+((Parámetros!$I$48*Q187*R187)/Parámetros!$B$9)-Parámetros!$D$26*R187</f>
        <v>101542.84536428719</v>
      </c>
      <c r="S188" s="84">
        <f>+Parámetros!$D$48*R187+S187</f>
        <v>302756.59328700893</v>
      </c>
      <c r="T188" s="84">
        <f t="shared" si="166"/>
        <v>404299.43865129614</v>
      </c>
      <c r="U188" s="84">
        <f t="shared" si="167"/>
        <v>9533.1077624112368</v>
      </c>
      <c r="V188" s="82">
        <f>+'Internación x edad (pesimista)'!X191</f>
        <v>5810</v>
      </c>
      <c r="W188" s="82">
        <f>+'Internación x edad (pesimista)'!AJ191</f>
        <v>1576</v>
      </c>
      <c r="X188" s="212">
        <v>44073</v>
      </c>
      <c r="AA188" s="28">
        <v>408426</v>
      </c>
      <c r="AD188">
        <f>+(AA188/AA182)^(1/6)-1</f>
        <v>2.5640455582066402E-2</v>
      </c>
      <c r="AE188" s="28">
        <f>+LN(2)/LN(1+AD188)</f>
        <v>27.378452279241738</v>
      </c>
    </row>
    <row r="189" spans="1:31" x14ac:dyDescent="0.25">
      <c r="A189" s="19">
        <v>44074</v>
      </c>
      <c r="B189" s="52">
        <f t="shared" si="125"/>
        <v>182</v>
      </c>
      <c r="C189" s="58">
        <f>+C188-((Parámetros!$C$49*C188*D188)/Parámetros!$B$9)</f>
        <v>44146199.32119114</v>
      </c>
      <c r="D189" s="59">
        <f>+D188+((Parámetros!$C$49*C188*D188)/Parámetros!$B$9)-Parámetros!$D$49*D188</f>
        <v>103791.02513873481</v>
      </c>
      <c r="E189" s="59">
        <f>+Parámetros!$D$49*D188+E188</f>
        <v>310009.65367017232</v>
      </c>
      <c r="F189" s="59">
        <f t="shared" si="113"/>
        <v>413800.67880890716</v>
      </c>
      <c r="G189" s="59">
        <f t="shared" si="114"/>
        <v>9501.2401576116681</v>
      </c>
      <c r="H189" s="106">
        <f>+'Internación x edad (optimista)'!X192</f>
        <v>6028</v>
      </c>
      <c r="I189" s="106">
        <f>+'Internación x edad (optimista)'!AJ192</f>
        <v>1635</v>
      </c>
      <c r="J189" s="67">
        <f>+J188-((Parámetros!$F$49*J188*K188)/Parámetros!$B$9)</f>
        <v>44146199.32119114</v>
      </c>
      <c r="K189" s="68">
        <f>+K188+((Parámetros!$F$49*J188*K188)/Parámetros!$B$9)-Parámetros!$D$49*K188</f>
        <v>103791.02513873481</v>
      </c>
      <c r="L189" s="68">
        <f>+Parámetros!$D$49*K188+L188</f>
        <v>310009.65367017232</v>
      </c>
      <c r="M189" s="68">
        <f t="shared" si="115"/>
        <v>413800.67880887049</v>
      </c>
      <c r="N189" s="68">
        <f t="shared" si="116"/>
        <v>9501.2401576116681</v>
      </c>
      <c r="O189" s="66">
        <f>+'Internación x edad (moderado)'!X192</f>
        <v>6028</v>
      </c>
      <c r="P189" s="66">
        <f>+'Internación x edad (moderado)'!AJ192</f>
        <v>1635</v>
      </c>
      <c r="Q189" s="83">
        <f>+Q188-((Parámetros!$I$49*Q188*R188)/Parámetros!$B$9)</f>
        <v>44146199.32119114</v>
      </c>
      <c r="R189" s="84">
        <f>+R188+((Parámetros!$I$49*Q188*R188)/Parámetros!$B$9)-Parámetros!$D$26*R188</f>
        <v>103791.02513873481</v>
      </c>
      <c r="S189" s="84">
        <f>+Parámetros!$D$49*R188+S188</f>
        <v>310009.65367017232</v>
      </c>
      <c r="T189" s="84">
        <f t="shared" si="117"/>
        <v>413800.67880890716</v>
      </c>
      <c r="U189" s="84">
        <f t="shared" si="118"/>
        <v>9501.2401576116681</v>
      </c>
      <c r="V189" s="82">
        <f>+'Internación x edad (pesimista)'!X192</f>
        <v>6028</v>
      </c>
      <c r="W189" s="82">
        <f>+'Internación x edad (pesimista)'!AJ192</f>
        <v>1635</v>
      </c>
      <c r="X189" s="212">
        <v>44074</v>
      </c>
      <c r="AA189" s="28">
        <v>417735</v>
      </c>
    </row>
    <row r="190" spans="1:31" x14ac:dyDescent="0.25">
      <c r="A190" s="19">
        <v>44075</v>
      </c>
      <c r="B190" s="52">
        <f t="shared" si="125"/>
        <v>183</v>
      </c>
      <c r="C190" s="58">
        <f>+C189-((Parámetros!$C$49*C189*D189)/Parámetros!$B$9)</f>
        <v>44136489.811296478</v>
      </c>
      <c r="D190" s="59">
        <f>+D189+((Parámetros!$C$49*C189*D189)/Parámetros!$B$9)-Parámetros!$D$49*D189</f>
        <v>106086.8903806313</v>
      </c>
      <c r="E190" s="59">
        <f>+Parámetros!$D$49*D189+E189</f>
        <v>317423.29832293908</v>
      </c>
      <c r="F190" s="59">
        <f t="shared" ref="F190:F195" si="168">+D190+E190</f>
        <v>423510.1887035704</v>
      </c>
      <c r="G190" s="59">
        <f t="shared" ref="G190:G195" si="169">+IF(C189-C190&gt;0,C189-C190,0)</f>
        <v>9709.5098946616054</v>
      </c>
      <c r="H190" s="106">
        <f>+'Internación x edad (optimista)'!X193</f>
        <v>6260</v>
      </c>
      <c r="I190" s="106">
        <f>+'Internación x edad (optimista)'!AJ193</f>
        <v>1699</v>
      </c>
      <c r="J190" s="67">
        <f>+J189-((Parámetros!$F$49*J189*K189)/Parámetros!$B$9)</f>
        <v>44136489.811296478</v>
      </c>
      <c r="K190" s="68">
        <f>+K189+((Parámetros!$F$49*J189*K189)/Parámetros!$B$9)-Parámetros!$D$49*K189</f>
        <v>106086.8903806313</v>
      </c>
      <c r="L190" s="68">
        <f>+Parámetros!$D$49*K189+L189</f>
        <v>317423.29832293908</v>
      </c>
      <c r="M190" s="68">
        <f t="shared" ref="M190:M195" si="170">+M189+N190</f>
        <v>423510.1887035321</v>
      </c>
      <c r="N190" s="68">
        <f t="shared" ref="N190:N195" si="171">+J189-J190</f>
        <v>9709.5098946616054</v>
      </c>
      <c r="O190" s="66">
        <f>+'Internación x edad (moderado)'!X193</f>
        <v>6260</v>
      </c>
      <c r="P190" s="66">
        <f>+'Internación x edad (moderado)'!AJ193</f>
        <v>1699</v>
      </c>
      <c r="Q190" s="83">
        <f>+Q189-((Parámetros!$I$49*Q189*R189)/Parámetros!$B$9)</f>
        <v>44136489.811296478</v>
      </c>
      <c r="R190" s="84">
        <f>+R189+((Parámetros!$I$49*Q189*R189)/Parámetros!$B$9)-Parámetros!$D$26*R189</f>
        <v>106086.8903806313</v>
      </c>
      <c r="S190" s="84">
        <f>+Parámetros!$D$49*R189+S189</f>
        <v>317423.29832293908</v>
      </c>
      <c r="T190" s="84">
        <f t="shared" ref="T190:T195" si="172">+S190+R190</f>
        <v>423510.1887035704</v>
      </c>
      <c r="U190" s="84">
        <f t="shared" ref="U190:U195" si="173">+Q189-Q190</f>
        <v>9709.5098946616054</v>
      </c>
      <c r="V190" s="82">
        <f>+'Internación x edad (pesimista)'!X193</f>
        <v>6260</v>
      </c>
      <c r="W190" s="82">
        <f>+'Internación x edad (pesimista)'!AJ193</f>
        <v>1699</v>
      </c>
      <c r="X190" s="212">
        <v>44075</v>
      </c>
      <c r="AA190" s="28">
        <v>428239</v>
      </c>
    </row>
    <row r="191" spans="1:31" x14ac:dyDescent="0.25">
      <c r="A191" s="19">
        <v>44076</v>
      </c>
      <c r="B191" s="52">
        <f t="shared" si="125"/>
        <v>184</v>
      </c>
      <c r="C191" s="58">
        <f>+C190-((Parámetros!$C$49*C190*D190)/Parámetros!$B$9)</f>
        <v>44126567.709062532</v>
      </c>
      <c r="D191" s="59">
        <f>+D190+((Parámetros!$C$49*C190*D190)/Parámetros!$B$9)-Parámetros!$D$49*D190</f>
        <v>108431.35758738613</v>
      </c>
      <c r="E191" s="59">
        <f>+Parámetros!$D$49*D190+E190</f>
        <v>325000.93335012702</v>
      </c>
      <c r="F191" s="59">
        <f t="shared" si="168"/>
        <v>433432.29093751311</v>
      </c>
      <c r="G191" s="59">
        <f t="shared" si="169"/>
        <v>9922.1022339463234</v>
      </c>
      <c r="H191" s="106">
        <f>+'Internación x edad (optimista)'!X194</f>
        <v>6505</v>
      </c>
      <c r="I191" s="106">
        <f>+'Internación x edad (optimista)'!AJ194</f>
        <v>1767</v>
      </c>
      <c r="J191" s="67">
        <f>+J190-((Parámetros!$F$49*J190*K190)/Parámetros!$B$9)</f>
        <v>44126567.709062532</v>
      </c>
      <c r="K191" s="68">
        <f>+K190+((Parámetros!$F$49*J190*K190)/Parámetros!$B$9)-Parámetros!$D$49*K190</f>
        <v>108431.35758738613</v>
      </c>
      <c r="L191" s="68">
        <f>+Parámetros!$D$49*K190+L190</f>
        <v>325000.93335012702</v>
      </c>
      <c r="M191" s="68">
        <f t="shared" si="170"/>
        <v>433432.29093747842</v>
      </c>
      <c r="N191" s="68">
        <f t="shared" si="171"/>
        <v>9922.1022339463234</v>
      </c>
      <c r="O191" s="66">
        <f>+'Internación x edad (moderado)'!X194</f>
        <v>6505</v>
      </c>
      <c r="P191" s="66">
        <f>+'Internación x edad (moderado)'!AJ194</f>
        <v>1767</v>
      </c>
      <c r="Q191" s="83">
        <f>+Q190-((Parámetros!$I$49*Q190*R190)/Parámetros!$B$9)</f>
        <v>44126567.709062532</v>
      </c>
      <c r="R191" s="84">
        <f>+R190+((Parámetros!$I$49*Q190*R190)/Parámetros!$B$9)-Parámetros!$D$26*R190</f>
        <v>108431.35758738613</v>
      </c>
      <c r="S191" s="84">
        <f>+Parámetros!$D$49*R190+S190</f>
        <v>325000.93335012702</v>
      </c>
      <c r="T191" s="84">
        <f t="shared" si="172"/>
        <v>433432.29093751311</v>
      </c>
      <c r="U191" s="84">
        <f t="shared" si="173"/>
        <v>9922.1022339463234</v>
      </c>
      <c r="V191" s="82">
        <f>+'Internación x edad (pesimista)'!X194</f>
        <v>6505</v>
      </c>
      <c r="W191" s="82">
        <f>+'Internación x edad (pesimista)'!AJ194</f>
        <v>1767</v>
      </c>
      <c r="X191" s="212">
        <v>44076</v>
      </c>
      <c r="AA191" s="28">
        <v>439172</v>
      </c>
    </row>
    <row r="192" spans="1:31" x14ac:dyDescent="0.25">
      <c r="A192" s="19">
        <v>44077</v>
      </c>
      <c r="B192" s="52">
        <f t="shared" si="125"/>
        <v>185</v>
      </c>
      <c r="C192" s="58">
        <f>+C191-((Parámetros!$C$49*C191*D191)/Parámetros!$B$9)</f>
        <v>44116428.613164477</v>
      </c>
      <c r="D192" s="59">
        <f>+D191+((Parámetros!$C$49*C191*D191)/Parámetros!$B$9)-Parámetros!$D$49*D191</f>
        <v>110825.35651491639</v>
      </c>
      <c r="E192" s="59">
        <f>+Parámetros!$D$49*D191+E191</f>
        <v>332746.03032065462</v>
      </c>
      <c r="F192" s="59">
        <f t="shared" si="168"/>
        <v>443571.38683557103</v>
      </c>
      <c r="G192" s="59">
        <f t="shared" si="169"/>
        <v>10139.09589805454</v>
      </c>
      <c r="H192" s="106">
        <f>+'Internación x edad (optimista)'!X195</f>
        <v>6763</v>
      </c>
      <c r="I192" s="106">
        <f>+'Internación x edad (optimista)'!AJ195</f>
        <v>1839</v>
      </c>
      <c r="J192" s="67">
        <f>+J191-((Parámetros!$F$49*J191*K191)/Parámetros!$B$9)</f>
        <v>44116428.613164477</v>
      </c>
      <c r="K192" s="68">
        <f>+K191+((Parámetros!$F$49*J191*K191)/Parámetros!$B$9)-Parámetros!$D$49*K191</f>
        <v>110825.35651491639</v>
      </c>
      <c r="L192" s="68">
        <f>+Parámetros!$D$49*K191+L191</f>
        <v>332746.03032065462</v>
      </c>
      <c r="M192" s="68">
        <f t="shared" si="170"/>
        <v>443571.38683553296</v>
      </c>
      <c r="N192" s="68">
        <f t="shared" si="171"/>
        <v>10139.09589805454</v>
      </c>
      <c r="O192" s="66">
        <f>+'Internación x edad (moderado)'!X195</f>
        <v>6763</v>
      </c>
      <c r="P192" s="66">
        <f>+'Internación x edad (moderado)'!AJ195</f>
        <v>1839</v>
      </c>
      <c r="Q192" s="83">
        <f>+Q191-((Parámetros!$I$49*Q191*R191)/Parámetros!$B$9)</f>
        <v>44116428.613164477</v>
      </c>
      <c r="R192" s="84">
        <f>+R191+((Parámetros!$I$49*Q191*R191)/Parámetros!$B$9)-Parámetros!$D$26*R191</f>
        <v>110825.35651491639</v>
      </c>
      <c r="S192" s="84">
        <f>+Parámetros!$D$49*R191+S191</f>
        <v>332746.03032065462</v>
      </c>
      <c r="T192" s="84">
        <f t="shared" si="172"/>
        <v>443571.38683557103</v>
      </c>
      <c r="U192" s="84">
        <f t="shared" si="173"/>
        <v>10139.09589805454</v>
      </c>
      <c r="V192" s="82">
        <f>+'Internación x edad (pesimista)'!X195</f>
        <v>6763</v>
      </c>
      <c r="W192" s="82">
        <f>+'Internación x edad (pesimista)'!AJ195</f>
        <v>1839</v>
      </c>
      <c r="X192" s="212">
        <v>44077</v>
      </c>
      <c r="AA192" s="28">
        <v>451198</v>
      </c>
    </row>
    <row r="193" spans="1:31" x14ac:dyDescent="0.25">
      <c r="A193" s="19">
        <v>44078</v>
      </c>
      <c r="B193" s="52">
        <f t="shared" si="125"/>
        <v>186</v>
      </c>
      <c r="C193" s="58">
        <f>+C192-((Parámetros!$C$49*C192*D192)/Parámetros!$B$9)</f>
        <v>44106068.042626522</v>
      </c>
      <c r="D193" s="59">
        <f>+D192+((Parámetros!$C$49*C192*D192)/Parámetros!$B$9)-Parámetros!$D$49*D192</f>
        <v>113269.83015895143</v>
      </c>
      <c r="E193" s="59">
        <f>+Parámetros!$D$49*D192+E192</f>
        <v>340662.12721457722</v>
      </c>
      <c r="F193" s="59">
        <f t="shared" si="168"/>
        <v>453931.95737352862</v>
      </c>
      <c r="G193" s="59">
        <f t="shared" si="169"/>
        <v>10360.570537954569</v>
      </c>
      <c r="H193" s="106">
        <f>+'Internación x edad (optimista)'!X196</f>
        <v>7035</v>
      </c>
      <c r="I193" s="106">
        <f>+'Internación x edad (optimista)'!AJ196</f>
        <v>1914</v>
      </c>
      <c r="J193" s="67">
        <f>+J192-((Parámetros!$F$49*J192*K192)/Parámetros!$B$9)</f>
        <v>44106068.042626522</v>
      </c>
      <c r="K193" s="68">
        <f>+K192+((Parámetros!$F$49*J192*K192)/Parámetros!$B$9)-Parámetros!$D$49*K192</f>
        <v>113269.83015895143</v>
      </c>
      <c r="L193" s="68">
        <f>+Parámetros!$D$49*K192+L192</f>
        <v>340662.12721457722</v>
      </c>
      <c r="M193" s="68">
        <f t="shared" si="170"/>
        <v>453931.95737348753</v>
      </c>
      <c r="N193" s="68">
        <f t="shared" si="171"/>
        <v>10360.570537954569</v>
      </c>
      <c r="O193" s="66">
        <f>+'Internación x edad (moderado)'!X196</f>
        <v>7035</v>
      </c>
      <c r="P193" s="66">
        <f>+'Internación x edad (moderado)'!AJ196</f>
        <v>1914</v>
      </c>
      <c r="Q193" s="83">
        <f>+Q192-((Parámetros!$I$49*Q192*R192)/Parámetros!$B$9)</f>
        <v>44106068.042626522</v>
      </c>
      <c r="R193" s="84">
        <f>+R192+((Parámetros!$I$49*Q192*R192)/Parámetros!$B$9)-Parámetros!$D$26*R192</f>
        <v>113269.83015895143</v>
      </c>
      <c r="S193" s="84">
        <f>+Parámetros!$D$49*R192+S192</f>
        <v>340662.12721457722</v>
      </c>
      <c r="T193" s="84">
        <f t="shared" si="172"/>
        <v>453931.95737352862</v>
      </c>
      <c r="U193" s="84">
        <f t="shared" si="173"/>
        <v>10360.570537954569</v>
      </c>
      <c r="V193" s="82">
        <f>+'Internación x edad (pesimista)'!X196</f>
        <v>7035</v>
      </c>
      <c r="W193" s="82">
        <f>+'Internación x edad (pesimista)'!AJ196</f>
        <v>1914</v>
      </c>
      <c r="X193" s="212">
        <v>44078</v>
      </c>
      <c r="AA193" s="28">
        <v>461882</v>
      </c>
    </row>
    <row r="194" spans="1:31" x14ac:dyDescent="0.25">
      <c r="A194" s="19">
        <v>44079</v>
      </c>
      <c r="B194" s="52">
        <f t="shared" si="125"/>
        <v>187</v>
      </c>
      <c r="C194" s="58">
        <f>+C193-((Parámetros!$C$49*C193*D193)/Parámetros!$B$9)</f>
        <v>44095481.435907722</v>
      </c>
      <c r="D194" s="59">
        <f>+D193+((Parámetros!$C$49*C193*D193)/Parámetros!$B$9)-Parámetros!$D$49*D193</f>
        <v>115765.73472354369</v>
      </c>
      <c r="E194" s="59">
        <f>+Parámetros!$D$49*D193+E193</f>
        <v>348752.82936878805</v>
      </c>
      <c r="F194" s="59">
        <f t="shared" si="168"/>
        <v>464518.56409233174</v>
      </c>
      <c r="G194" s="59">
        <f t="shared" si="169"/>
        <v>10586.606718800962</v>
      </c>
      <c r="H194" s="106">
        <f>+'Internación x edad (optimista)'!X197</f>
        <v>7184</v>
      </c>
      <c r="I194" s="106">
        <f>+'Internación x edad (optimista)'!AJ197</f>
        <v>1954</v>
      </c>
      <c r="J194" s="67">
        <f>+J193-((Parámetros!$F$49*J193*K193)/Parámetros!$B$9)</f>
        <v>44095481.435907722</v>
      </c>
      <c r="K194" s="68">
        <f>+K193+((Parámetros!$F$49*J193*K193)/Parámetros!$B$9)-Parámetros!$D$49*K193</f>
        <v>115765.73472354369</v>
      </c>
      <c r="L194" s="68">
        <f>+Parámetros!$D$49*K193+L193</f>
        <v>348752.82936878805</v>
      </c>
      <c r="M194" s="68">
        <f t="shared" si="170"/>
        <v>464518.56409228849</v>
      </c>
      <c r="N194" s="68">
        <f t="shared" si="171"/>
        <v>10586.606718800962</v>
      </c>
      <c r="O194" s="66">
        <f>+'Internación x edad (moderado)'!X197</f>
        <v>7184</v>
      </c>
      <c r="P194" s="66">
        <f>+'Internación x edad (moderado)'!AJ197</f>
        <v>1954</v>
      </c>
      <c r="Q194" s="83">
        <f>+Q193-((Parámetros!$I$49*Q193*R193)/Parámetros!$B$9)</f>
        <v>44095481.435907722</v>
      </c>
      <c r="R194" s="84">
        <f>+R193+((Parámetros!$I$49*Q193*R193)/Parámetros!$B$9)-Parámetros!$D$26*R193</f>
        <v>115765.73472354369</v>
      </c>
      <c r="S194" s="84">
        <f>+Parámetros!$D$49*R193+S193</f>
        <v>348752.82936878805</v>
      </c>
      <c r="T194" s="84">
        <f t="shared" si="172"/>
        <v>464518.56409233174</v>
      </c>
      <c r="U194" s="84">
        <f t="shared" si="173"/>
        <v>10586.606718800962</v>
      </c>
      <c r="V194" s="82">
        <f>+'Internación x edad (pesimista)'!X197</f>
        <v>7184</v>
      </c>
      <c r="W194" s="82">
        <f>+'Internación x edad (pesimista)'!AJ197</f>
        <v>1954</v>
      </c>
      <c r="X194" s="212">
        <v>44079</v>
      </c>
      <c r="AA194" s="28">
        <v>471806</v>
      </c>
    </row>
    <row r="195" spans="1:31" x14ac:dyDescent="0.25">
      <c r="A195" s="19">
        <v>44080</v>
      </c>
      <c r="B195" s="52">
        <f t="shared" si="125"/>
        <v>188</v>
      </c>
      <c r="C195" s="58">
        <f>+C194-((Parámetros!$C$49*C194*D194)/Parámetros!$B$9)</f>
        <v>44084664.150003493</v>
      </c>
      <c r="D195" s="59">
        <f>+D194+((Parámetros!$C$49*C194*D194)/Parámetros!$B$9)-Parámetros!$D$49*D194</f>
        <v>118314.03957608908</v>
      </c>
      <c r="E195" s="59">
        <f>+Parámetros!$D$49*D194+E194</f>
        <v>357021.81042046973</v>
      </c>
      <c r="F195" s="59">
        <f t="shared" si="168"/>
        <v>475335.8499965588</v>
      </c>
      <c r="G195" s="59">
        <f t="shared" si="169"/>
        <v>10817.285904228687</v>
      </c>
      <c r="H195" s="106">
        <f>+'Internación x edad (optimista)'!X198</f>
        <v>7333</v>
      </c>
      <c r="I195" s="106">
        <f>+'Internación x edad (optimista)'!AJ198</f>
        <v>1994</v>
      </c>
      <c r="J195" s="67">
        <f>+J194-((Parámetros!$F$49*J194*K194)/Parámetros!$B$9)</f>
        <v>44084664.150003493</v>
      </c>
      <c r="K195" s="68">
        <f>+K194+((Parámetros!$F$49*J194*K194)/Parámetros!$B$9)-Parámetros!$D$49*K194</f>
        <v>118314.03957608908</v>
      </c>
      <c r="L195" s="68">
        <f>+Parámetros!$D$49*K194+L194</f>
        <v>357021.81042046973</v>
      </c>
      <c r="M195" s="68">
        <f t="shared" si="170"/>
        <v>475335.84999651718</v>
      </c>
      <c r="N195" s="68">
        <f t="shared" si="171"/>
        <v>10817.285904228687</v>
      </c>
      <c r="O195" s="66">
        <f>+'Internación x edad (moderado)'!X198</f>
        <v>7333</v>
      </c>
      <c r="P195" s="66">
        <f>+'Internación x edad (moderado)'!AJ198</f>
        <v>1994</v>
      </c>
      <c r="Q195" s="83">
        <f>+Q194-((Parámetros!$I$49*Q194*R194)/Parámetros!$B$9)</f>
        <v>44084664.150003493</v>
      </c>
      <c r="R195" s="84">
        <f>+R194+((Parámetros!$I$49*Q194*R194)/Parámetros!$B$9)-Parámetros!$D$26*R194</f>
        <v>118314.03957608908</v>
      </c>
      <c r="S195" s="84">
        <f>+Parámetros!$D$49*R194+S194</f>
        <v>357021.81042046973</v>
      </c>
      <c r="T195" s="84">
        <f t="shared" si="172"/>
        <v>475335.8499965588</v>
      </c>
      <c r="U195" s="84">
        <f t="shared" si="173"/>
        <v>10817.285904228687</v>
      </c>
      <c r="V195" s="82">
        <f>+'Internación x edad (pesimista)'!X198</f>
        <v>7333</v>
      </c>
      <c r="W195" s="82">
        <f>+'Internación x edad (pesimista)'!AJ198</f>
        <v>1994</v>
      </c>
      <c r="X195" s="212">
        <v>44080</v>
      </c>
      <c r="AA195" s="28">
        <v>478792</v>
      </c>
      <c r="AD195">
        <f>+(AA195/AA189)^(1/6)-1</f>
        <v>2.2996945173352712E-2</v>
      </c>
      <c r="AE195" s="28">
        <f>+LN(2)/LN(1+AD195)</f>
        <v>30.486097489486514</v>
      </c>
    </row>
    <row r="196" spans="1:31" x14ac:dyDescent="0.25">
      <c r="A196" s="19">
        <v>44081</v>
      </c>
      <c r="B196" s="52">
        <f t="shared" si="125"/>
        <v>189</v>
      </c>
      <c r="C196" s="58">
        <f>+C195-((Parámetros!$C$50*C195*D195)/Parámetros!$B$9)</f>
        <v>44073747.362255566</v>
      </c>
      <c r="D196" s="59">
        <f>+D195+((Parámetros!$C$50*C195*D195)/Parámetros!$B$9)-Parámetros!$D$50*D195</f>
        <v>120779.82449715104</v>
      </c>
      <c r="E196" s="59">
        <f>+Parámetros!$D$50*D195+E195</f>
        <v>365472.81324733322</v>
      </c>
      <c r="F196" s="59">
        <f t="shared" ref="F196:F255" si="174">+D196+E196</f>
        <v>486252.63774448424</v>
      </c>
      <c r="G196" s="59">
        <f t="shared" ref="G196:G255" si="175">+IF(C195-C196&gt;0,C195-C196,0)</f>
        <v>10916.78774792701</v>
      </c>
      <c r="H196" s="106">
        <f>+'Internación x edad (optimista)'!X199</f>
        <v>7475</v>
      </c>
      <c r="I196" s="106">
        <f>+'Internación x edad (optimista)'!AJ199</f>
        <v>2030</v>
      </c>
      <c r="J196" s="67">
        <f>+J195-((Parámetros!$F$50*J195*K195)/Parámetros!$B$9)</f>
        <v>44073747.362255566</v>
      </c>
      <c r="K196" s="68">
        <f>+K195+((Parámetros!$F$50*J195*K195)/Parámetros!$B$9)-Parámetros!$D$50*K195</f>
        <v>120779.82449715104</v>
      </c>
      <c r="L196" s="68">
        <f>+Parámetros!$D$50*K195+L195</f>
        <v>365472.81324733322</v>
      </c>
      <c r="M196" s="68">
        <f t="shared" ref="M196:M255" si="176">+M195+N196</f>
        <v>486252.63774444419</v>
      </c>
      <c r="N196" s="68">
        <f t="shared" ref="N196:N255" si="177">+J195-J196</f>
        <v>10916.78774792701</v>
      </c>
      <c r="O196" s="66">
        <f>+'Internación x edad (moderado)'!X199</f>
        <v>7475</v>
      </c>
      <c r="P196" s="66">
        <f>+'Internación x edad (moderado)'!AJ199</f>
        <v>2030</v>
      </c>
      <c r="Q196" s="83">
        <f>+Q195-((Parámetros!$I$50*Q195*R195)/Parámetros!$B$9)</f>
        <v>44073747.362255566</v>
      </c>
      <c r="R196" s="84">
        <f>+R195+((Parámetros!$I$50*Q195*R195)/Parámetros!$B$9)-Parámetros!$D$26*R195</f>
        <v>120779.82449715104</v>
      </c>
      <c r="S196" s="84">
        <f>+Parámetros!$D$50*R195+S195</f>
        <v>365472.81324733322</v>
      </c>
      <c r="T196" s="84">
        <f t="shared" ref="T196:T255" si="178">+S196+R196</f>
        <v>486252.63774448424</v>
      </c>
      <c r="U196" s="84">
        <f t="shared" ref="U196:U255" si="179">+Q195-Q196</f>
        <v>10916.78774792701</v>
      </c>
      <c r="V196" s="82">
        <f>+'Internación x edad (pesimista)'!X199</f>
        <v>7475</v>
      </c>
      <c r="W196" s="82">
        <f>+'Internación x edad (pesimista)'!AJ199</f>
        <v>2030</v>
      </c>
      <c r="X196" s="212">
        <v>44081</v>
      </c>
      <c r="AA196" s="28">
        <v>488007</v>
      </c>
    </row>
    <row r="197" spans="1:31" x14ac:dyDescent="0.25">
      <c r="A197" s="19">
        <v>44082</v>
      </c>
      <c r="B197" s="52">
        <f t="shared" si="125"/>
        <v>190</v>
      </c>
      <c r="C197" s="58">
        <f>+C196-((Parámetros!$C$50*C196*D196)/Parámetros!$B$9)</f>
        <v>44062605.817237645</v>
      </c>
      <c r="D197" s="59">
        <f>+D196+((Parámetros!$C$50*C196*D196)/Parámetros!$B$9)-Parámetros!$D$50*D196</f>
        <v>123294.23919384686</v>
      </c>
      <c r="E197" s="59">
        <f>+Parámetros!$D$50*D196+E196</f>
        <v>374099.94356855832</v>
      </c>
      <c r="F197" s="59">
        <f t="shared" ref="F197:F202" si="180">+D197+E197</f>
        <v>497394.18276240519</v>
      </c>
      <c r="G197" s="59">
        <f t="shared" ref="G197:G202" si="181">+IF(C196-C197&gt;0,C196-C197,0)</f>
        <v>11141.545017920434</v>
      </c>
      <c r="H197" s="106">
        <f>+'Internación x edad (optimista)'!X200</f>
        <v>7619</v>
      </c>
      <c r="I197" s="106">
        <f>+'Internación x edad (optimista)'!AJ200</f>
        <v>2068</v>
      </c>
      <c r="J197" s="67">
        <f>+J196-((Parámetros!$F$50*J196*K196)/Parámetros!$B$9)</f>
        <v>44062605.817237645</v>
      </c>
      <c r="K197" s="68">
        <f>+K196+((Parámetros!$F$50*J196*K196)/Parámetros!$B$9)-Parámetros!$D$50*K196</f>
        <v>123294.23919384686</v>
      </c>
      <c r="L197" s="68">
        <f>+Parámetros!$D$50*K196+L196</f>
        <v>374099.94356855832</v>
      </c>
      <c r="M197" s="68">
        <f t="shared" ref="M197:M202" si="182">+M196+N197</f>
        <v>497394.18276236462</v>
      </c>
      <c r="N197" s="68">
        <f t="shared" ref="N197:N202" si="183">+J196-J197</f>
        <v>11141.545017920434</v>
      </c>
      <c r="O197" s="66">
        <f>+'Internación x edad (moderado)'!X200</f>
        <v>7619</v>
      </c>
      <c r="P197" s="66">
        <f>+'Internación x edad (moderado)'!AJ200</f>
        <v>2068</v>
      </c>
      <c r="Q197" s="83">
        <f>+Q196-((Parámetros!$I$50*Q196*R196)/Parámetros!$B$9)</f>
        <v>44062605.817237645</v>
      </c>
      <c r="R197" s="84">
        <f>+R196+((Parámetros!$I$50*Q196*R196)/Parámetros!$B$9)-Parámetros!$D$26*R196</f>
        <v>123294.23919384686</v>
      </c>
      <c r="S197" s="84">
        <f>+Parámetros!$D$50*R196+S196</f>
        <v>374099.94356855832</v>
      </c>
      <c r="T197" s="84">
        <f t="shared" ref="T197:T202" si="184">+S197+R197</f>
        <v>497394.18276240519</v>
      </c>
      <c r="U197" s="84">
        <f t="shared" ref="U197:U202" si="185">+Q196-Q197</f>
        <v>11141.545017920434</v>
      </c>
      <c r="V197" s="82">
        <f>+'Internación x edad (pesimista)'!X200</f>
        <v>7619</v>
      </c>
      <c r="W197" s="82">
        <f>+'Internación x edad (pesimista)'!AJ200</f>
        <v>2068</v>
      </c>
      <c r="X197" s="212">
        <v>44082</v>
      </c>
      <c r="AA197" s="28">
        <v>500034</v>
      </c>
    </row>
    <row r="198" spans="1:31" x14ac:dyDescent="0.25">
      <c r="A198" s="19">
        <v>44083</v>
      </c>
      <c r="B198" s="52">
        <f t="shared" si="125"/>
        <v>191</v>
      </c>
      <c r="C198" s="58">
        <f>+C197-((Parámetros!$C$50*C197*D197)/Parámetros!$B$9)</f>
        <v>44051235.200803667</v>
      </c>
      <c r="D198" s="59">
        <f>+D197+((Parámetros!$C$50*C197*D197)/Parámetros!$B$9)-Parámetros!$D$50*D197</f>
        <v>125858.12425683372</v>
      </c>
      <c r="E198" s="59">
        <f>+Parámetros!$D$50*D197+E197</f>
        <v>382906.67493954737</v>
      </c>
      <c r="F198" s="59">
        <f t="shared" si="180"/>
        <v>508764.79919638112</v>
      </c>
      <c r="G198" s="59">
        <f t="shared" si="181"/>
        <v>11370.616433978081</v>
      </c>
      <c r="H198" s="106">
        <f>+'Internación x edad (optimista)'!X201</f>
        <v>7763</v>
      </c>
      <c r="I198" s="106">
        <f>+'Internación x edad (optimista)'!AJ201</f>
        <v>2108</v>
      </c>
      <c r="J198" s="67">
        <f>+J197-((Parámetros!$F$50*J197*K197)/Parámetros!$B$9)</f>
        <v>44051235.200803667</v>
      </c>
      <c r="K198" s="68">
        <f>+K197+((Parámetros!$F$50*J197*K197)/Parámetros!$B$9)-Parámetros!$D$50*K197</f>
        <v>125858.12425683372</v>
      </c>
      <c r="L198" s="68">
        <f>+Parámetros!$D$50*K197+L197</f>
        <v>382906.67493954737</v>
      </c>
      <c r="M198" s="68">
        <f t="shared" si="182"/>
        <v>508764.7991963427</v>
      </c>
      <c r="N198" s="68">
        <f t="shared" si="183"/>
        <v>11370.616433978081</v>
      </c>
      <c r="O198" s="66">
        <f>+'Internación x edad (moderado)'!X201</f>
        <v>7763</v>
      </c>
      <c r="P198" s="66">
        <f>+'Internación x edad (moderado)'!AJ201</f>
        <v>2108</v>
      </c>
      <c r="Q198" s="83">
        <f>+Q197-((Parámetros!$I$50*Q197*R197)/Parámetros!$B$9)</f>
        <v>44051235.200803667</v>
      </c>
      <c r="R198" s="84">
        <f>+R197+((Parámetros!$I$50*Q197*R197)/Parámetros!$B$9)-Parámetros!$D$26*R197</f>
        <v>125858.12425683372</v>
      </c>
      <c r="S198" s="84">
        <f>+Parámetros!$D$50*R197+S197</f>
        <v>382906.67493954737</v>
      </c>
      <c r="T198" s="84">
        <f t="shared" si="184"/>
        <v>508764.79919638112</v>
      </c>
      <c r="U198" s="84">
        <f t="shared" si="185"/>
        <v>11370.616433978081</v>
      </c>
      <c r="V198" s="82">
        <f>+'Internación x edad (pesimista)'!X201</f>
        <v>7763</v>
      </c>
      <c r="W198" s="82">
        <f>+'Internación x edad (pesimista)'!AJ201</f>
        <v>2108</v>
      </c>
      <c r="X198" s="212">
        <v>44083</v>
      </c>
      <c r="AA198" s="28">
        <v>512293</v>
      </c>
    </row>
    <row r="199" spans="1:31" x14ac:dyDescent="0.25">
      <c r="A199" s="19">
        <v>44084</v>
      </c>
      <c r="B199" s="52">
        <f t="shared" si="125"/>
        <v>192</v>
      </c>
      <c r="C199" s="58">
        <f>+C198-((Parámetros!$C$50*C198*D198)/Parámetros!$B$9)</f>
        <v>44039631.1293924</v>
      </c>
      <c r="D199" s="59">
        <f>+D198+((Parámetros!$C$50*C198*D198)/Parámetros!$B$9)-Parámetros!$D$50*D198</f>
        <v>128472.32964975596</v>
      </c>
      <c r="E199" s="59">
        <f>+Parámetros!$D$50*D198+E198</f>
        <v>391896.54095789266</v>
      </c>
      <c r="F199" s="59">
        <f t="shared" si="180"/>
        <v>520368.87060764863</v>
      </c>
      <c r="G199" s="59">
        <f t="shared" si="181"/>
        <v>11604.071411266923</v>
      </c>
      <c r="H199" s="106">
        <f>+'Internación x edad (optimista)'!X202</f>
        <v>7908</v>
      </c>
      <c r="I199" s="106">
        <f>+'Internación x edad (optimista)'!AJ202</f>
        <v>2149</v>
      </c>
      <c r="J199" s="67">
        <f>+J198-((Parámetros!$F$50*J198*K198)/Parámetros!$B$9)</f>
        <v>44039631.1293924</v>
      </c>
      <c r="K199" s="68">
        <f>+K198+((Parámetros!$F$50*J198*K198)/Parámetros!$B$9)-Parámetros!$D$50*K198</f>
        <v>128472.32964975596</v>
      </c>
      <c r="L199" s="68">
        <f>+Parámetros!$D$50*K198+L198</f>
        <v>391896.54095789266</v>
      </c>
      <c r="M199" s="68">
        <f t="shared" si="182"/>
        <v>520368.87060760963</v>
      </c>
      <c r="N199" s="68">
        <f t="shared" si="183"/>
        <v>11604.071411266923</v>
      </c>
      <c r="O199" s="66">
        <f>+'Internación x edad (moderado)'!X202</f>
        <v>7908</v>
      </c>
      <c r="P199" s="66">
        <f>+'Internación x edad (moderado)'!AJ202</f>
        <v>2149</v>
      </c>
      <c r="Q199" s="83">
        <f>+Q198-((Parámetros!$I$50*Q198*R198)/Parámetros!$B$9)</f>
        <v>44039631.1293924</v>
      </c>
      <c r="R199" s="84">
        <f>+R198+((Parámetros!$I$50*Q198*R198)/Parámetros!$B$9)-Parámetros!$D$26*R198</f>
        <v>128472.32964975596</v>
      </c>
      <c r="S199" s="84">
        <f>+Parámetros!$D$50*R198+S198</f>
        <v>391896.54095789266</v>
      </c>
      <c r="T199" s="84">
        <f t="shared" si="184"/>
        <v>520368.87060764863</v>
      </c>
      <c r="U199" s="84">
        <f t="shared" si="185"/>
        <v>11604.071411266923</v>
      </c>
      <c r="V199" s="82">
        <f>+'Internación x edad (pesimista)'!X202</f>
        <v>7908</v>
      </c>
      <c r="W199" s="82">
        <f>+'Internación x edad (pesimista)'!AJ202</f>
        <v>2149</v>
      </c>
      <c r="X199" s="212">
        <v>44084</v>
      </c>
      <c r="AA199" s="28">
        <v>524198</v>
      </c>
    </row>
    <row r="200" spans="1:31" x14ac:dyDescent="0.25">
      <c r="A200" s="19">
        <v>44085</v>
      </c>
      <c r="B200" s="52">
        <f t="shared" si="125"/>
        <v>193</v>
      </c>
      <c r="C200" s="58">
        <f>+C199-((Parámetros!$C$50*C199*D199)/Parámetros!$B$9)</f>
        <v>44027789.149495386</v>
      </c>
      <c r="D200" s="59">
        <f>+D199+((Parámetros!$C$50*C199*D199)/Parámetros!$B$9)-Parámetros!$D$50*D199</f>
        <v>131137.71457178917</v>
      </c>
      <c r="E200" s="59">
        <f>+Parámetros!$D$50*D199+E199</f>
        <v>401073.13593287522</v>
      </c>
      <c r="F200" s="59">
        <f t="shared" si="180"/>
        <v>532210.85050466435</v>
      </c>
      <c r="G200" s="59">
        <f t="shared" si="181"/>
        <v>11841.979897014797</v>
      </c>
      <c r="H200" s="106">
        <f>+'Internación x edad (optimista)'!X203</f>
        <v>8053</v>
      </c>
      <c r="I200" s="106">
        <f>+'Internación x edad (optimista)'!AJ203</f>
        <v>2188</v>
      </c>
      <c r="J200" s="67">
        <f>+J199-((Parámetros!$F$50*J199*K199)/Parámetros!$B$9)</f>
        <v>44027789.149495386</v>
      </c>
      <c r="K200" s="68">
        <f>+K199+((Parámetros!$F$50*J199*K199)/Parámetros!$B$9)-Parámetros!$D$50*K199</f>
        <v>131137.71457178917</v>
      </c>
      <c r="L200" s="68">
        <f>+Parámetros!$D$50*K199+L199</f>
        <v>401073.13593287522</v>
      </c>
      <c r="M200" s="68">
        <f t="shared" si="182"/>
        <v>532210.85050462442</v>
      </c>
      <c r="N200" s="68">
        <f t="shared" si="183"/>
        <v>11841.979897014797</v>
      </c>
      <c r="O200" s="66">
        <f>+'Internación x edad (moderado)'!X203</f>
        <v>8053</v>
      </c>
      <c r="P200" s="66">
        <f>+'Internación x edad (moderado)'!AJ203</f>
        <v>2188</v>
      </c>
      <c r="Q200" s="83">
        <f>+Q199-((Parámetros!$I$50*Q199*R199)/Parámetros!$B$9)</f>
        <v>44027789.149495386</v>
      </c>
      <c r="R200" s="84">
        <f>+R199+((Parámetros!$I$50*Q199*R199)/Parámetros!$B$9)-Parámetros!$D$26*R199</f>
        <v>131137.71457178917</v>
      </c>
      <c r="S200" s="84">
        <f>+Parámetros!$D$50*R199+S199</f>
        <v>401073.13593287522</v>
      </c>
      <c r="T200" s="84">
        <f t="shared" si="184"/>
        <v>532210.85050466435</v>
      </c>
      <c r="U200" s="84">
        <f t="shared" si="185"/>
        <v>11841.979897014797</v>
      </c>
      <c r="V200" s="82">
        <f>+'Internación x edad (pesimista)'!X203</f>
        <v>8053</v>
      </c>
      <c r="W200" s="82">
        <f>+'Internación x edad (pesimista)'!AJ203</f>
        <v>2188</v>
      </c>
      <c r="X200" s="212">
        <v>44085</v>
      </c>
      <c r="AA200" s="28">
        <v>535705</v>
      </c>
    </row>
    <row r="201" spans="1:31" x14ac:dyDescent="0.25">
      <c r="A201" s="19">
        <v>44086</v>
      </c>
      <c r="B201" s="52">
        <f t="shared" si="125"/>
        <v>194</v>
      </c>
      <c r="C201" s="58">
        <f>+C200-((Parámetros!$C$50*C200*D200)/Parámetros!$B$9)</f>
        <v>44015704.737149388</v>
      </c>
      <c r="D201" s="59">
        <f>+D200+((Parámetros!$C$50*C200*D200)/Parámetros!$B$9)-Parámetros!$D$50*D200</f>
        <v>133855.14730551903</v>
      </c>
      <c r="E201" s="59">
        <f>+Parámetros!$D$50*D200+E200</f>
        <v>410440.11554514588</v>
      </c>
      <c r="F201" s="59">
        <f t="shared" si="180"/>
        <v>544295.26285066491</v>
      </c>
      <c r="G201" s="59">
        <f t="shared" si="181"/>
        <v>12084.412345997989</v>
      </c>
      <c r="H201" s="106">
        <f>+'Internación x edad (optimista)'!X204</f>
        <v>8215</v>
      </c>
      <c r="I201" s="106">
        <f>+'Internación x edad (optimista)'!AJ204</f>
        <v>2233</v>
      </c>
      <c r="J201" s="67">
        <f>+J200-((Parámetros!$F$50*J200*K200)/Parámetros!$B$9)</f>
        <v>44015704.737149388</v>
      </c>
      <c r="K201" s="68">
        <f>+K200+((Parámetros!$F$50*J200*K200)/Parámetros!$B$9)-Parámetros!$D$50*K200</f>
        <v>133855.14730551903</v>
      </c>
      <c r="L201" s="68">
        <f>+Parámetros!$D$50*K200+L200</f>
        <v>410440.11554514588</v>
      </c>
      <c r="M201" s="68">
        <f t="shared" si="182"/>
        <v>544295.26285062241</v>
      </c>
      <c r="N201" s="68">
        <f t="shared" si="183"/>
        <v>12084.412345997989</v>
      </c>
      <c r="O201" s="66">
        <f>+'Internación x edad (moderado)'!X204</f>
        <v>8215</v>
      </c>
      <c r="P201" s="66">
        <f>+'Internación x edad (moderado)'!AJ204</f>
        <v>2233</v>
      </c>
      <c r="Q201" s="83">
        <f>+Q200-((Parámetros!$I$50*Q200*R200)/Parámetros!$B$9)</f>
        <v>44015704.737149388</v>
      </c>
      <c r="R201" s="84">
        <f>+R200+((Parámetros!$I$50*Q200*R200)/Parámetros!$B$9)-Parámetros!$D$26*R200</f>
        <v>133855.14730551903</v>
      </c>
      <c r="S201" s="84">
        <f>+Parámetros!$D$50*R200+S200</f>
        <v>410440.11554514588</v>
      </c>
      <c r="T201" s="84">
        <f t="shared" si="184"/>
        <v>544295.26285066491</v>
      </c>
      <c r="U201" s="84">
        <f t="shared" si="185"/>
        <v>12084.412345997989</v>
      </c>
      <c r="V201" s="82">
        <f>+'Internación x edad (pesimista)'!X204</f>
        <v>8215</v>
      </c>
      <c r="W201" s="82">
        <f>+'Internación x edad (pesimista)'!AJ204</f>
        <v>2233</v>
      </c>
      <c r="X201" s="212">
        <v>44086</v>
      </c>
      <c r="AA201" s="28">
        <v>546481</v>
      </c>
    </row>
    <row r="202" spans="1:31" x14ac:dyDescent="0.25">
      <c r="A202" s="19">
        <v>44087</v>
      </c>
      <c r="B202" s="52">
        <f t="shared" ref="B202:B265" si="186">+B201+1</f>
        <v>195</v>
      </c>
      <c r="C202" s="58">
        <f>+C201-((Parámetros!$C$50*C201*D201)/Parámetros!$B$9)</f>
        <v>44003373.29745499</v>
      </c>
      <c r="D202" s="59">
        <f>+D201+((Parámetros!$C$50*C201*D201)/Parámetros!$B$9)-Parámetros!$D$50*D201</f>
        <v>136625.5050495246</v>
      </c>
      <c r="E202" s="59">
        <f>+Parámetros!$D$50*D201+E201</f>
        <v>420001.19749554008</v>
      </c>
      <c r="F202" s="59">
        <f t="shared" si="180"/>
        <v>556626.70254506473</v>
      </c>
      <c r="G202" s="59">
        <f t="shared" si="181"/>
        <v>12331.439694397151</v>
      </c>
      <c r="H202" s="106">
        <f>+'Internación x edad (optimista)'!X205</f>
        <v>8379</v>
      </c>
      <c r="I202" s="106">
        <f>+'Internación x edad (optimista)'!AJ205</f>
        <v>2278</v>
      </c>
      <c r="J202" s="67">
        <f>+J201-((Parámetros!$F$50*J201*K201)/Parámetros!$B$9)</f>
        <v>44003373.29745499</v>
      </c>
      <c r="K202" s="68">
        <f>+K201+((Parámetros!$F$50*J201*K201)/Parámetros!$B$9)-Parámetros!$D$50*K201</f>
        <v>136625.5050495246</v>
      </c>
      <c r="L202" s="68">
        <f>+Parámetros!$D$50*K201+L201</f>
        <v>420001.19749554008</v>
      </c>
      <c r="M202" s="68">
        <f t="shared" si="182"/>
        <v>556626.70254501957</v>
      </c>
      <c r="N202" s="68">
        <f t="shared" si="183"/>
        <v>12331.439694397151</v>
      </c>
      <c r="O202" s="66">
        <f>+'Internación x edad (moderado)'!X205</f>
        <v>8379</v>
      </c>
      <c r="P202" s="66">
        <f>+'Internación x edad (moderado)'!AJ205</f>
        <v>2278</v>
      </c>
      <c r="Q202" s="83">
        <f>+Q201-((Parámetros!$I$50*Q201*R201)/Parámetros!$B$9)</f>
        <v>44003373.29745499</v>
      </c>
      <c r="R202" s="84">
        <f>+R201+((Parámetros!$I$50*Q201*R201)/Parámetros!$B$9)-Parámetros!$D$26*R201</f>
        <v>136625.5050495246</v>
      </c>
      <c r="S202" s="84">
        <f>+Parámetros!$D$50*R201+S201</f>
        <v>420001.19749554008</v>
      </c>
      <c r="T202" s="84">
        <f t="shared" si="184"/>
        <v>556626.70254506473</v>
      </c>
      <c r="U202" s="84">
        <f t="shared" si="185"/>
        <v>12331.439694397151</v>
      </c>
      <c r="V202" s="82">
        <f>+'Internación x edad (pesimista)'!X205</f>
        <v>8379</v>
      </c>
      <c r="W202" s="82">
        <f>+'Internación x edad (pesimista)'!AJ205</f>
        <v>2278</v>
      </c>
      <c r="X202" s="212">
        <v>44087</v>
      </c>
      <c r="AA202" s="28">
        <v>555537</v>
      </c>
      <c r="AD202">
        <f>+(AA202/AA196)^(1/6)-1</f>
        <v>2.1835899193210828E-2</v>
      </c>
      <c r="AE202" s="28">
        <f>+LN(2)/LN(1+AD202)</f>
        <v>32.088794490130972</v>
      </c>
    </row>
    <row r="203" spans="1:31" x14ac:dyDescent="0.25">
      <c r="A203" s="19">
        <v>44088</v>
      </c>
      <c r="B203" s="52">
        <f t="shared" si="186"/>
        <v>196</v>
      </c>
      <c r="C203" s="58">
        <f>+C202-((Parámetros!$C$51*C202*D202)/Parámetros!$B$9)</f>
        <v>43993223.66241432</v>
      </c>
      <c r="D203" s="59">
        <f>+D202+((Parámetros!$C$51*C202*D202)/Parámetros!$B$9)-Parámetros!$D$51*D202</f>
        <v>137016.17544380031</v>
      </c>
      <c r="E203" s="59">
        <f>+Parámetros!$D$51*D202+E202</f>
        <v>429760.16214193468</v>
      </c>
      <c r="F203" s="59">
        <f t="shared" si="174"/>
        <v>566776.33758573502</v>
      </c>
      <c r="G203" s="59">
        <f t="shared" si="175"/>
        <v>10149.635040670633</v>
      </c>
      <c r="H203" s="106">
        <f>+'Internación x edad (optimista)'!X206</f>
        <v>8394</v>
      </c>
      <c r="I203" s="106">
        <f>+'Internación x edad (optimista)'!AJ206</f>
        <v>2283</v>
      </c>
      <c r="J203" s="67">
        <f>+J202-((Parámetros!$F$51*J202*K202)/Parámetros!$B$9)</f>
        <v>43993223.66241432</v>
      </c>
      <c r="K203" s="68">
        <f>+K202+((Parámetros!$F$51*J202*K202)/Parámetros!$B$9)-Parámetros!$D$51*K202</f>
        <v>137016.17544380031</v>
      </c>
      <c r="L203" s="68">
        <f>+Parámetros!$D$51*K202+L202</f>
        <v>429760.16214193468</v>
      </c>
      <c r="M203" s="68">
        <f t="shared" si="176"/>
        <v>566776.3375856902</v>
      </c>
      <c r="N203" s="68">
        <f t="shared" si="177"/>
        <v>10149.635040670633</v>
      </c>
      <c r="O203" s="66">
        <f>+'Internación x edad (moderado)'!X206</f>
        <v>8394</v>
      </c>
      <c r="P203" s="66">
        <f>+'Internación x edad (moderado)'!AJ206</f>
        <v>2283</v>
      </c>
      <c r="Q203" s="83">
        <f>+Q202-((Parámetros!$I$51*Q202*R202)/Parámetros!$B$9)</f>
        <v>43993223.66241432</v>
      </c>
      <c r="R203" s="84">
        <f>+R202+((Parámetros!$I$51*Q202*R202)/Parámetros!$B$9)-Parámetros!$D$26*R202</f>
        <v>137016.17544380031</v>
      </c>
      <c r="S203" s="84">
        <f>+Parámetros!$D$51*R202+S202</f>
        <v>429760.16214193468</v>
      </c>
      <c r="T203" s="84">
        <f t="shared" si="178"/>
        <v>566776.33758573502</v>
      </c>
      <c r="U203" s="84">
        <f t="shared" si="179"/>
        <v>10149.635040670633</v>
      </c>
      <c r="V203" s="82">
        <f>+'Internación x edad (pesimista)'!X206</f>
        <v>8394</v>
      </c>
      <c r="W203" s="82">
        <f>+'Internación x edad (pesimista)'!AJ206</f>
        <v>2283</v>
      </c>
      <c r="X203" s="212">
        <v>44088</v>
      </c>
      <c r="AA203" s="28">
        <v>565446</v>
      </c>
    </row>
    <row r="204" spans="1:31" x14ac:dyDescent="0.25">
      <c r="A204" s="19">
        <v>44089</v>
      </c>
      <c r="B204" s="52">
        <f t="shared" si="186"/>
        <v>197</v>
      </c>
      <c r="C204" s="58">
        <f>+C203-((Parámetros!$C$51*C203*D203)/Parámetros!$B$9)</f>
        <v>43983047.353019491</v>
      </c>
      <c r="D204" s="59">
        <f>+D203+((Parámetros!$C$51*C203*D203)/Parámetros!$B$9)-Parámetros!$D$51*D203</f>
        <v>137405.6151640754</v>
      </c>
      <c r="E204" s="59">
        <f>+Parámetros!$D$51*D203+E203</f>
        <v>439547.03181649186</v>
      </c>
      <c r="F204" s="59">
        <f t="shared" ref="F204:F209" si="187">+D204+E204</f>
        <v>576952.64698056725</v>
      </c>
      <c r="G204" s="59">
        <f t="shared" ref="G204:G209" si="188">+IF(C203-C204&gt;0,C203-C204,0)</f>
        <v>10176.309394828975</v>
      </c>
      <c r="H204" s="106">
        <f>+'Internación x edad (optimista)'!X207</f>
        <v>8398</v>
      </c>
      <c r="I204" s="106">
        <f>+'Internación x edad (optimista)'!AJ207</f>
        <v>2284</v>
      </c>
      <c r="J204" s="67">
        <f>+J203-((Parámetros!$F$51*J203*K203)/Parámetros!$B$9)</f>
        <v>43983047.353019491</v>
      </c>
      <c r="K204" s="68">
        <f>+K203+((Parámetros!$F$51*J203*K203)/Parámetros!$B$9)-Parámetros!$D$51*K203</f>
        <v>137405.6151640754</v>
      </c>
      <c r="L204" s="68">
        <f>+Parámetros!$D$51*K203+L203</f>
        <v>439547.03181649186</v>
      </c>
      <c r="M204" s="68">
        <f t="shared" ref="M204:M209" si="189">+M203+N204</f>
        <v>576952.64698051917</v>
      </c>
      <c r="N204" s="68">
        <f t="shared" ref="N204:N209" si="190">+J203-J204</f>
        <v>10176.309394828975</v>
      </c>
      <c r="O204" s="66">
        <f>+'Internación x edad (moderado)'!X207</f>
        <v>8398</v>
      </c>
      <c r="P204" s="66">
        <f>+'Internación x edad (moderado)'!AJ207</f>
        <v>2284</v>
      </c>
      <c r="Q204" s="83">
        <f>+Q203-((Parámetros!$I$51*Q203*R203)/Parámetros!$B$9)</f>
        <v>43983047.353019491</v>
      </c>
      <c r="R204" s="84">
        <f>+R203+((Parámetros!$I$51*Q203*R203)/Parámetros!$B$9)-Parámetros!$D$26*R203</f>
        <v>137405.6151640754</v>
      </c>
      <c r="S204" s="84">
        <f>+Parámetros!$D$51*R203+S203</f>
        <v>439547.03181649186</v>
      </c>
      <c r="T204" s="84">
        <f t="shared" ref="T204:T209" si="191">+S204+R204</f>
        <v>576952.64698056725</v>
      </c>
      <c r="U204" s="84">
        <f t="shared" ref="U204:U209" si="192">+Q203-Q204</f>
        <v>10176.309394828975</v>
      </c>
      <c r="V204" s="82">
        <f>+'Internación x edad (pesimista)'!X207</f>
        <v>8398</v>
      </c>
      <c r="W204" s="82">
        <f>+'Internación x edad (pesimista)'!AJ207</f>
        <v>2284</v>
      </c>
      <c r="X204" s="212">
        <v>44089</v>
      </c>
      <c r="AA204" s="28">
        <v>577338</v>
      </c>
    </row>
    <row r="205" spans="1:31" x14ac:dyDescent="0.25">
      <c r="A205" s="19">
        <v>44090</v>
      </c>
      <c r="B205" s="52">
        <f t="shared" si="186"/>
        <v>198</v>
      </c>
      <c r="C205" s="58">
        <f>+C204-((Parámetros!$C$51*C204*D204)/Parámetros!$B$9)</f>
        <v>43972844.480228595</v>
      </c>
      <c r="D205" s="59">
        <f>+D204+((Parámetros!$C$51*C204*D204)/Parámetros!$B$9)-Parámetros!$D$51*D204</f>
        <v>137793.80115753555</v>
      </c>
      <c r="E205" s="59">
        <f>+Parámetros!$D$51*D204+E204</f>
        <v>449361.7186139258</v>
      </c>
      <c r="F205" s="59">
        <f t="shared" si="187"/>
        <v>587155.51977146138</v>
      </c>
      <c r="G205" s="59">
        <f t="shared" si="188"/>
        <v>10202.872790895402</v>
      </c>
      <c r="H205" s="106">
        <f>+'Internación x edad (optimista)'!X208</f>
        <v>8390</v>
      </c>
      <c r="I205" s="106">
        <f>+'Internación x edad (optimista)'!AJ208</f>
        <v>2282</v>
      </c>
      <c r="J205" s="67">
        <f>+J204-((Parámetros!$F$51*J204*K204)/Parámetros!$B$9)</f>
        <v>43972844.480228595</v>
      </c>
      <c r="K205" s="68">
        <f>+K204+((Parámetros!$F$51*J204*K204)/Parámetros!$B$9)-Parámetros!$D$51*K204</f>
        <v>137793.80115753555</v>
      </c>
      <c r="L205" s="68">
        <f>+Parámetros!$D$51*K204+L204</f>
        <v>449361.7186139258</v>
      </c>
      <c r="M205" s="68">
        <f t="shared" si="189"/>
        <v>587155.51977141458</v>
      </c>
      <c r="N205" s="68">
        <f t="shared" si="190"/>
        <v>10202.872790895402</v>
      </c>
      <c r="O205" s="66">
        <f>+'Internación x edad (moderado)'!X208</f>
        <v>8390</v>
      </c>
      <c r="P205" s="66">
        <f>+'Internación x edad (moderado)'!AJ208</f>
        <v>2282</v>
      </c>
      <c r="Q205" s="83">
        <f>+Q204-((Parámetros!$I$51*Q204*R204)/Parámetros!$B$9)</f>
        <v>43972844.480228595</v>
      </c>
      <c r="R205" s="84">
        <f>+R204+((Parámetros!$I$51*Q204*R204)/Parámetros!$B$9)-Parámetros!$D$26*R204</f>
        <v>137793.80115753555</v>
      </c>
      <c r="S205" s="84">
        <f>+Parámetros!$D$51*R204+S204</f>
        <v>449361.7186139258</v>
      </c>
      <c r="T205" s="84">
        <f t="shared" si="191"/>
        <v>587155.51977146138</v>
      </c>
      <c r="U205" s="84">
        <f t="shared" si="192"/>
        <v>10202.872790895402</v>
      </c>
      <c r="V205" s="82">
        <f>+'Internación x edad (pesimista)'!X208</f>
        <v>8390</v>
      </c>
      <c r="W205" s="82">
        <f>+'Internación x edad (pesimista)'!AJ208</f>
        <v>2282</v>
      </c>
      <c r="X205" s="212">
        <v>44090</v>
      </c>
      <c r="AA205" s="28">
        <v>589012</v>
      </c>
    </row>
    <row r="206" spans="1:31" x14ac:dyDescent="0.25">
      <c r="A206" s="19">
        <v>44091</v>
      </c>
      <c r="B206" s="52">
        <f t="shared" si="186"/>
        <v>199</v>
      </c>
      <c r="C206" s="58">
        <f>+C205-((Parámetros!$C$51*C205*D205)/Parámetros!$B$9)</f>
        <v>43962615.156674467</v>
      </c>
      <c r="D206" s="59">
        <f>+D205+((Parámetros!$C$51*C205*D205)/Parámetros!$B$9)-Parámetros!$D$51*D205</f>
        <v>138180.71034326535</v>
      </c>
      <c r="E206" s="59">
        <f>+Parámetros!$D$51*D205+E205</f>
        <v>459204.1329823212</v>
      </c>
      <c r="F206" s="59">
        <f t="shared" si="187"/>
        <v>597384.84332558652</v>
      </c>
      <c r="G206" s="59">
        <f t="shared" si="188"/>
        <v>10229.323554128408</v>
      </c>
      <c r="H206" s="106">
        <f>+'Internación x edad (optimista)'!X209</f>
        <v>8366</v>
      </c>
      <c r="I206" s="106">
        <f>+'Internación x edad (optimista)'!AJ209</f>
        <v>2276</v>
      </c>
      <c r="J206" s="67">
        <f>+J205-((Parámetros!$F$51*J205*K205)/Parámetros!$B$9)</f>
        <v>43962615.156674467</v>
      </c>
      <c r="K206" s="68">
        <f>+K205+((Parámetros!$F$51*J205*K205)/Parámetros!$B$9)-Parámetros!$D$51*K205</f>
        <v>138180.71034326535</v>
      </c>
      <c r="L206" s="68">
        <f>+Parámetros!$D$51*K205+L205</f>
        <v>459204.1329823212</v>
      </c>
      <c r="M206" s="68">
        <f t="shared" si="189"/>
        <v>597384.84332554298</v>
      </c>
      <c r="N206" s="68">
        <f t="shared" si="190"/>
        <v>10229.323554128408</v>
      </c>
      <c r="O206" s="66">
        <f>+'Internación x edad (moderado)'!X209</f>
        <v>8366</v>
      </c>
      <c r="P206" s="66">
        <f>+'Internación x edad (moderado)'!AJ209</f>
        <v>2276</v>
      </c>
      <c r="Q206" s="83">
        <f>+Q205-((Parámetros!$I$51*Q205*R205)/Parámetros!$B$9)</f>
        <v>43962615.156674467</v>
      </c>
      <c r="R206" s="84">
        <f>+R205+((Parámetros!$I$51*Q205*R205)/Parámetros!$B$9)-Parámetros!$D$26*R205</f>
        <v>138180.71034326535</v>
      </c>
      <c r="S206" s="84">
        <f>+Parámetros!$D$51*R205+S205</f>
        <v>459204.1329823212</v>
      </c>
      <c r="T206" s="84">
        <f t="shared" si="191"/>
        <v>597384.84332558652</v>
      </c>
      <c r="U206" s="84">
        <f t="shared" si="192"/>
        <v>10229.323554128408</v>
      </c>
      <c r="V206" s="82">
        <f>+'Internación x edad (pesimista)'!X209</f>
        <v>8366</v>
      </c>
      <c r="W206" s="82">
        <f>+'Internación x edad (pesimista)'!AJ209</f>
        <v>2276</v>
      </c>
      <c r="X206" s="212">
        <v>44091</v>
      </c>
      <c r="AA206" s="28">
        <v>601713</v>
      </c>
    </row>
    <row r="207" spans="1:31" x14ac:dyDescent="0.25">
      <c r="A207" s="19">
        <v>44092</v>
      </c>
      <c r="B207" s="52">
        <f t="shared" si="186"/>
        <v>200</v>
      </c>
      <c r="C207" s="58">
        <f>+C206-((Parámetros!$C$51*C206*D206)/Parámetros!$B$9)</f>
        <v>43952359.496664152</v>
      </c>
      <c r="D207" s="59">
        <f>+D206+((Parámetros!$C$51*C206*D206)/Parámetros!$B$9)-Parámetros!$D$51*D206</f>
        <v>138566.31961477542</v>
      </c>
      <c r="E207" s="59">
        <f>+Parámetros!$D$51*D206+E206</f>
        <v>469074.18372112588</v>
      </c>
      <c r="F207" s="59">
        <f t="shared" si="187"/>
        <v>607640.5033359013</v>
      </c>
      <c r="G207" s="59">
        <f t="shared" si="188"/>
        <v>10255.660010315478</v>
      </c>
      <c r="H207" s="106">
        <f>+'Internación x edad (optimista)'!X210</f>
        <v>8330</v>
      </c>
      <c r="I207" s="106">
        <f>+'Internación x edad (optimista)'!AJ210</f>
        <v>2267</v>
      </c>
      <c r="J207" s="67">
        <f>+J206-((Parámetros!$F$51*J206*K206)/Parámetros!$B$9)</f>
        <v>43952359.496664152</v>
      </c>
      <c r="K207" s="68">
        <f>+K206+((Parámetros!$F$51*J206*K206)/Parámetros!$B$9)-Parámetros!$D$51*K206</f>
        <v>138566.31961477542</v>
      </c>
      <c r="L207" s="68">
        <f>+Parámetros!$D$51*K206+L206</f>
        <v>469074.18372112588</v>
      </c>
      <c r="M207" s="68">
        <f t="shared" si="189"/>
        <v>607640.50333585846</v>
      </c>
      <c r="N207" s="68">
        <f t="shared" si="190"/>
        <v>10255.660010315478</v>
      </c>
      <c r="O207" s="66">
        <f>+'Internación x edad (moderado)'!X210</f>
        <v>8330</v>
      </c>
      <c r="P207" s="66">
        <f>+'Internación x edad (moderado)'!AJ210</f>
        <v>2267</v>
      </c>
      <c r="Q207" s="83">
        <f>+Q206-((Parámetros!$I$51*Q206*R206)/Parámetros!$B$9)</f>
        <v>43952359.496664152</v>
      </c>
      <c r="R207" s="84">
        <f>+R206+((Parámetros!$I$51*Q206*R206)/Parámetros!$B$9)-Parámetros!$D$26*R206</f>
        <v>138566.31961477542</v>
      </c>
      <c r="S207" s="84">
        <f>+Parámetros!$D$51*R206+S206</f>
        <v>469074.18372112588</v>
      </c>
      <c r="T207" s="84">
        <f t="shared" si="191"/>
        <v>607640.5033359013</v>
      </c>
      <c r="U207" s="84">
        <f t="shared" si="192"/>
        <v>10255.660010315478</v>
      </c>
      <c r="V207" s="82">
        <f>+'Internación x edad (pesimista)'!X210</f>
        <v>8330</v>
      </c>
      <c r="W207" s="82">
        <f>+'Internación x edad (pesimista)'!AJ210</f>
        <v>2267</v>
      </c>
      <c r="X207" s="212">
        <v>44092</v>
      </c>
      <c r="AA207" s="28">
        <v>613658</v>
      </c>
    </row>
    <row r="208" spans="1:31" x14ac:dyDescent="0.25">
      <c r="A208" s="19">
        <v>44093</v>
      </c>
      <c r="B208" s="52">
        <f t="shared" si="186"/>
        <v>201</v>
      </c>
      <c r="C208" s="58">
        <f>+C207-((Parámetros!$C$51*C207*D207)/Parámetros!$B$9)</f>
        <v>43942077.616178177</v>
      </c>
      <c r="D208" s="59">
        <f>+D207+((Parámetros!$C$51*C207*D207)/Parámetros!$B$9)-Parámetros!$D$51*D207</f>
        <v>138950.60584255232</v>
      </c>
      <c r="E208" s="59">
        <f>+Parámetros!$D$51*D207+E207</f>
        <v>478971.77797932411</v>
      </c>
      <c r="F208" s="59">
        <f t="shared" si="187"/>
        <v>617922.38382187649</v>
      </c>
      <c r="G208" s="59">
        <f t="shared" si="188"/>
        <v>10281.880485974252</v>
      </c>
      <c r="H208" s="106">
        <f>+'Internación x edad (optimista)'!X211</f>
        <v>8290</v>
      </c>
      <c r="I208" s="106">
        <f>+'Internación x edad (optimista)'!AJ211</f>
        <v>2258</v>
      </c>
      <c r="J208" s="67">
        <f>+J207-((Parámetros!$F$51*J207*K207)/Parámetros!$B$9)</f>
        <v>43942077.616178177</v>
      </c>
      <c r="K208" s="68">
        <f>+K207+((Parámetros!$F$51*J207*K207)/Parámetros!$B$9)-Parámetros!$D$51*K207</f>
        <v>138950.60584255232</v>
      </c>
      <c r="L208" s="68">
        <f>+Parámetros!$D$51*K207+L207</f>
        <v>478971.77797932411</v>
      </c>
      <c r="M208" s="68">
        <f t="shared" si="189"/>
        <v>617922.38382183271</v>
      </c>
      <c r="N208" s="68">
        <f t="shared" si="190"/>
        <v>10281.880485974252</v>
      </c>
      <c r="O208" s="66">
        <f>+'Internación x edad (moderado)'!X211</f>
        <v>8290</v>
      </c>
      <c r="P208" s="66">
        <f>+'Internación x edad (moderado)'!AJ211</f>
        <v>2258</v>
      </c>
      <c r="Q208" s="83">
        <f>+Q207-((Parámetros!$I$51*Q207*R207)/Parámetros!$B$9)</f>
        <v>43942077.616178177</v>
      </c>
      <c r="R208" s="84">
        <f>+R207+((Parámetros!$I$51*Q207*R207)/Parámetros!$B$9)-Parámetros!$D$26*R207</f>
        <v>138950.60584255232</v>
      </c>
      <c r="S208" s="84">
        <f>+Parámetros!$D$51*R207+S207</f>
        <v>478971.77797932411</v>
      </c>
      <c r="T208" s="84">
        <f t="shared" si="191"/>
        <v>617922.38382187649</v>
      </c>
      <c r="U208" s="84">
        <f t="shared" si="192"/>
        <v>10281.880485974252</v>
      </c>
      <c r="V208" s="82">
        <f>+'Internación x edad (pesimista)'!X211</f>
        <v>8290</v>
      </c>
      <c r="W208" s="82">
        <f>+'Internación x edad (pesimista)'!AJ211</f>
        <v>2258</v>
      </c>
      <c r="X208" s="212">
        <v>44093</v>
      </c>
      <c r="AA208" s="28">
        <v>622934</v>
      </c>
    </row>
    <row r="209" spans="1:31" x14ac:dyDescent="0.25">
      <c r="A209" s="19">
        <v>44094</v>
      </c>
      <c r="B209" s="52">
        <f t="shared" si="186"/>
        <v>202</v>
      </c>
      <c r="C209" s="58">
        <f>+C208-((Parámetros!$C$51*C208*D208)/Parámetros!$B$9)</f>
        <v>43931769.632869631</v>
      </c>
      <c r="D209" s="59">
        <f>+D208+((Parámetros!$C$51*C208*D208)/Parámetros!$B$9)-Parámetros!$D$51*D208</f>
        <v>139333.54587663079</v>
      </c>
      <c r="E209" s="59">
        <f>+Parámetros!$D$51*D208+E208</f>
        <v>488896.82125379215</v>
      </c>
      <c r="F209" s="59">
        <f t="shared" si="187"/>
        <v>628230.36713042296</v>
      </c>
      <c r="G209" s="59">
        <f t="shared" si="188"/>
        <v>10307.983308546245</v>
      </c>
      <c r="H209" s="106">
        <f>+'Internación x edad (optimista)'!X212</f>
        <v>8237</v>
      </c>
      <c r="I209" s="106">
        <f>+'Internación x edad (optimista)'!AJ212</f>
        <v>2245</v>
      </c>
      <c r="J209" s="67">
        <f>+J208-((Parámetros!$F$51*J208*K208)/Parámetros!$B$9)</f>
        <v>43931769.632869631</v>
      </c>
      <c r="K209" s="68">
        <f>+K208+((Parámetros!$F$51*J208*K208)/Parámetros!$B$9)-Parámetros!$D$51*K208</f>
        <v>139333.54587663079</v>
      </c>
      <c r="L209" s="68">
        <f>+Parámetros!$D$51*K208+L208</f>
        <v>488896.82125379215</v>
      </c>
      <c r="M209" s="68">
        <f t="shared" si="189"/>
        <v>628230.36713037896</v>
      </c>
      <c r="N209" s="68">
        <f t="shared" si="190"/>
        <v>10307.983308546245</v>
      </c>
      <c r="O209" s="66">
        <f>+'Internación x edad (moderado)'!X212</f>
        <v>8237</v>
      </c>
      <c r="P209" s="66">
        <f>+'Internación x edad (moderado)'!AJ212</f>
        <v>2245</v>
      </c>
      <c r="Q209" s="83">
        <f>+Q208-((Parámetros!$I$51*Q208*R208)/Parámetros!$B$9)</f>
        <v>43931769.632869631</v>
      </c>
      <c r="R209" s="84">
        <f>+R208+((Parámetros!$I$51*Q208*R208)/Parámetros!$B$9)-Parámetros!$D$26*R208</f>
        <v>139333.54587663079</v>
      </c>
      <c r="S209" s="84">
        <f>+Parámetros!$D$51*R208+S208</f>
        <v>488896.82125379215</v>
      </c>
      <c r="T209" s="84">
        <f t="shared" si="191"/>
        <v>628230.36713042296</v>
      </c>
      <c r="U209" s="84">
        <f t="shared" si="192"/>
        <v>10307.983308546245</v>
      </c>
      <c r="V209" s="82">
        <f>+'Internación x edad (pesimista)'!X212</f>
        <v>8237</v>
      </c>
      <c r="W209" s="82">
        <f>+'Internación x edad (pesimista)'!AJ212</f>
        <v>2245</v>
      </c>
      <c r="X209" s="212">
        <v>44094</v>
      </c>
      <c r="AA209" s="28">
        <v>631365</v>
      </c>
      <c r="AD209">
        <f>+(AA209/AA203)^(1/6)-1</f>
        <v>1.854814254775583E-2</v>
      </c>
      <c r="AE209" s="28">
        <f>+LN(2)/LN(1+AD209)</f>
        <v>37.715678813341256</v>
      </c>
    </row>
    <row r="210" spans="1:31" x14ac:dyDescent="0.25">
      <c r="A210" s="19">
        <v>44095</v>
      </c>
      <c r="B210" s="52">
        <f t="shared" si="186"/>
        <v>203</v>
      </c>
      <c r="C210" s="58">
        <f>+C209-((Parámetros!$C$52*C209*D209)/Parámetros!$B$9)</f>
        <v>43919522.376869425</v>
      </c>
      <c r="D210" s="59">
        <f>+D209+((Parámetros!$C$52*C209*D209)/Parámetros!$B$9)-Parámetros!$D$52*D209</f>
        <v>141628.40574279262</v>
      </c>
      <c r="E210" s="59">
        <f>+Parámetros!$D$52*D209+E209</f>
        <v>498849.21738783718</v>
      </c>
      <c r="F210" s="59">
        <f t="shared" si="174"/>
        <v>640477.62313062977</v>
      </c>
      <c r="G210" s="59">
        <f t="shared" si="175"/>
        <v>12247.256000205874</v>
      </c>
      <c r="H210" s="106">
        <f>+'Internación x edad (optimista)'!X213</f>
        <v>8290</v>
      </c>
      <c r="I210" s="106">
        <f>+'Internación x edad (optimista)'!AJ213</f>
        <v>2261</v>
      </c>
      <c r="J210" s="67">
        <f>+J209-((Parámetros!$F$52*J209*K209)/Parámetros!$B$9)</f>
        <v>43919522.376869425</v>
      </c>
      <c r="K210" s="68">
        <f>+K209+((Parámetros!$F$52*J209*K209)/Parámetros!$B$9)-Parámetros!$D$52*K209</f>
        <v>141628.40574279262</v>
      </c>
      <c r="L210" s="68">
        <f>+Parámetros!$D$52*K209+L209</f>
        <v>498849.21738783718</v>
      </c>
      <c r="M210" s="68">
        <f t="shared" si="176"/>
        <v>640477.62313058483</v>
      </c>
      <c r="N210" s="68">
        <f t="shared" si="177"/>
        <v>12247.256000205874</v>
      </c>
      <c r="O210" s="66">
        <f>+'Internación x edad (moderado)'!X213</f>
        <v>8290</v>
      </c>
      <c r="P210" s="66">
        <f>+'Internación x edad (moderado)'!AJ213</f>
        <v>2261</v>
      </c>
      <c r="Q210" s="83">
        <f>+Q209-((Parámetros!$I$52*Q209*R209)/Parámetros!$B$9)</f>
        <v>43919522.376869425</v>
      </c>
      <c r="R210" s="84">
        <f>+R209+((Parámetros!$I$52*Q209*R209)/Parámetros!$B$9)-Parámetros!$D$26*R209</f>
        <v>141628.40574279262</v>
      </c>
      <c r="S210" s="84">
        <f>+Parámetros!$D$52*R209+S209</f>
        <v>498849.21738783718</v>
      </c>
      <c r="T210" s="84">
        <f t="shared" si="178"/>
        <v>640477.62313062977</v>
      </c>
      <c r="U210" s="84">
        <f t="shared" si="179"/>
        <v>12247.256000205874</v>
      </c>
      <c r="V210" s="82">
        <f>+'Internación x edad (pesimista)'!X213</f>
        <v>8290</v>
      </c>
      <c r="W210" s="82">
        <f>+'Internación x edad (pesimista)'!AJ213</f>
        <v>2261</v>
      </c>
      <c r="X210" s="212">
        <v>44095</v>
      </c>
      <c r="AA210" s="28">
        <v>640147</v>
      </c>
    </row>
    <row r="211" spans="1:31" x14ac:dyDescent="0.25">
      <c r="A211" s="19">
        <v>44096</v>
      </c>
      <c r="B211" s="52">
        <f t="shared" si="186"/>
        <v>204</v>
      </c>
      <c r="C211" s="58">
        <f>+C210-((Parámetros!$C$52*C210*D210)/Parámetros!$B$9)</f>
        <v>43907076.875878565</v>
      </c>
      <c r="D211" s="59">
        <f>+D210+((Parámetros!$C$52*C210*D210)/Parámetros!$B$9)-Parámetros!$D$52*D210</f>
        <v>143957.59203773574</v>
      </c>
      <c r="E211" s="59">
        <f>+Parámetros!$D$52*D210+E210</f>
        <v>508965.53208375094</v>
      </c>
      <c r="F211" s="59">
        <f t="shared" ref="F211:F216" si="193">+D211+E211</f>
        <v>652923.12412148667</v>
      </c>
      <c r="G211" s="59">
        <f t="shared" ref="G211:G216" si="194">+IF(C210-C211&gt;0,C210-C211,0)</f>
        <v>12445.500990860164</v>
      </c>
      <c r="H211" s="106">
        <f>+'Internación x edad (optimista)'!X214</f>
        <v>8343</v>
      </c>
      <c r="I211" s="106">
        <f>+'Internación x edad (optimista)'!AJ214</f>
        <v>2276</v>
      </c>
      <c r="J211" s="67">
        <f>+J210-((Parámetros!$F$52*J210*K210)/Parámetros!$B$9)</f>
        <v>43907076.875878565</v>
      </c>
      <c r="K211" s="68">
        <f>+K210+((Parámetros!$F$52*J210*K210)/Parámetros!$B$9)-Parámetros!$D$52*K210</f>
        <v>143957.59203773574</v>
      </c>
      <c r="L211" s="68">
        <f>+Parámetros!$D$52*K210+L210</f>
        <v>508965.53208375094</v>
      </c>
      <c r="M211" s="68">
        <f t="shared" ref="M211:M216" si="195">+M210+N211</f>
        <v>652923.124121445</v>
      </c>
      <c r="N211" s="68">
        <f t="shared" ref="N211:N216" si="196">+J210-J211</f>
        <v>12445.500990860164</v>
      </c>
      <c r="O211" s="66">
        <f>+'Internación x edad (moderado)'!X214</f>
        <v>8343</v>
      </c>
      <c r="P211" s="66">
        <f>+'Internación x edad (moderado)'!AJ214</f>
        <v>2276</v>
      </c>
      <c r="Q211" s="83">
        <f>+Q210-((Parámetros!$I$52*Q210*R210)/Parámetros!$B$9)</f>
        <v>43907076.875878565</v>
      </c>
      <c r="R211" s="84">
        <f>+R210+((Parámetros!$I$52*Q210*R210)/Parámetros!$B$9)-Parámetros!$D$26*R210</f>
        <v>143957.59203773574</v>
      </c>
      <c r="S211" s="84">
        <f>+Parámetros!$D$52*R210+S210</f>
        <v>508965.53208375094</v>
      </c>
      <c r="T211" s="84">
        <f t="shared" ref="T211:T216" si="197">+S211+R211</f>
        <v>652923.12412148667</v>
      </c>
      <c r="U211" s="84">
        <f t="shared" ref="U211:U216" si="198">+Q210-Q211</f>
        <v>12445.500990860164</v>
      </c>
      <c r="V211" s="82">
        <f>+'Internación x edad (pesimista)'!X214</f>
        <v>8343</v>
      </c>
      <c r="W211" s="82">
        <f>+'Internación x edad (pesimista)'!AJ214</f>
        <v>2276</v>
      </c>
      <c r="X211" s="212">
        <v>44096</v>
      </c>
      <c r="AA211" s="28">
        <v>652174</v>
      </c>
    </row>
    <row r="212" spans="1:31" x14ac:dyDescent="0.25">
      <c r="A212" s="19">
        <v>44097</v>
      </c>
      <c r="B212" s="52">
        <f t="shared" si="186"/>
        <v>205</v>
      </c>
      <c r="C212" s="58">
        <f>+C211-((Parámetros!$C$52*C211*D211)/Parámetros!$B$9)</f>
        <v>43894430.283895113</v>
      </c>
      <c r="D212" s="59">
        <f>+D211+((Parámetros!$C$52*C211*D211)/Parámetros!$B$9)-Parámetros!$D$52*D211</f>
        <v>146321.49887563416</v>
      </c>
      <c r="E212" s="59">
        <f>+Parámetros!$D$52*D211+E211</f>
        <v>519248.2172293035</v>
      </c>
      <c r="F212" s="59">
        <f t="shared" si="193"/>
        <v>665569.71610493772</v>
      </c>
      <c r="G212" s="59">
        <f t="shared" si="194"/>
        <v>12646.591983452439</v>
      </c>
      <c r="H212" s="106">
        <f>+'Internación x edad (optimista)'!X215</f>
        <v>8395</v>
      </c>
      <c r="I212" s="106">
        <f>+'Internación x edad (optimista)'!AJ215</f>
        <v>2292</v>
      </c>
      <c r="J212" s="67">
        <f>+J211-((Parámetros!$F$52*J211*K211)/Parámetros!$B$9)</f>
        <v>43894430.283895113</v>
      </c>
      <c r="K212" s="68">
        <f>+K211+((Parámetros!$F$52*J211*K211)/Parámetros!$B$9)-Parámetros!$D$52*K211</f>
        <v>146321.49887563416</v>
      </c>
      <c r="L212" s="68">
        <f>+Parámetros!$D$52*K211+L211</f>
        <v>519248.2172293035</v>
      </c>
      <c r="M212" s="68">
        <f t="shared" si="195"/>
        <v>665569.71610489744</v>
      </c>
      <c r="N212" s="68">
        <f t="shared" si="196"/>
        <v>12646.591983452439</v>
      </c>
      <c r="O212" s="66">
        <f>+'Internación x edad (moderado)'!X215</f>
        <v>8395</v>
      </c>
      <c r="P212" s="66">
        <f>+'Internación x edad (moderado)'!AJ215</f>
        <v>2292</v>
      </c>
      <c r="Q212" s="83">
        <f>+Q211-((Parámetros!$I$52*Q211*R211)/Parámetros!$B$9)</f>
        <v>43894430.283895113</v>
      </c>
      <c r="R212" s="84">
        <f>+R211+((Parámetros!$I$52*Q211*R211)/Parámetros!$B$9)-Parámetros!$D$26*R211</f>
        <v>146321.49887563416</v>
      </c>
      <c r="S212" s="84">
        <f>+Parámetros!$D$52*R211+S211</f>
        <v>519248.2172293035</v>
      </c>
      <c r="T212" s="84">
        <f t="shared" si="197"/>
        <v>665569.71610493772</v>
      </c>
      <c r="U212" s="84">
        <f t="shared" si="198"/>
        <v>12646.591983452439</v>
      </c>
      <c r="V212" s="82">
        <f>+'Internación x edad (pesimista)'!X215</f>
        <v>8395</v>
      </c>
      <c r="W212" s="82">
        <f>+'Internación x edad (pesimista)'!AJ215</f>
        <v>2292</v>
      </c>
      <c r="X212" s="212">
        <v>44097</v>
      </c>
      <c r="AA212" s="28">
        <v>664799</v>
      </c>
    </row>
    <row r="213" spans="1:31" x14ac:dyDescent="0.25">
      <c r="A213" s="19">
        <v>44098</v>
      </c>
      <c r="B213" s="52">
        <f t="shared" si="186"/>
        <v>206</v>
      </c>
      <c r="C213" s="58">
        <f>+C212-((Parámetros!$C$52*C212*D212)/Parámetros!$B$9)</f>
        <v>43881579.72647348</v>
      </c>
      <c r="D213" s="59">
        <f>+D212+((Parámetros!$C$52*C212*D212)/Parámetros!$B$9)-Parámetros!$D$52*D212</f>
        <v>148720.52066328953</v>
      </c>
      <c r="E213" s="59">
        <f>+Parámetros!$D$52*D212+E212</f>
        <v>529699.75286327733</v>
      </c>
      <c r="F213" s="59">
        <f t="shared" si="193"/>
        <v>678420.2735265668</v>
      </c>
      <c r="G213" s="59">
        <f t="shared" si="194"/>
        <v>12850.557421632111</v>
      </c>
      <c r="H213" s="106">
        <f>+'Internación x edad (optimista)'!X216</f>
        <v>8445</v>
      </c>
      <c r="I213" s="106">
        <f>+'Internación x edad (optimista)'!AJ216</f>
        <v>2304</v>
      </c>
      <c r="J213" s="67">
        <f>+J212-((Parámetros!$F$52*J212*K212)/Parámetros!$B$9)</f>
        <v>43881579.72647348</v>
      </c>
      <c r="K213" s="68">
        <f>+K212+((Parámetros!$F$52*J212*K212)/Parámetros!$B$9)-Parámetros!$D$52*K212</f>
        <v>148720.52066328953</v>
      </c>
      <c r="L213" s="68">
        <f>+Parámetros!$D$52*K212+L212</f>
        <v>529699.75286327733</v>
      </c>
      <c r="M213" s="68">
        <f t="shared" si="195"/>
        <v>678420.27352652955</v>
      </c>
      <c r="N213" s="68">
        <f t="shared" si="196"/>
        <v>12850.557421632111</v>
      </c>
      <c r="O213" s="66">
        <f>+'Internación x edad (moderado)'!X216</f>
        <v>8445</v>
      </c>
      <c r="P213" s="66">
        <f>+'Internación x edad (moderado)'!AJ216</f>
        <v>2304</v>
      </c>
      <c r="Q213" s="83">
        <f>+Q212-((Parámetros!$I$52*Q212*R212)/Parámetros!$B$9)</f>
        <v>43881579.72647348</v>
      </c>
      <c r="R213" s="84">
        <f>+R212+((Parámetros!$I$52*Q212*R212)/Parámetros!$B$9)-Parámetros!$D$26*R212</f>
        <v>148720.52066328953</v>
      </c>
      <c r="S213" s="84">
        <f>+Parámetros!$D$52*R212+S212</f>
        <v>529699.75286327733</v>
      </c>
      <c r="T213" s="84">
        <f t="shared" si="197"/>
        <v>678420.2735265668</v>
      </c>
      <c r="U213" s="84">
        <f t="shared" si="198"/>
        <v>12850.557421632111</v>
      </c>
      <c r="V213" s="82">
        <f>+'Internación x edad (pesimista)'!X216</f>
        <v>8445</v>
      </c>
      <c r="W213" s="82">
        <f>+'Internación x edad (pesimista)'!AJ216</f>
        <v>2304</v>
      </c>
      <c r="X213" s="212">
        <v>44098</v>
      </c>
      <c r="AA213" s="28">
        <v>678266</v>
      </c>
    </row>
    <row r="214" spans="1:31" x14ac:dyDescent="0.25">
      <c r="A214" s="19">
        <v>44099</v>
      </c>
      <c r="B214" s="52">
        <f t="shared" si="186"/>
        <v>207</v>
      </c>
      <c r="C214" s="58">
        <f>+C213-((Parámetros!$C$52*C213*D213)/Parámetros!$B$9)</f>
        <v>43868522.300884061</v>
      </c>
      <c r="D214" s="59">
        <f>+D213+((Parámetros!$C$52*C213*D213)/Parámetros!$B$9)-Parámetros!$D$52*D213</f>
        <v>151155.0519196153</v>
      </c>
      <c r="E214" s="59">
        <f>+Parámetros!$D$52*D213+E213</f>
        <v>540322.64719636948</v>
      </c>
      <c r="F214" s="59">
        <f t="shared" si="193"/>
        <v>691477.69911598484</v>
      </c>
      <c r="G214" s="59">
        <f t="shared" si="194"/>
        <v>13057.425589419901</v>
      </c>
      <c r="H214" s="106">
        <f>+'Internación x edad (optimista)'!X217</f>
        <v>8493</v>
      </c>
      <c r="I214" s="106">
        <f>+'Internación x edad (optimista)'!AJ217</f>
        <v>2317</v>
      </c>
      <c r="J214" s="67">
        <f>+J213-((Parámetros!$F$52*J213*K213)/Parámetros!$B$9)</f>
        <v>43868522.300884061</v>
      </c>
      <c r="K214" s="68">
        <f>+K213+((Parámetros!$F$52*J213*K213)/Parámetros!$B$9)-Parámetros!$D$52*K213</f>
        <v>151155.0519196153</v>
      </c>
      <c r="L214" s="68">
        <f>+Parámetros!$D$52*K213+L213</f>
        <v>540322.64719636948</v>
      </c>
      <c r="M214" s="68">
        <f t="shared" si="195"/>
        <v>691477.69911594945</v>
      </c>
      <c r="N214" s="68">
        <f t="shared" si="196"/>
        <v>13057.425589419901</v>
      </c>
      <c r="O214" s="66">
        <f>+'Internación x edad (moderado)'!X217</f>
        <v>8493</v>
      </c>
      <c r="P214" s="66">
        <f>+'Internación x edad (moderado)'!AJ217</f>
        <v>2317</v>
      </c>
      <c r="Q214" s="83">
        <f>+Q213-((Parámetros!$I$52*Q213*R213)/Parámetros!$B$9)</f>
        <v>43868522.300884061</v>
      </c>
      <c r="R214" s="84">
        <f>+R213+((Parámetros!$I$52*Q213*R213)/Parámetros!$B$9)-Parámetros!$D$26*R213</f>
        <v>151155.0519196153</v>
      </c>
      <c r="S214" s="84">
        <f>+Parámetros!$D$52*R213+S213</f>
        <v>540322.64719636948</v>
      </c>
      <c r="T214" s="84">
        <f t="shared" si="197"/>
        <v>691477.69911598484</v>
      </c>
      <c r="U214" s="84">
        <f t="shared" si="198"/>
        <v>13057.425589419901</v>
      </c>
      <c r="V214" s="82">
        <f>+'Internación x edad (pesimista)'!X217</f>
        <v>8493</v>
      </c>
      <c r="W214" s="82">
        <f>+'Internación x edad (pesimista)'!AJ217</f>
        <v>2317</v>
      </c>
      <c r="X214" s="212">
        <v>44099</v>
      </c>
      <c r="AA214" s="28">
        <v>691235</v>
      </c>
    </row>
    <row r="215" spans="1:31" x14ac:dyDescent="0.25">
      <c r="A215" s="19">
        <v>44100</v>
      </c>
      <c r="B215" s="52">
        <f t="shared" si="186"/>
        <v>208</v>
      </c>
      <c r="C215" s="58">
        <f>+C214-((Parámetros!$C$52*C214*D214)/Parámetros!$B$9)</f>
        <v>43855255.076292939</v>
      </c>
      <c r="D215" s="59">
        <f>+D214+((Parámetros!$C$52*C214*D214)/Parámetros!$B$9)-Parámetros!$D$52*D214</f>
        <v>153625.48708790317</v>
      </c>
      <c r="E215" s="59">
        <f>+Parámetros!$D$52*D214+E214</f>
        <v>551119.43661919911</v>
      </c>
      <c r="F215" s="59">
        <f t="shared" si="193"/>
        <v>704744.92370710231</v>
      </c>
      <c r="G215" s="59">
        <f t="shared" si="194"/>
        <v>13267.224591121078</v>
      </c>
      <c r="H215" s="106">
        <f>+'Internación x edad (optimista)'!X218</f>
        <v>8690</v>
      </c>
      <c r="I215" s="106">
        <f>+'Internación x edad (optimista)'!AJ218</f>
        <v>2371</v>
      </c>
      <c r="J215" s="67">
        <f>+J214-((Parámetros!$F$52*J214*K214)/Parámetros!$B$9)</f>
        <v>43855255.076292939</v>
      </c>
      <c r="K215" s="68">
        <f>+K214+((Parámetros!$F$52*J214*K214)/Parámetros!$B$9)-Parámetros!$D$52*K214</f>
        <v>153625.48708790317</v>
      </c>
      <c r="L215" s="68">
        <f>+Parámetros!$D$52*K214+L214</f>
        <v>551119.43661919911</v>
      </c>
      <c r="M215" s="68">
        <f t="shared" si="195"/>
        <v>704744.92370707053</v>
      </c>
      <c r="N215" s="68">
        <f t="shared" si="196"/>
        <v>13267.224591121078</v>
      </c>
      <c r="O215" s="66">
        <f>+'Internación x edad (moderado)'!X218</f>
        <v>8690</v>
      </c>
      <c r="P215" s="66">
        <f>+'Internación x edad (moderado)'!AJ218</f>
        <v>2371</v>
      </c>
      <c r="Q215" s="83">
        <f>+Q214-((Parámetros!$I$52*Q214*R214)/Parámetros!$B$9)</f>
        <v>43855255.076292939</v>
      </c>
      <c r="R215" s="84">
        <f>+R214+((Parámetros!$I$52*Q214*R214)/Parámetros!$B$9)-Parámetros!$D$26*R214</f>
        <v>153625.48708790317</v>
      </c>
      <c r="S215" s="84">
        <f>+Parámetros!$D$52*R214+S214</f>
        <v>551119.43661919911</v>
      </c>
      <c r="T215" s="84">
        <f t="shared" si="197"/>
        <v>704744.92370710231</v>
      </c>
      <c r="U215" s="84">
        <f t="shared" si="198"/>
        <v>13267.224591121078</v>
      </c>
      <c r="V215" s="82">
        <f>+'Internación x edad (pesimista)'!X218</f>
        <v>8690</v>
      </c>
      <c r="W215" s="82">
        <f>+'Internación x edad (pesimista)'!AJ218</f>
        <v>2371</v>
      </c>
      <c r="X215" s="212">
        <v>44100</v>
      </c>
      <c r="AA215" s="28">
        <v>702484</v>
      </c>
    </row>
    <row r="216" spans="1:31" x14ac:dyDescent="0.25">
      <c r="A216" s="19">
        <v>44101</v>
      </c>
      <c r="B216" s="52">
        <f t="shared" si="186"/>
        <v>209</v>
      </c>
      <c r="C216" s="58">
        <f>+C215-((Parámetros!$C$52*C215*D215)/Parámetros!$B$9)</f>
        <v>43841775.093962424</v>
      </c>
      <c r="D216" s="59">
        <f>+D215+((Parámetros!$C$52*C215*D215)/Parámetros!$B$9)-Parámetros!$D$52*D215</f>
        <v>156132.22034071531</v>
      </c>
      <c r="E216" s="59">
        <f>+Parámetros!$D$52*D215+E215</f>
        <v>562092.68569690653</v>
      </c>
      <c r="F216" s="59">
        <f t="shared" si="193"/>
        <v>718224.9060376219</v>
      </c>
      <c r="G216" s="59">
        <f t="shared" si="194"/>
        <v>13479.982330515981</v>
      </c>
      <c r="H216" s="106">
        <f>+'Internación x edad (optimista)'!X219</f>
        <v>8899</v>
      </c>
      <c r="I216" s="106">
        <f>+'Internación x edad (optimista)'!AJ219</f>
        <v>2427</v>
      </c>
      <c r="J216" s="67">
        <f>+J215-((Parámetros!$F$52*J215*K215)/Parámetros!$B$9)</f>
        <v>43841775.093962424</v>
      </c>
      <c r="K216" s="68">
        <f>+K215+((Parámetros!$F$52*J215*K215)/Parámetros!$B$9)-Parámetros!$D$52*K215</f>
        <v>156132.22034071531</v>
      </c>
      <c r="L216" s="68">
        <f>+Parámetros!$D$52*K215+L215</f>
        <v>562092.68569690653</v>
      </c>
      <c r="M216" s="68">
        <f t="shared" si="195"/>
        <v>718224.90603758651</v>
      </c>
      <c r="N216" s="68">
        <f t="shared" si="196"/>
        <v>13479.982330515981</v>
      </c>
      <c r="O216" s="66">
        <f>+'Internación x edad (moderado)'!X219</f>
        <v>8899</v>
      </c>
      <c r="P216" s="66">
        <f>+'Internación x edad (moderado)'!AJ219</f>
        <v>2427</v>
      </c>
      <c r="Q216" s="83">
        <f>+Q215-((Parámetros!$I$52*Q215*R215)/Parámetros!$B$9)</f>
        <v>43841775.093962424</v>
      </c>
      <c r="R216" s="84">
        <f>+R215+((Parámetros!$I$52*Q215*R215)/Parámetros!$B$9)-Parámetros!$D$26*R215</f>
        <v>156132.22034071531</v>
      </c>
      <c r="S216" s="84">
        <f>+Parámetros!$D$52*R215+S215</f>
        <v>562092.68569690653</v>
      </c>
      <c r="T216" s="84">
        <f t="shared" si="197"/>
        <v>718224.9060376219</v>
      </c>
      <c r="U216" s="84">
        <f t="shared" si="198"/>
        <v>13479.982330515981</v>
      </c>
      <c r="V216" s="82">
        <f>+'Internación x edad (pesimista)'!X219</f>
        <v>8899</v>
      </c>
      <c r="W216" s="82">
        <f>+'Internación x edad (pesimista)'!AJ219</f>
        <v>2427</v>
      </c>
      <c r="X216" s="212">
        <v>44101</v>
      </c>
      <c r="AA216" s="28">
        <v>711325</v>
      </c>
      <c r="AD216">
        <f>+(AA216/AA210)^(1/6)-1</f>
        <v>1.772722642785185E-2</v>
      </c>
      <c r="AE216" s="28">
        <f>+LN(2)/LN(1+AD216)</f>
        <v>39.446270908118983</v>
      </c>
    </row>
    <row r="217" spans="1:31" x14ac:dyDescent="0.25">
      <c r="A217" s="19">
        <v>44102</v>
      </c>
      <c r="B217" s="52">
        <f t="shared" si="186"/>
        <v>210</v>
      </c>
      <c r="C217" s="58">
        <f>+C216-((Parámetros!$C$53*C216*D216)/Parámetros!$B$9)</f>
        <v>43829639.429954752</v>
      </c>
      <c r="D217" s="59">
        <f>+D216+((Parámetros!$C$53*C216*D216)/Parámetros!$B$9)-Parámetros!$D$53*D216</f>
        <v>157115.58289547494</v>
      </c>
      <c r="E217" s="59">
        <f>+Parámetros!$D$53*D216+E216</f>
        <v>573244.98714981473</v>
      </c>
      <c r="F217" s="59">
        <f t="shared" si="174"/>
        <v>730360.5700452897</v>
      </c>
      <c r="G217" s="59">
        <f t="shared" si="175"/>
        <v>12135.664007671177</v>
      </c>
      <c r="H217" s="106">
        <f>+'Internación x edad (optimista)'!X220</f>
        <v>9020</v>
      </c>
      <c r="I217" s="106">
        <f>+'Internación x edad (optimista)'!AJ220</f>
        <v>2460</v>
      </c>
      <c r="J217" s="67">
        <f>+J216-((Parámetros!$F$53*J216*K216)/Parámetros!$B$9)</f>
        <v>43829639.429954752</v>
      </c>
      <c r="K217" s="68">
        <f>+K216+((Parámetros!$F$53*J216*K216)/Parámetros!$B$9)-Parámetros!$D$53*K216</f>
        <v>157115.58289547494</v>
      </c>
      <c r="L217" s="68">
        <f>+Parámetros!$D$53*K216+L216</f>
        <v>573244.98714981473</v>
      </c>
      <c r="M217" s="68">
        <f t="shared" si="176"/>
        <v>730360.57004525769</v>
      </c>
      <c r="N217" s="68">
        <f t="shared" si="177"/>
        <v>12135.664007671177</v>
      </c>
      <c r="O217" s="66">
        <f>+'Internación x edad (moderado)'!X220</f>
        <v>9020</v>
      </c>
      <c r="P217" s="66">
        <f>+'Internación x edad (moderado)'!AJ220</f>
        <v>2460</v>
      </c>
      <c r="Q217" s="83">
        <f>+Q216-((Parámetros!$I$53*Q216*R216)/Parámetros!$B$9)</f>
        <v>43829639.429954752</v>
      </c>
      <c r="R217" s="84">
        <f>+R216+((Parámetros!$I$53*Q216*R216)/Parámetros!$B$9)-Parámetros!$D$26*R216</f>
        <v>157115.58289547494</v>
      </c>
      <c r="S217" s="84">
        <f>+Parámetros!$D$53*R216+S216</f>
        <v>573244.98714981473</v>
      </c>
      <c r="T217" s="84">
        <f t="shared" si="178"/>
        <v>730360.5700452897</v>
      </c>
      <c r="U217" s="84">
        <f t="shared" si="179"/>
        <v>12135.664007671177</v>
      </c>
      <c r="V217" s="82">
        <f>+'Internación x edad (pesimista)'!X220</f>
        <v>9020</v>
      </c>
      <c r="W217" s="82">
        <f>+'Internación x edad (pesimista)'!AJ220</f>
        <v>2460</v>
      </c>
      <c r="X217" s="212">
        <v>44102</v>
      </c>
      <c r="AA217" s="28">
        <v>723132</v>
      </c>
    </row>
    <row r="218" spans="1:31" x14ac:dyDescent="0.25">
      <c r="A218" s="19">
        <v>44103</v>
      </c>
      <c r="B218" s="52">
        <f t="shared" si="186"/>
        <v>211</v>
      </c>
      <c r="C218" s="58">
        <f>+C217-((Parámetros!$C$53*C217*D217)/Parámetros!$B$9)</f>
        <v>43817430.712665014</v>
      </c>
      <c r="D218" s="59">
        <f>+D217+((Parámetros!$C$53*C217*D217)/Parámetros!$B$9)-Parámetros!$D$53*D217</f>
        <v>158101.75854982517</v>
      </c>
      <c r="E218" s="59">
        <f>+Parámetros!$D$53*D217+E217</f>
        <v>584467.5287852058</v>
      </c>
      <c r="F218" s="59">
        <f t="shared" ref="F218:F223" si="199">+D218+E218</f>
        <v>742569.28733503097</v>
      </c>
      <c r="G218" s="59">
        <f t="shared" ref="G218:G223" si="200">+IF(C217-C218&gt;0,C217-C218,0)</f>
        <v>12208.717289738357</v>
      </c>
      <c r="H218" s="106">
        <f>+'Internación x edad (optimista)'!X221</f>
        <v>9146</v>
      </c>
      <c r="I218" s="106">
        <f>+'Internación x edad (optimista)'!AJ221</f>
        <v>2496</v>
      </c>
      <c r="J218" s="67">
        <f>+J217-((Parámetros!$F$53*J217*K217)/Parámetros!$B$9)</f>
        <v>43817430.712665014</v>
      </c>
      <c r="K218" s="68">
        <f>+K217+((Parámetros!$F$53*J217*K217)/Parámetros!$B$9)-Parámetros!$D$53*K217</f>
        <v>158101.75854982517</v>
      </c>
      <c r="L218" s="68">
        <f>+Parámetros!$D$53*K217+L217</f>
        <v>584467.5287852058</v>
      </c>
      <c r="M218" s="68">
        <f t="shared" ref="M218:M223" si="201">+M217+N218</f>
        <v>742569.28733499604</v>
      </c>
      <c r="N218" s="68">
        <f t="shared" ref="N218:N223" si="202">+J217-J218</f>
        <v>12208.717289738357</v>
      </c>
      <c r="O218" s="66">
        <f>+'Internación x edad (moderado)'!X221</f>
        <v>9146</v>
      </c>
      <c r="P218" s="66">
        <f>+'Internación x edad (moderado)'!AJ221</f>
        <v>2496</v>
      </c>
      <c r="Q218" s="83">
        <f>+Q217-((Parámetros!$I$53*Q217*R217)/Parámetros!$B$9)</f>
        <v>43817430.712665014</v>
      </c>
      <c r="R218" s="84">
        <f>+R217+((Parámetros!$I$53*Q217*R217)/Parámetros!$B$9)-Parámetros!$D$26*R217</f>
        <v>158101.75854982517</v>
      </c>
      <c r="S218" s="84">
        <f>+Parámetros!$D$53*R217+S217</f>
        <v>584467.5287852058</v>
      </c>
      <c r="T218" s="84">
        <f t="shared" ref="T218:T223" si="203">+S218+R218</f>
        <v>742569.28733503097</v>
      </c>
      <c r="U218" s="84">
        <f t="shared" ref="U218:U223" si="204">+Q217-Q218</f>
        <v>12208.717289738357</v>
      </c>
      <c r="V218" s="82">
        <f>+'Internación x edad (pesimista)'!X221</f>
        <v>9146</v>
      </c>
      <c r="W218" s="82">
        <f>+'Internación x edad (pesimista)'!AJ221</f>
        <v>2496</v>
      </c>
      <c r="X218" s="212">
        <v>44103</v>
      </c>
      <c r="AA218" s="28">
        <v>736609</v>
      </c>
    </row>
    <row r="219" spans="1:31" x14ac:dyDescent="0.25">
      <c r="A219" s="19">
        <v>44104</v>
      </c>
      <c r="B219" s="52">
        <f t="shared" si="186"/>
        <v>212</v>
      </c>
      <c r="C219" s="58">
        <f>+C218-((Parámetros!$C$53*C218*D218)/Parámetros!$B$9)</f>
        <v>43805148.786352165</v>
      </c>
      <c r="D219" s="59">
        <f>+D218+((Parámetros!$C$53*C218*D218)/Parámetros!$B$9)-Parámetros!$D$53*D218</f>
        <v>159090.70210911788</v>
      </c>
      <c r="E219" s="59">
        <f>+Parámetros!$D$53*D218+E218</f>
        <v>595760.51153876469</v>
      </c>
      <c r="F219" s="59">
        <f t="shared" si="199"/>
        <v>754851.21364788257</v>
      </c>
      <c r="G219" s="59">
        <f t="shared" si="200"/>
        <v>12281.926312848926</v>
      </c>
      <c r="H219" s="106">
        <f>+'Internación x edad (optimista)'!X222</f>
        <v>9275</v>
      </c>
      <c r="I219" s="106">
        <f>+'Internación x edad (optimista)'!AJ222</f>
        <v>2532</v>
      </c>
      <c r="J219" s="67">
        <f>+J218-((Parámetros!$F$53*J218*K218)/Parámetros!$B$9)</f>
        <v>43805148.786352165</v>
      </c>
      <c r="K219" s="68">
        <f>+K218+((Parámetros!$F$53*J218*K218)/Parámetros!$B$9)-Parámetros!$D$53*K218</f>
        <v>159090.70210911788</v>
      </c>
      <c r="L219" s="68">
        <f>+Parámetros!$D$53*K218+L218</f>
        <v>595760.51153876469</v>
      </c>
      <c r="M219" s="68">
        <f t="shared" si="201"/>
        <v>754851.21364784497</v>
      </c>
      <c r="N219" s="68">
        <f t="shared" si="202"/>
        <v>12281.926312848926</v>
      </c>
      <c r="O219" s="66">
        <f>+'Internación x edad (moderado)'!X222</f>
        <v>9275</v>
      </c>
      <c r="P219" s="66">
        <f>+'Internación x edad (moderado)'!AJ222</f>
        <v>2532</v>
      </c>
      <c r="Q219" s="83">
        <f>+Q218-((Parámetros!$I$53*Q218*R218)/Parámetros!$B$9)</f>
        <v>43805148.786352165</v>
      </c>
      <c r="R219" s="84">
        <f>+R218+((Parámetros!$I$53*Q218*R218)/Parámetros!$B$9)-Parámetros!$D$26*R218</f>
        <v>159090.70210911788</v>
      </c>
      <c r="S219" s="84">
        <f>+Parámetros!$D$53*R218+S218</f>
        <v>595760.51153876469</v>
      </c>
      <c r="T219" s="84">
        <f t="shared" si="203"/>
        <v>754851.21364788257</v>
      </c>
      <c r="U219" s="84">
        <f t="shared" si="204"/>
        <v>12281.926312848926</v>
      </c>
      <c r="V219" s="82">
        <f>+'Internación x edad (pesimista)'!X222</f>
        <v>9275</v>
      </c>
      <c r="W219" s="82">
        <f>+'Internación x edad (pesimista)'!AJ222</f>
        <v>2532</v>
      </c>
      <c r="X219" s="212">
        <v>44104</v>
      </c>
      <c r="AA219" s="28">
        <v>751001</v>
      </c>
    </row>
    <row r="220" spans="1:31" x14ac:dyDescent="0.25">
      <c r="A220" s="19">
        <v>44105</v>
      </c>
      <c r="B220" s="52">
        <f t="shared" si="186"/>
        <v>213</v>
      </c>
      <c r="C220" s="58">
        <f>+C219-((Parámetros!$C$53*C219*D219)/Parámetros!$B$9)</f>
        <v>43792793.499394841</v>
      </c>
      <c r="D220" s="59">
        <f>+D219+((Parámetros!$C$53*C219*D219)/Parámetros!$B$9)-Parámetros!$D$53*D219</f>
        <v>160082.36748722219</v>
      </c>
      <c r="E220" s="59">
        <f>+Parámetros!$D$53*D219+E219</f>
        <v>607124.13311798743</v>
      </c>
      <c r="F220" s="59">
        <f t="shared" si="199"/>
        <v>767206.50060520961</v>
      </c>
      <c r="G220" s="59">
        <f t="shared" si="200"/>
        <v>12355.286957323551</v>
      </c>
      <c r="H220" s="106">
        <f>+'Internación x edad (optimista)'!X223</f>
        <v>9407</v>
      </c>
      <c r="I220" s="106">
        <f>+'Internación x edad (optimista)'!AJ223</f>
        <v>2570</v>
      </c>
      <c r="J220" s="67">
        <f>+J219-((Parámetros!$F$53*J219*K219)/Parámetros!$B$9)</f>
        <v>43792793.499394841</v>
      </c>
      <c r="K220" s="68">
        <f>+K219+((Parámetros!$F$53*J219*K219)/Parámetros!$B$9)-Parámetros!$D$53*K219</f>
        <v>160082.36748722219</v>
      </c>
      <c r="L220" s="68">
        <f>+Parámetros!$D$53*K219+L219</f>
        <v>607124.13311798743</v>
      </c>
      <c r="M220" s="68">
        <f t="shared" si="201"/>
        <v>767206.50060516852</v>
      </c>
      <c r="N220" s="68">
        <f t="shared" si="202"/>
        <v>12355.286957323551</v>
      </c>
      <c r="O220" s="66">
        <f>+'Internación x edad (moderado)'!X223</f>
        <v>9407</v>
      </c>
      <c r="P220" s="66">
        <f>+'Internación x edad (moderado)'!AJ223</f>
        <v>2570</v>
      </c>
      <c r="Q220" s="83">
        <f>+Q219-((Parámetros!$I$53*Q219*R219)/Parámetros!$B$9)</f>
        <v>43792793.499394841</v>
      </c>
      <c r="R220" s="84">
        <f>+R219+((Parámetros!$I$53*Q219*R219)/Parámetros!$B$9)-Parámetros!$D$26*R219</f>
        <v>160082.36748722219</v>
      </c>
      <c r="S220" s="84">
        <f>+Parámetros!$D$53*R219+S219</f>
        <v>607124.13311798743</v>
      </c>
      <c r="T220" s="84">
        <f t="shared" si="203"/>
        <v>767206.50060520961</v>
      </c>
      <c r="U220" s="84">
        <f t="shared" si="204"/>
        <v>12355.286957323551</v>
      </c>
      <c r="V220" s="82">
        <f>+'Internación x edad (pesimista)'!X223</f>
        <v>9407</v>
      </c>
      <c r="W220" s="82">
        <f>+'Internación x edad (pesimista)'!AJ223</f>
        <v>2570</v>
      </c>
      <c r="X220" s="212">
        <v>44105</v>
      </c>
      <c r="AA220" s="28">
        <v>765002</v>
      </c>
    </row>
    <row r="221" spans="1:31" x14ac:dyDescent="0.25">
      <c r="A221" s="19">
        <v>44106</v>
      </c>
      <c r="B221" s="52">
        <f t="shared" si="186"/>
        <v>214</v>
      </c>
      <c r="C221" s="58">
        <f>+C220-((Parámetros!$C$53*C220*D220)/Parámetros!$B$9)</f>
        <v>43780364.704358712</v>
      </c>
      <c r="D221" s="59">
        <f>+D220+((Parámetros!$C$53*C220*D220)/Parámetros!$B$9)-Parámetros!$D$53*D220</f>
        <v>161076.70770283474</v>
      </c>
      <c r="E221" s="59">
        <f>+Parámetros!$D$53*D220+E220</f>
        <v>618558.58793850325</v>
      </c>
      <c r="F221" s="59">
        <f t="shared" si="199"/>
        <v>779635.29564133799</v>
      </c>
      <c r="G221" s="59">
        <f t="shared" si="200"/>
        <v>12428.795036129653</v>
      </c>
      <c r="H221" s="106">
        <f>+'Internación x edad (optimista)'!X224</f>
        <v>9541</v>
      </c>
      <c r="I221" s="106">
        <f>+'Internación x edad (optimista)'!AJ224</f>
        <v>2607</v>
      </c>
      <c r="J221" s="67">
        <f>+J220-((Parámetros!$F$53*J220*K220)/Parámetros!$B$9)</f>
        <v>43780364.704358712</v>
      </c>
      <c r="K221" s="68">
        <f>+K220+((Parámetros!$F$53*J220*K220)/Parámetros!$B$9)-Parámetros!$D$53*K220</f>
        <v>161076.70770283474</v>
      </c>
      <c r="L221" s="68">
        <f>+Parámetros!$D$53*K220+L220</f>
        <v>618558.58793850325</v>
      </c>
      <c r="M221" s="68">
        <f t="shared" si="201"/>
        <v>779635.29564129817</v>
      </c>
      <c r="N221" s="68">
        <f t="shared" si="202"/>
        <v>12428.795036129653</v>
      </c>
      <c r="O221" s="66">
        <f>+'Internación x edad (moderado)'!X224</f>
        <v>9541</v>
      </c>
      <c r="P221" s="66">
        <f>+'Internación x edad (moderado)'!AJ224</f>
        <v>2607</v>
      </c>
      <c r="Q221" s="83">
        <f>+Q220-((Parámetros!$I$53*Q220*R220)/Parámetros!$B$9)</f>
        <v>43780364.704358712</v>
      </c>
      <c r="R221" s="84">
        <f>+R220+((Parámetros!$I$53*Q220*R220)/Parámetros!$B$9)-Parámetros!$D$26*R220</f>
        <v>161076.70770283474</v>
      </c>
      <c r="S221" s="84">
        <f>+Parámetros!$D$53*R220+S220</f>
        <v>618558.58793850325</v>
      </c>
      <c r="T221" s="84">
        <f t="shared" si="203"/>
        <v>779635.29564133799</v>
      </c>
      <c r="U221" s="84">
        <f t="shared" si="204"/>
        <v>12428.795036129653</v>
      </c>
      <c r="V221" s="82">
        <f>+'Internación x edad (pesimista)'!X224</f>
        <v>9541</v>
      </c>
      <c r="W221" s="82">
        <f>+'Internación x edad (pesimista)'!AJ224</f>
        <v>2607</v>
      </c>
      <c r="X221" s="212">
        <v>44106</v>
      </c>
      <c r="AA221" s="28">
        <v>779689</v>
      </c>
    </row>
    <row r="222" spans="1:31" x14ac:dyDescent="0.25">
      <c r="A222" s="19">
        <v>44107</v>
      </c>
      <c r="B222" s="52">
        <f t="shared" si="186"/>
        <v>215</v>
      </c>
      <c r="C222" s="58">
        <f>+C221-((Parámetros!$C$53*C221*D221)/Parámetros!$B$9)</f>
        <v>43767862.258063942</v>
      </c>
      <c r="D222" s="59">
        <f>+D221+((Parámetros!$C$53*C221*D221)/Parámetros!$B$9)-Parámetros!$D$53*D221</f>
        <v>162073.67487597206</v>
      </c>
      <c r="E222" s="59">
        <f>+Parámetros!$D$53*D221+E221</f>
        <v>630064.06706013426</v>
      </c>
      <c r="F222" s="59">
        <f t="shared" si="199"/>
        <v>792137.74193610635</v>
      </c>
      <c r="G222" s="59">
        <f t="shared" si="200"/>
        <v>12502.446294769645</v>
      </c>
      <c r="H222" s="106">
        <f>+'Internación x edad (optimista)'!X225</f>
        <v>9560</v>
      </c>
      <c r="I222" s="106">
        <f>+'Internación x edad (optimista)'!AJ225</f>
        <v>2611</v>
      </c>
      <c r="J222" s="67">
        <f>+J221-((Parámetros!$F$53*J221*K221)/Parámetros!$B$9)</f>
        <v>43767862.258063942</v>
      </c>
      <c r="K222" s="68">
        <f>+K221+((Parámetros!$F$53*J221*K221)/Parámetros!$B$9)-Parámetros!$D$53*K221</f>
        <v>162073.67487597206</v>
      </c>
      <c r="L222" s="68">
        <f>+Parámetros!$D$53*K221+L221</f>
        <v>630064.06706013426</v>
      </c>
      <c r="M222" s="68">
        <f t="shared" si="201"/>
        <v>792137.74193606782</v>
      </c>
      <c r="N222" s="68">
        <f t="shared" si="202"/>
        <v>12502.446294769645</v>
      </c>
      <c r="O222" s="66">
        <f>+'Internación x edad (moderado)'!X225</f>
        <v>9560</v>
      </c>
      <c r="P222" s="66">
        <f>+'Internación x edad (moderado)'!AJ225</f>
        <v>2611</v>
      </c>
      <c r="Q222" s="83">
        <f>+Q221-((Parámetros!$I$53*Q221*R221)/Parámetros!$B$9)</f>
        <v>43767862.258063942</v>
      </c>
      <c r="R222" s="84">
        <f>+R221+((Parámetros!$I$53*Q221*R221)/Parámetros!$B$9)-Parámetros!$D$26*R221</f>
        <v>162073.67487597206</v>
      </c>
      <c r="S222" s="84">
        <f>+Parámetros!$D$53*R221+S221</f>
        <v>630064.06706013426</v>
      </c>
      <c r="T222" s="84">
        <f t="shared" si="203"/>
        <v>792137.74193610635</v>
      </c>
      <c r="U222" s="84">
        <f t="shared" si="204"/>
        <v>12502.446294769645</v>
      </c>
      <c r="V222" s="82">
        <f>+'Internación x edad (pesimista)'!X225</f>
        <v>9560</v>
      </c>
      <c r="W222" s="82">
        <f>+'Internación x edad (pesimista)'!AJ225</f>
        <v>2611</v>
      </c>
      <c r="X222" s="212">
        <v>44107</v>
      </c>
      <c r="AA222" s="28">
        <v>790818</v>
      </c>
    </row>
    <row r="223" spans="1:31" x14ac:dyDescent="0.25">
      <c r="A223" s="19">
        <v>44108</v>
      </c>
      <c r="B223" s="52">
        <f t="shared" si="186"/>
        <v>216</v>
      </c>
      <c r="C223" s="58">
        <f>+C222-((Parámetros!$C$53*C222*D222)/Parámetros!$B$9)</f>
        <v>43755286.021652699</v>
      </c>
      <c r="D223" s="59">
        <f>+D222+((Parámetros!$C$53*C222*D222)/Parámetros!$B$9)-Parámetros!$D$53*D222</f>
        <v>163073.2202246495</v>
      </c>
      <c r="E223" s="59">
        <f>+Parámetros!$D$53*D222+E222</f>
        <v>641640.75812270364</v>
      </c>
      <c r="F223" s="59">
        <f t="shared" si="199"/>
        <v>804713.97834735317</v>
      </c>
      <c r="G223" s="59">
        <f t="shared" si="200"/>
        <v>12576.236411243677</v>
      </c>
      <c r="H223" s="106">
        <f>+'Internación x edad (optimista)'!X226</f>
        <v>9570</v>
      </c>
      <c r="I223" s="106">
        <f>+'Internación x edad (optimista)'!AJ226</f>
        <v>2614</v>
      </c>
      <c r="J223" s="67">
        <f>+J222-((Parámetros!$F$53*J222*K222)/Parámetros!$B$9)</f>
        <v>43755286.021652699</v>
      </c>
      <c r="K223" s="68">
        <f>+K222+((Parámetros!$F$53*J222*K222)/Parámetros!$B$9)-Parámetros!$D$53*K222</f>
        <v>163073.2202246495</v>
      </c>
      <c r="L223" s="68">
        <f>+Parámetros!$D$53*K222+L222</f>
        <v>641640.75812270364</v>
      </c>
      <c r="M223" s="68">
        <f t="shared" si="201"/>
        <v>804713.97834731149</v>
      </c>
      <c r="N223" s="68">
        <f t="shared" si="202"/>
        <v>12576.236411243677</v>
      </c>
      <c r="O223" s="66">
        <f>+'Internación x edad (moderado)'!X226</f>
        <v>9570</v>
      </c>
      <c r="P223" s="66">
        <f>+'Internación x edad (moderado)'!AJ226</f>
        <v>2614</v>
      </c>
      <c r="Q223" s="83">
        <f>+Q222-((Parámetros!$I$53*Q222*R222)/Parámetros!$B$9)</f>
        <v>43755286.021652699</v>
      </c>
      <c r="R223" s="84">
        <f>+R222+((Parámetros!$I$53*Q222*R222)/Parámetros!$B$9)-Parámetros!$D$26*R222</f>
        <v>163073.2202246495</v>
      </c>
      <c r="S223" s="84">
        <f>+Parámetros!$D$53*R222+S222</f>
        <v>641640.75812270364</v>
      </c>
      <c r="T223" s="84">
        <f t="shared" si="203"/>
        <v>804713.97834735317</v>
      </c>
      <c r="U223" s="84">
        <f t="shared" si="204"/>
        <v>12576.236411243677</v>
      </c>
      <c r="V223" s="82">
        <f>+'Internación x edad (pesimista)'!X226</f>
        <v>9570</v>
      </c>
      <c r="W223" s="82">
        <f>+'Internación x edad (pesimista)'!AJ226</f>
        <v>2614</v>
      </c>
      <c r="X223" s="212">
        <v>44108</v>
      </c>
      <c r="AA223" s="28">
        <v>798486</v>
      </c>
      <c r="AD223">
        <f>+(AA223/AA217)^(1/6)-1</f>
        <v>1.6658168184125577E-2</v>
      </c>
      <c r="AE223" s="28">
        <f>+LN(2)/LN(1+AD223)</f>
        <v>41.955667477217844</v>
      </c>
    </row>
    <row r="224" spans="1:31" x14ac:dyDescent="0.25">
      <c r="A224" s="19">
        <v>44109</v>
      </c>
      <c r="B224" s="52">
        <f t="shared" si="186"/>
        <v>217</v>
      </c>
      <c r="C224" s="58">
        <f>+C223-((Parámetros!$C$54*C223*D223)/Parámetros!$B$9)</f>
        <v>43743057.428490438</v>
      </c>
      <c r="D224" s="59">
        <f>+D223+((Parámetros!$C$54*C223*D223)/Parámetros!$B$9)-Parámetros!$D$54*D223</f>
        <v>163653.72622801038</v>
      </c>
      <c r="E224" s="59">
        <f>+Parámetros!$D$54*D223+E223</f>
        <v>653288.84528160712</v>
      </c>
      <c r="F224" s="59">
        <f t="shared" si="174"/>
        <v>816942.5715096175</v>
      </c>
      <c r="G224" s="59">
        <f t="shared" si="175"/>
        <v>12228.59316226095</v>
      </c>
      <c r="H224" s="106">
        <f>+'Internación x edad (optimista)'!X227</f>
        <v>9542</v>
      </c>
      <c r="I224" s="106">
        <f>+'Internación x edad (optimista)'!AJ227</f>
        <v>2607</v>
      </c>
      <c r="J224" s="67">
        <f>+J223-((Parámetros!$F$54*J223*K223)/Parámetros!$B$9)</f>
        <v>43743057.428490438</v>
      </c>
      <c r="K224" s="68">
        <f>+K223+((Parámetros!$F$54*J223*K223)/Parámetros!$B$9)-Parámetros!$D$54*K223</f>
        <v>163653.72622801038</v>
      </c>
      <c r="L224" s="68">
        <f>+Parámetros!$D$54*K223+L223</f>
        <v>653288.84528160712</v>
      </c>
      <c r="M224" s="68">
        <f t="shared" si="176"/>
        <v>816942.57150957244</v>
      </c>
      <c r="N224" s="68">
        <f t="shared" si="177"/>
        <v>12228.59316226095</v>
      </c>
      <c r="O224" s="66">
        <f>+'Internación x edad (moderado)'!X227</f>
        <v>9542</v>
      </c>
      <c r="P224" s="66">
        <f>+'Internación x edad (moderado)'!AJ227</f>
        <v>2607</v>
      </c>
      <c r="Q224" s="83">
        <f>+Q223-((Parámetros!$I$54*Q223*R223)/Parámetros!$B$9)</f>
        <v>43743057.428490438</v>
      </c>
      <c r="R224" s="84">
        <f>+R223+((Parámetros!$I$54*Q223*R223)/Parámetros!$B$9)-Parámetros!$D$26*R223</f>
        <v>163653.72622801038</v>
      </c>
      <c r="S224" s="84">
        <f>+Parámetros!$D$54*R223+S223</f>
        <v>653288.84528160712</v>
      </c>
      <c r="T224" s="84">
        <f t="shared" si="178"/>
        <v>816942.5715096175</v>
      </c>
      <c r="U224" s="84">
        <f t="shared" si="179"/>
        <v>12228.59316226095</v>
      </c>
      <c r="V224" s="82">
        <f>+'Internación x edad (pesimista)'!X227</f>
        <v>9542</v>
      </c>
      <c r="W224" s="82">
        <f>+'Internación x edad (pesimista)'!AJ227</f>
        <v>2607</v>
      </c>
      <c r="X224" s="212">
        <v>44109</v>
      </c>
      <c r="AA224" s="28">
        <v>809728</v>
      </c>
    </row>
    <row r="225" spans="1:31" x14ac:dyDescent="0.25">
      <c r="A225" s="19">
        <v>44110</v>
      </c>
      <c r="B225" s="52">
        <f t="shared" si="186"/>
        <v>218</v>
      </c>
      <c r="C225" s="58">
        <f>+C224-((Parámetros!$C$54*C224*D224)/Parámetros!$B$9)</f>
        <v>43730788.733911343</v>
      </c>
      <c r="D225" s="59">
        <f>+D224+((Parámetros!$C$54*C224*D224)/Parámetros!$B$9)-Parámetros!$D$54*D224</f>
        <v>164232.86893367636</v>
      </c>
      <c r="E225" s="59">
        <f>+Parámetros!$D$54*D224+E224</f>
        <v>664978.39715503645</v>
      </c>
      <c r="F225" s="59">
        <f t="shared" ref="F225:F230" si="205">+D225+E225</f>
        <v>829211.26608871284</v>
      </c>
      <c r="G225" s="59">
        <f t="shared" ref="G225:G230" si="206">+IF(C224-C225&gt;0,C224-C225,0)</f>
        <v>12268.694579094648</v>
      </c>
      <c r="H225" s="106">
        <f>+'Internación x edad (optimista)'!X228</f>
        <v>9504</v>
      </c>
      <c r="I225" s="106">
        <f>+'Internación x edad (optimista)'!AJ228</f>
        <v>2599</v>
      </c>
      <c r="J225" s="67">
        <f>+J224-((Parámetros!$F$54*J224*K224)/Parámetros!$B$9)</f>
        <v>43730788.733911343</v>
      </c>
      <c r="K225" s="68">
        <f>+K224+((Parámetros!$F$54*J224*K224)/Parámetros!$B$9)-Parámetros!$D$54*K224</f>
        <v>164232.86893367636</v>
      </c>
      <c r="L225" s="68">
        <f>+Parámetros!$D$54*K224+L224</f>
        <v>664978.39715503645</v>
      </c>
      <c r="M225" s="68">
        <f t="shared" ref="M225:M230" si="207">+M224+N225</f>
        <v>829211.26608866709</v>
      </c>
      <c r="N225" s="68">
        <f t="shared" ref="N225:N230" si="208">+J224-J225</f>
        <v>12268.694579094648</v>
      </c>
      <c r="O225" s="66">
        <f>+'Internación x edad (moderado)'!X228</f>
        <v>9504</v>
      </c>
      <c r="P225" s="66">
        <f>+'Internación x edad (moderado)'!AJ228</f>
        <v>2599</v>
      </c>
      <c r="Q225" s="83">
        <f>+Q224-((Parámetros!$I$54*Q224*R224)/Parámetros!$B$9)</f>
        <v>43730788.733911343</v>
      </c>
      <c r="R225" s="84">
        <f>+R224+((Parámetros!$I$54*Q224*R224)/Parámetros!$B$9)-Parámetros!$D$26*R224</f>
        <v>164232.86893367636</v>
      </c>
      <c r="S225" s="84">
        <f>+Parámetros!$D$54*R224+S224</f>
        <v>664978.39715503645</v>
      </c>
      <c r="T225" s="84">
        <f t="shared" ref="T225:T230" si="209">+S225+R225</f>
        <v>829211.26608871284</v>
      </c>
      <c r="U225" s="84">
        <f t="shared" ref="U225:U230" si="210">+Q224-Q225</f>
        <v>12268.694579094648</v>
      </c>
      <c r="V225" s="82">
        <f>+'Internación x edad (pesimista)'!X228</f>
        <v>9504</v>
      </c>
      <c r="W225" s="82">
        <f>+'Internación x edad (pesimista)'!AJ228</f>
        <v>2599</v>
      </c>
      <c r="X225" s="212">
        <v>44110</v>
      </c>
      <c r="AA225" s="28">
        <v>824468</v>
      </c>
    </row>
    <row r="226" spans="1:31" x14ac:dyDescent="0.25">
      <c r="A226" s="19">
        <v>44111</v>
      </c>
      <c r="B226" s="52">
        <f t="shared" si="186"/>
        <v>219</v>
      </c>
      <c r="C226" s="58">
        <f>+C225-((Parámetros!$C$54*C225*D225)/Parámetros!$B$9)</f>
        <v>43718480.075708777</v>
      </c>
      <c r="D226" s="59">
        <f>+D225+((Parámetros!$C$54*C225*D225)/Parámetros!$B$9)-Parámetros!$D$54*D225</f>
        <v>164810.60792669232</v>
      </c>
      <c r="E226" s="59">
        <f>+Parámetros!$D$54*D225+E225</f>
        <v>676709.31636458472</v>
      </c>
      <c r="F226" s="59">
        <f t="shared" si="205"/>
        <v>841519.92429127707</v>
      </c>
      <c r="G226" s="59">
        <f t="shared" si="206"/>
        <v>12308.658202566206</v>
      </c>
      <c r="H226" s="106">
        <f>+'Internación x edad (optimista)'!X229</f>
        <v>9456</v>
      </c>
      <c r="I226" s="106">
        <f>+'Internación x edad (optimista)'!AJ229</f>
        <v>2586</v>
      </c>
      <c r="J226" s="67">
        <f>+J225-((Parámetros!$F$54*J225*K225)/Parámetros!$B$9)</f>
        <v>43718480.075708777</v>
      </c>
      <c r="K226" s="68">
        <f>+K225+((Parámetros!$F$54*J225*K225)/Parámetros!$B$9)-Parámetros!$D$54*K225</f>
        <v>164810.60792669232</v>
      </c>
      <c r="L226" s="68">
        <f>+Parámetros!$D$54*K225+L225</f>
        <v>676709.31636458472</v>
      </c>
      <c r="M226" s="68">
        <f t="shared" si="207"/>
        <v>841519.9242912333</v>
      </c>
      <c r="N226" s="68">
        <f t="shared" si="208"/>
        <v>12308.658202566206</v>
      </c>
      <c r="O226" s="66">
        <f>+'Internación x edad (moderado)'!X229</f>
        <v>9456</v>
      </c>
      <c r="P226" s="66">
        <f>+'Internación x edad (moderado)'!AJ229</f>
        <v>2586</v>
      </c>
      <c r="Q226" s="83">
        <f>+Q225-((Parámetros!$I$54*Q225*R225)/Parámetros!$B$9)</f>
        <v>43718480.075708777</v>
      </c>
      <c r="R226" s="84">
        <f>+R225+((Parámetros!$I$54*Q225*R225)/Parámetros!$B$9)-Parámetros!$D$26*R225</f>
        <v>164810.60792669232</v>
      </c>
      <c r="S226" s="84">
        <f>+Parámetros!$D$54*R225+S225</f>
        <v>676709.31636458472</v>
      </c>
      <c r="T226" s="84">
        <f t="shared" si="209"/>
        <v>841519.92429127707</v>
      </c>
      <c r="U226" s="84">
        <f t="shared" si="210"/>
        <v>12308.658202566206</v>
      </c>
      <c r="V226" s="82">
        <f>+'Internación x edad (pesimista)'!X229</f>
        <v>9456</v>
      </c>
      <c r="W226" s="82">
        <f>+'Internación x edad (pesimista)'!AJ229</f>
        <v>2586</v>
      </c>
      <c r="X226" s="212">
        <v>44111</v>
      </c>
      <c r="AA226" s="28">
        <v>840915</v>
      </c>
    </row>
    <row r="227" spans="1:31" x14ac:dyDescent="0.25">
      <c r="A227" s="19">
        <v>44112</v>
      </c>
      <c r="B227" s="52">
        <f t="shared" si="186"/>
        <v>220</v>
      </c>
      <c r="C227" s="58">
        <f>+C226-((Parámetros!$C$54*C226*D226)/Parámetros!$B$9)</f>
        <v>43706131.594698697</v>
      </c>
      <c r="D227" s="59">
        <f>+D226+((Parámetros!$C$54*C226*D226)/Parámetros!$B$9)-Parámetros!$D$54*D226</f>
        <v>165386.90265629219</v>
      </c>
      <c r="E227" s="59">
        <f>+Parámetros!$D$54*D226+E226</f>
        <v>688481.50264506275</v>
      </c>
      <c r="F227" s="59">
        <f t="shared" si="205"/>
        <v>853868.40530135494</v>
      </c>
      <c r="G227" s="59">
        <f t="shared" si="206"/>
        <v>12348.481010079384</v>
      </c>
      <c r="H227" s="106">
        <f>+'Internación x edad (optimista)'!X230</f>
        <v>9398</v>
      </c>
      <c r="I227" s="106">
        <f>+'Internación x edad (optimista)'!AJ230</f>
        <v>2570</v>
      </c>
      <c r="J227" s="67">
        <f>+J226-((Parámetros!$F$54*J226*K226)/Parámetros!$B$9)</f>
        <v>43706131.594698697</v>
      </c>
      <c r="K227" s="68">
        <f>+K226+((Parámetros!$F$54*J226*K226)/Parámetros!$B$9)-Parámetros!$D$54*K226</f>
        <v>165386.90265629219</v>
      </c>
      <c r="L227" s="68">
        <f>+Parámetros!$D$54*K226+L226</f>
        <v>688481.50264506275</v>
      </c>
      <c r="M227" s="68">
        <f t="shared" si="207"/>
        <v>853868.40530131268</v>
      </c>
      <c r="N227" s="68">
        <f t="shared" si="208"/>
        <v>12348.481010079384</v>
      </c>
      <c r="O227" s="66">
        <f>+'Internación x edad (moderado)'!X230</f>
        <v>9398</v>
      </c>
      <c r="P227" s="66">
        <f>+'Internación x edad (moderado)'!AJ230</f>
        <v>2570</v>
      </c>
      <c r="Q227" s="83">
        <f>+Q226-((Parámetros!$I$54*Q226*R226)/Parámetros!$B$9)</f>
        <v>43706131.594698697</v>
      </c>
      <c r="R227" s="84">
        <f>+R226+((Parámetros!$I$54*Q226*R226)/Parámetros!$B$9)-Parámetros!$D$26*R226</f>
        <v>165386.90265629219</v>
      </c>
      <c r="S227" s="84">
        <f>+Parámetros!$D$54*R226+S226</f>
        <v>688481.50264506275</v>
      </c>
      <c r="T227" s="84">
        <f t="shared" si="209"/>
        <v>853868.40530135494</v>
      </c>
      <c r="U227" s="84">
        <f t="shared" si="210"/>
        <v>12348.481010079384</v>
      </c>
      <c r="V227" s="82">
        <f>+'Internación x edad (pesimista)'!X230</f>
        <v>9398</v>
      </c>
      <c r="W227" s="82">
        <f>+'Internación x edad (pesimista)'!AJ230</f>
        <v>2570</v>
      </c>
      <c r="X227" s="212">
        <v>44112</v>
      </c>
      <c r="AA227" s="28">
        <v>856369</v>
      </c>
    </row>
    <row r="228" spans="1:31" x14ac:dyDescent="0.25">
      <c r="A228" s="19">
        <v>44113</v>
      </c>
      <c r="B228" s="52">
        <f t="shared" si="186"/>
        <v>221</v>
      </c>
      <c r="C228" s="58">
        <f>+C227-((Parámetros!$C$54*C227*D227)/Parámetros!$B$9)</f>
        <v>43693743.434724443</v>
      </c>
      <c r="D228" s="59">
        <f>+D227+((Parámetros!$C$54*C227*D227)/Parámetros!$B$9)-Parámetros!$D$54*D227</f>
        <v>165961.71244081159</v>
      </c>
      <c r="E228" s="59">
        <f>+Parámetros!$D$54*D227+E227</f>
        <v>700294.85283479793</v>
      </c>
      <c r="F228" s="59">
        <f t="shared" si="205"/>
        <v>866256.56527560949</v>
      </c>
      <c r="G228" s="59">
        <f t="shared" si="206"/>
        <v>12388.159974254668</v>
      </c>
      <c r="H228" s="106">
        <f>+'Internación x edad (optimista)'!X231</f>
        <v>9329</v>
      </c>
      <c r="I228" s="106">
        <f>+'Internación x edad (optimista)'!AJ231</f>
        <v>2553</v>
      </c>
      <c r="J228" s="67">
        <f>+J227-((Parámetros!$F$54*J227*K227)/Parámetros!$B$9)</f>
        <v>43693743.434724443</v>
      </c>
      <c r="K228" s="68">
        <f>+K227+((Parámetros!$F$54*J227*K227)/Parámetros!$B$9)-Parámetros!$D$54*K227</f>
        <v>165961.71244081159</v>
      </c>
      <c r="L228" s="68">
        <f>+Parámetros!$D$54*K227+L227</f>
        <v>700294.85283479793</v>
      </c>
      <c r="M228" s="68">
        <f t="shared" si="207"/>
        <v>866256.56527556735</v>
      </c>
      <c r="N228" s="68">
        <f t="shared" si="208"/>
        <v>12388.159974254668</v>
      </c>
      <c r="O228" s="66">
        <f>+'Internación x edad (moderado)'!X231</f>
        <v>9329</v>
      </c>
      <c r="P228" s="66">
        <f>+'Internación x edad (moderado)'!AJ231</f>
        <v>2553</v>
      </c>
      <c r="Q228" s="83">
        <f>+Q227-((Parámetros!$I$54*Q227*R227)/Parámetros!$B$9)</f>
        <v>43693743.434724443</v>
      </c>
      <c r="R228" s="84">
        <f>+R227+((Parámetros!$I$54*Q227*R227)/Parámetros!$B$9)-Parámetros!$D$26*R227</f>
        <v>165961.71244081159</v>
      </c>
      <c r="S228" s="84">
        <f>+Parámetros!$D$54*R227+S227</f>
        <v>700294.85283479793</v>
      </c>
      <c r="T228" s="84">
        <f t="shared" si="209"/>
        <v>866256.56527560949</v>
      </c>
      <c r="U228" s="84">
        <f t="shared" si="210"/>
        <v>12388.159974254668</v>
      </c>
      <c r="V228" s="82">
        <f>+'Internación x edad (pesimista)'!X231</f>
        <v>9329</v>
      </c>
      <c r="W228" s="82">
        <f>+'Internación x edad (pesimista)'!AJ231</f>
        <v>2553</v>
      </c>
      <c r="X228" s="212">
        <v>44113</v>
      </c>
      <c r="AA228" s="28">
        <v>871468</v>
      </c>
    </row>
    <row r="229" spans="1:31" x14ac:dyDescent="0.25">
      <c r="A229" s="19">
        <v>44114</v>
      </c>
      <c r="B229" s="52">
        <f t="shared" si="186"/>
        <v>222</v>
      </c>
      <c r="C229" s="58">
        <f>+C228-((Parámetros!$C$54*C228*D228)/Parámetros!$B$9)</f>
        <v>43681315.742661096</v>
      </c>
      <c r="D229" s="59">
        <f>+D228+((Parámetros!$C$54*C228*D228)/Parámetros!$B$9)-Parámetros!$D$54*D228</f>
        <v>166534.99647267227</v>
      </c>
      <c r="E229" s="59">
        <f>+Parámetros!$D$54*D228+E228</f>
        <v>712149.26086628449</v>
      </c>
      <c r="F229" s="59">
        <f t="shared" si="205"/>
        <v>878684.2573389567</v>
      </c>
      <c r="G229" s="59">
        <f t="shared" si="206"/>
        <v>12427.692063346505</v>
      </c>
      <c r="H229" s="106">
        <f>+'Internación x edad (optimista)'!X232</f>
        <v>9348</v>
      </c>
      <c r="I229" s="106">
        <f>+'Internación x edad (optimista)'!AJ232</f>
        <v>2559</v>
      </c>
      <c r="J229" s="67">
        <f>+J228-((Parámetros!$F$54*J228*K228)/Parámetros!$B$9)</f>
        <v>43681315.742661096</v>
      </c>
      <c r="K229" s="68">
        <f>+K228+((Parámetros!$F$54*J228*K228)/Parámetros!$B$9)-Parámetros!$D$54*K228</f>
        <v>166534.99647267227</v>
      </c>
      <c r="L229" s="68">
        <f>+Parámetros!$D$54*K228+L228</f>
        <v>712149.26086628449</v>
      </c>
      <c r="M229" s="68">
        <f t="shared" si="207"/>
        <v>878684.25733891386</v>
      </c>
      <c r="N229" s="68">
        <f t="shared" si="208"/>
        <v>12427.692063346505</v>
      </c>
      <c r="O229" s="66">
        <f>+'Internación x edad (moderado)'!X232</f>
        <v>9348</v>
      </c>
      <c r="P229" s="66">
        <f>+'Internación x edad (moderado)'!AJ232</f>
        <v>2559</v>
      </c>
      <c r="Q229" s="83">
        <f>+Q228-((Parámetros!$I$54*Q228*R228)/Parámetros!$B$9)</f>
        <v>43681315.742661096</v>
      </c>
      <c r="R229" s="84">
        <f>+R228+((Parámetros!$I$54*Q228*R228)/Parámetros!$B$9)-Parámetros!$D$26*R228</f>
        <v>166534.99647267227</v>
      </c>
      <c r="S229" s="84">
        <f>+Parámetros!$D$54*R228+S228</f>
        <v>712149.26086628449</v>
      </c>
      <c r="T229" s="84">
        <f t="shared" si="209"/>
        <v>878684.2573389567</v>
      </c>
      <c r="U229" s="84">
        <f t="shared" si="210"/>
        <v>12427.692063346505</v>
      </c>
      <c r="V229" s="82">
        <f>+'Internación x edad (pesimista)'!X232</f>
        <v>9348</v>
      </c>
      <c r="W229" s="82">
        <f>+'Internación x edad (pesimista)'!AJ232</f>
        <v>2559</v>
      </c>
      <c r="X229" s="212">
        <v>44114</v>
      </c>
      <c r="AA229" s="28">
        <v>883882</v>
      </c>
    </row>
    <row r="230" spans="1:31" x14ac:dyDescent="0.25">
      <c r="A230" s="19">
        <v>44115</v>
      </c>
      <c r="B230" s="52">
        <f t="shared" si="186"/>
        <v>223</v>
      </c>
      <c r="C230" s="58">
        <f>+C229-((Parámetros!$C$54*C229*D229)/Parámetros!$B$9)</f>
        <v>43668848.668419428</v>
      </c>
      <c r="D230" s="59">
        <f>+D229+((Parámetros!$C$54*C229*D229)/Parámetros!$B$9)-Parámetros!$D$54*D229</f>
        <v>167106.71382343784</v>
      </c>
      <c r="E230" s="59">
        <f>+Parámetros!$D$54*D229+E229</f>
        <v>724044.61775718967</v>
      </c>
      <c r="F230" s="59">
        <f t="shared" si="205"/>
        <v>891151.33158062748</v>
      </c>
      <c r="G230" s="59">
        <f t="shared" si="206"/>
        <v>12467.074241667986</v>
      </c>
      <c r="H230" s="106">
        <f>+'Internación x edad (optimista)'!X233</f>
        <v>9365</v>
      </c>
      <c r="I230" s="106">
        <f>+'Internación x edad (optimista)'!AJ233</f>
        <v>2562</v>
      </c>
      <c r="J230" s="67">
        <f>+J229-((Parámetros!$F$54*J229*K229)/Parámetros!$B$9)</f>
        <v>43668848.668419428</v>
      </c>
      <c r="K230" s="68">
        <f>+K229+((Parámetros!$F$54*J229*K229)/Parámetros!$B$9)-Parámetros!$D$54*K229</f>
        <v>167106.71382343784</v>
      </c>
      <c r="L230" s="68">
        <f>+Parámetros!$D$54*K229+L229</f>
        <v>724044.61775718967</v>
      </c>
      <c r="M230" s="68">
        <f t="shared" si="207"/>
        <v>891151.33158058184</v>
      </c>
      <c r="N230" s="68">
        <f t="shared" si="208"/>
        <v>12467.074241667986</v>
      </c>
      <c r="O230" s="66">
        <f>+'Internación x edad (moderado)'!X233</f>
        <v>9365</v>
      </c>
      <c r="P230" s="66">
        <f>+'Internación x edad (moderado)'!AJ233</f>
        <v>2562</v>
      </c>
      <c r="Q230" s="83">
        <f>+Q229-((Parámetros!$I$54*Q229*R229)/Parámetros!$B$9)</f>
        <v>43668848.668419428</v>
      </c>
      <c r="R230" s="84">
        <f>+R229+((Parámetros!$I$54*Q229*R229)/Parámetros!$B$9)-Parámetros!$D$26*R229</f>
        <v>167106.71382343784</v>
      </c>
      <c r="S230" s="84">
        <f>+Parámetros!$D$54*R229+S229</f>
        <v>724044.61775718967</v>
      </c>
      <c r="T230" s="84">
        <f t="shared" si="209"/>
        <v>891151.33158062748</v>
      </c>
      <c r="U230" s="84">
        <f t="shared" si="210"/>
        <v>12467.074241667986</v>
      </c>
      <c r="V230" s="82">
        <f>+'Internación x edad (pesimista)'!X233</f>
        <v>9365</v>
      </c>
      <c r="W230" s="82">
        <f>+'Internación x edad (pesimista)'!AJ233</f>
        <v>2562</v>
      </c>
      <c r="X230" s="212">
        <v>44115</v>
      </c>
      <c r="AA230" s="28">
        <v>894206</v>
      </c>
      <c r="AD230">
        <f>+(AA230/AA224)^(1/6)-1</f>
        <v>1.667716773116279E-2</v>
      </c>
      <c r="AE230" s="28">
        <f>+LN(2)/LN(1+AD230)</f>
        <v>41.908261941557782</v>
      </c>
    </row>
    <row r="231" spans="1:31" x14ac:dyDescent="0.25">
      <c r="A231" s="19">
        <v>44116</v>
      </c>
      <c r="B231" s="52">
        <f t="shared" si="186"/>
        <v>224</v>
      </c>
      <c r="C231" s="58">
        <f>+C230-((Parámetros!$C$55*C230*D230)/Parámetros!$B$9)</f>
        <v>43654652.617549211</v>
      </c>
      <c r="D231" s="59">
        <f>+D230+((Parámetros!$C$55*C230*D230)/Parámetros!$B$9)-Parámetros!$D$55*D230</f>
        <v>169366.57084912606</v>
      </c>
      <c r="E231" s="59">
        <f>+Parámetros!$D$55*D230+E230</f>
        <v>735980.81160172098</v>
      </c>
      <c r="F231" s="59">
        <f t="shared" si="174"/>
        <v>905347.38245084707</v>
      </c>
      <c r="G231" s="59">
        <f t="shared" si="175"/>
        <v>14196.050870217383</v>
      </c>
      <c r="H231" s="106">
        <f>+'Internación x edad (optimista)'!X234</f>
        <v>9486</v>
      </c>
      <c r="I231" s="106">
        <f>+'Internación x edad (optimista)'!AJ234</f>
        <v>2593</v>
      </c>
      <c r="J231" s="67">
        <f>+J230-((Parámetros!$F$55*J230*K230)/Parámetros!$B$9)</f>
        <v>43654652.617549211</v>
      </c>
      <c r="K231" s="68">
        <f>+K230+((Parámetros!$F$55*J230*K230)/Parámetros!$B$9)-Parámetros!$D$55*K230</f>
        <v>169366.57084912606</v>
      </c>
      <c r="L231" s="68">
        <f>+Parámetros!$D$55*K230+L230</f>
        <v>735980.81160172098</v>
      </c>
      <c r="M231" s="68">
        <f t="shared" si="176"/>
        <v>905347.38245079922</v>
      </c>
      <c r="N231" s="68">
        <f t="shared" si="177"/>
        <v>14196.050870217383</v>
      </c>
      <c r="O231" s="66">
        <f>+'Internación x edad (moderado)'!X234</f>
        <v>9486</v>
      </c>
      <c r="P231" s="66">
        <f>+'Internación x edad (moderado)'!AJ234</f>
        <v>2593</v>
      </c>
      <c r="Q231" s="83">
        <f>+Q230-((Parámetros!$I$55*Q230*R230)/Parámetros!$B$9)</f>
        <v>43654652.617549211</v>
      </c>
      <c r="R231" s="84">
        <f>+R230+((Parámetros!$I$55*Q230*R230)/Parámetros!$B$9)-Parámetros!$D$26*R230</f>
        <v>169366.57084912606</v>
      </c>
      <c r="S231" s="84">
        <f>+Parámetros!$D$55*R230+S230</f>
        <v>735980.81160172098</v>
      </c>
      <c r="T231" s="84">
        <f t="shared" si="178"/>
        <v>905347.38245084707</v>
      </c>
      <c r="U231" s="84">
        <f t="shared" si="179"/>
        <v>14196.050870217383</v>
      </c>
      <c r="V231" s="82">
        <f>+'Internación x edad (pesimista)'!X234</f>
        <v>9486</v>
      </c>
      <c r="W231" s="82">
        <f>+'Internación x edad (pesimista)'!AJ234</f>
        <v>2593</v>
      </c>
      <c r="X231" s="212">
        <v>44116</v>
      </c>
      <c r="AA231" s="28">
        <v>903730</v>
      </c>
    </row>
    <row r="232" spans="1:31" x14ac:dyDescent="0.25">
      <c r="A232" s="19">
        <v>44117</v>
      </c>
      <c r="B232" s="52">
        <f t="shared" si="186"/>
        <v>225</v>
      </c>
      <c r="C232" s="58">
        <f>+C231-((Parámetros!$C$55*C231*D231)/Parámetros!$B$9)</f>
        <v>43640269.264607824</v>
      </c>
      <c r="D232" s="59">
        <f>+D231+((Parámetros!$C$55*C231*D231)/Parámetros!$B$9)-Parámetros!$D$55*D231</f>
        <v>171652.3115870067</v>
      </c>
      <c r="E232" s="59">
        <f>+Parámetros!$D$55*D231+E231</f>
        <v>748078.42380522995</v>
      </c>
      <c r="F232" s="59">
        <f t="shared" ref="F232:F237" si="211">+D232+E232</f>
        <v>919730.73539223662</v>
      </c>
      <c r="G232" s="59">
        <f t="shared" ref="G232:G237" si="212">+IF(C231-C232&gt;0,C231-C232,0)</f>
        <v>14383.352941386402</v>
      </c>
      <c r="H232" s="106">
        <f>+'Internación x edad (optimista)'!X235</f>
        <v>9614</v>
      </c>
      <c r="I232" s="106">
        <f>+'Internación x edad (optimista)'!AJ235</f>
        <v>2625</v>
      </c>
      <c r="J232" s="67">
        <f>+J231-((Parámetros!$F$55*J231*K231)/Parámetros!$B$9)</f>
        <v>43640269.264607824</v>
      </c>
      <c r="K232" s="68">
        <f>+K231+((Parámetros!$F$55*J231*K231)/Parámetros!$B$9)-Parámetros!$D$55*K231</f>
        <v>171652.3115870067</v>
      </c>
      <c r="L232" s="68">
        <f>+Parámetros!$D$55*K231+L231</f>
        <v>748078.42380522995</v>
      </c>
      <c r="M232" s="68">
        <f t="shared" ref="M232:M237" si="213">+M231+N232</f>
        <v>919730.73539218563</v>
      </c>
      <c r="N232" s="68">
        <f t="shared" ref="N232:N237" si="214">+J231-J232</f>
        <v>14383.352941386402</v>
      </c>
      <c r="O232" s="66">
        <f>+'Internación x edad (moderado)'!X235</f>
        <v>9614</v>
      </c>
      <c r="P232" s="66">
        <f>+'Internación x edad (moderado)'!AJ235</f>
        <v>2625</v>
      </c>
      <c r="Q232" s="83">
        <f>+Q231-((Parámetros!$I$55*Q231*R231)/Parámetros!$B$9)</f>
        <v>43640269.264607824</v>
      </c>
      <c r="R232" s="84">
        <f>+R231+((Parámetros!$I$55*Q231*R231)/Parámetros!$B$9)-Parámetros!$D$26*R231</f>
        <v>171652.3115870067</v>
      </c>
      <c r="S232" s="84">
        <f>+Parámetros!$D$55*R231+S231</f>
        <v>748078.42380522995</v>
      </c>
      <c r="T232" s="84">
        <f t="shared" ref="T232:T237" si="215">+S232+R232</f>
        <v>919730.73539223662</v>
      </c>
      <c r="U232" s="84">
        <f t="shared" ref="U232:U237" si="216">+Q231-Q232</f>
        <v>14383.352941386402</v>
      </c>
      <c r="V232" s="82">
        <f>+'Internación x edad (pesimista)'!X235</f>
        <v>9614</v>
      </c>
      <c r="W232" s="82">
        <f>+'Internación x edad (pesimista)'!AJ235</f>
        <v>2625</v>
      </c>
      <c r="X232" s="212">
        <v>44117</v>
      </c>
      <c r="AA232" s="28">
        <v>917035</v>
      </c>
    </row>
    <row r="233" spans="1:31" x14ac:dyDescent="0.25">
      <c r="A233" s="19">
        <v>44118</v>
      </c>
      <c r="B233" s="52">
        <f t="shared" si="186"/>
        <v>226</v>
      </c>
      <c r="C233" s="58">
        <f>+C232-((Parámetros!$C$55*C232*D232)/Parámetros!$B$9)</f>
        <v>43625696.599515721</v>
      </c>
      <c r="D233" s="59">
        <f>+D232+((Parámetros!$C$55*C232*D232)/Parámetros!$B$9)-Parámetros!$D$55*D232</f>
        <v>173964.09728003878</v>
      </c>
      <c r="E233" s="59">
        <f>+Parámetros!$D$55*D232+E232</f>
        <v>760339.30320430186</v>
      </c>
      <c r="F233" s="59">
        <f t="shared" si="211"/>
        <v>934303.40048434061</v>
      </c>
      <c r="G233" s="59">
        <f t="shared" si="212"/>
        <v>14572.665092103183</v>
      </c>
      <c r="H233" s="106">
        <f>+'Internación x edad (optimista)'!X236</f>
        <v>9749</v>
      </c>
      <c r="I233" s="106">
        <f>+'Internación x edad (optimista)'!AJ236</f>
        <v>2661</v>
      </c>
      <c r="J233" s="67">
        <f>+J232-((Parámetros!$F$55*J232*K232)/Parámetros!$B$9)</f>
        <v>43625696.599515721</v>
      </c>
      <c r="K233" s="68">
        <f>+K232+((Parámetros!$F$55*J232*K232)/Parámetros!$B$9)-Parámetros!$D$55*K232</f>
        <v>173964.09728003878</v>
      </c>
      <c r="L233" s="68">
        <f>+Parámetros!$D$55*K232+L232</f>
        <v>760339.30320430186</v>
      </c>
      <c r="M233" s="68">
        <f t="shared" si="213"/>
        <v>934303.40048428881</v>
      </c>
      <c r="N233" s="68">
        <f t="shared" si="214"/>
        <v>14572.665092103183</v>
      </c>
      <c r="O233" s="66">
        <f>+'Internación x edad (moderado)'!X236</f>
        <v>9749</v>
      </c>
      <c r="P233" s="66">
        <f>+'Internación x edad (moderado)'!AJ236</f>
        <v>2661</v>
      </c>
      <c r="Q233" s="83">
        <f>+Q232-((Parámetros!$I$55*Q232*R232)/Parámetros!$B$9)</f>
        <v>43625696.599515721</v>
      </c>
      <c r="R233" s="84">
        <f>+R232+((Parámetros!$I$55*Q232*R232)/Parámetros!$B$9)-Parámetros!$D$26*R232</f>
        <v>173964.09728003878</v>
      </c>
      <c r="S233" s="84">
        <f>+Parámetros!$D$55*R232+S232</f>
        <v>760339.30320430186</v>
      </c>
      <c r="T233" s="84">
        <f t="shared" si="215"/>
        <v>934303.40048434061</v>
      </c>
      <c r="U233" s="84">
        <f t="shared" si="216"/>
        <v>14572.665092103183</v>
      </c>
      <c r="V233" s="82">
        <f>+'Internación x edad (pesimista)'!X236</f>
        <v>9749</v>
      </c>
      <c r="W233" s="82">
        <f>+'Internación x edad (pesimista)'!AJ236</f>
        <v>2661</v>
      </c>
      <c r="X233" s="212">
        <v>44118</v>
      </c>
      <c r="AA233" s="28">
        <v>931967</v>
      </c>
    </row>
    <row r="234" spans="1:31" x14ac:dyDescent="0.25">
      <c r="A234" s="19">
        <v>44119</v>
      </c>
      <c r="B234" s="52">
        <f t="shared" si="186"/>
        <v>227</v>
      </c>
      <c r="C234" s="58">
        <f>+C233-((Parámetros!$C$55*C233*D233)/Parámetros!$B$9)</f>
        <v>43610932.603860565</v>
      </c>
      <c r="D234" s="59">
        <f>+D233+((Parámetros!$C$55*C233*D233)/Parámetros!$B$9)-Parámetros!$D$55*D233</f>
        <v>176302.08598661807</v>
      </c>
      <c r="E234" s="59">
        <f>+Parámetros!$D$55*D233+E233</f>
        <v>772765.31015287607</v>
      </c>
      <c r="F234" s="59">
        <f t="shared" si="211"/>
        <v>949067.39613949414</v>
      </c>
      <c r="G234" s="59">
        <f t="shared" si="212"/>
        <v>14763.995655156672</v>
      </c>
      <c r="H234" s="106">
        <f>+'Internación x edad (optimista)'!X237</f>
        <v>9891</v>
      </c>
      <c r="I234" s="106">
        <f>+'Internación x edad (optimista)'!AJ237</f>
        <v>2699</v>
      </c>
      <c r="J234" s="67">
        <f>+J233-((Parámetros!$F$55*J233*K233)/Parámetros!$B$9)</f>
        <v>43610932.603860565</v>
      </c>
      <c r="K234" s="68">
        <f>+K233+((Parámetros!$F$55*J233*K233)/Parámetros!$B$9)-Parámetros!$D$55*K233</f>
        <v>176302.08598661807</v>
      </c>
      <c r="L234" s="68">
        <f>+Parámetros!$D$55*K233+L233</f>
        <v>772765.31015287607</v>
      </c>
      <c r="M234" s="68">
        <f t="shared" si="213"/>
        <v>949067.39613944548</v>
      </c>
      <c r="N234" s="68">
        <f t="shared" si="214"/>
        <v>14763.995655156672</v>
      </c>
      <c r="O234" s="66">
        <f>+'Internación x edad (moderado)'!X237</f>
        <v>9891</v>
      </c>
      <c r="P234" s="66">
        <f>+'Internación x edad (moderado)'!AJ237</f>
        <v>2699</v>
      </c>
      <c r="Q234" s="83">
        <f>+Q233-((Parámetros!$I$55*Q233*R233)/Parámetros!$B$9)</f>
        <v>43610932.603860565</v>
      </c>
      <c r="R234" s="84">
        <f>+R233+((Parámetros!$I$55*Q233*R233)/Parámetros!$B$9)-Parámetros!$D$26*R233</f>
        <v>176302.08598661807</v>
      </c>
      <c r="S234" s="84">
        <f>+Parámetros!$D$55*R233+S233</f>
        <v>772765.31015287607</v>
      </c>
      <c r="T234" s="84">
        <f t="shared" si="215"/>
        <v>949067.39613949414</v>
      </c>
      <c r="U234" s="84">
        <f t="shared" si="216"/>
        <v>14763.995655156672</v>
      </c>
      <c r="V234" s="82">
        <f>+'Internación x edad (pesimista)'!X237</f>
        <v>9891</v>
      </c>
      <c r="W234" s="82">
        <f>+'Internación x edad (pesimista)'!AJ237</f>
        <v>2699</v>
      </c>
      <c r="X234" s="212">
        <v>44119</v>
      </c>
      <c r="AA234" s="28">
        <v>949063</v>
      </c>
    </row>
    <row r="235" spans="1:31" x14ac:dyDescent="0.25">
      <c r="A235" s="19">
        <v>44120</v>
      </c>
      <c r="B235" s="52">
        <f t="shared" si="186"/>
        <v>228</v>
      </c>
      <c r="C235" s="58">
        <f>+C234-((Parámetros!$C$55*C234*D234)/Parámetros!$B$9)</f>
        <v>43595975.251281947</v>
      </c>
      <c r="D235" s="59">
        <f>+D234+((Parámetros!$C$55*C234*D234)/Parámetros!$B$9)-Parámetros!$D$55*D234</f>
        <v>178666.43242333745</v>
      </c>
      <c r="E235" s="59">
        <f>+Parámetros!$D$55*D234+E234</f>
        <v>785358.31629477732</v>
      </c>
      <c r="F235" s="59">
        <f t="shared" si="211"/>
        <v>964024.7487181148</v>
      </c>
      <c r="G235" s="59">
        <f t="shared" si="212"/>
        <v>14957.352578617632</v>
      </c>
      <c r="H235" s="106">
        <f>+'Internación x edad (optimista)'!X238</f>
        <v>10039</v>
      </c>
      <c r="I235" s="106">
        <f>+'Internación x edad (optimista)'!AJ238</f>
        <v>2740</v>
      </c>
      <c r="J235" s="67">
        <f>+J234-((Parámetros!$F$55*J234*K234)/Parámetros!$B$9)</f>
        <v>43595975.251281947</v>
      </c>
      <c r="K235" s="68">
        <f>+K234+((Parámetros!$F$55*J234*K234)/Parámetros!$B$9)-Parámetros!$D$55*K234</f>
        <v>178666.43242333745</v>
      </c>
      <c r="L235" s="68">
        <f>+Parámetros!$D$55*K234+L234</f>
        <v>785358.31629477732</v>
      </c>
      <c r="M235" s="68">
        <f t="shared" si="213"/>
        <v>964024.74871806311</v>
      </c>
      <c r="N235" s="68">
        <f t="shared" si="214"/>
        <v>14957.352578617632</v>
      </c>
      <c r="O235" s="66">
        <f>+'Internación x edad (moderado)'!X238</f>
        <v>10039</v>
      </c>
      <c r="P235" s="66">
        <f>+'Internación x edad (moderado)'!AJ238</f>
        <v>2740</v>
      </c>
      <c r="Q235" s="83">
        <f>+Q234-((Parámetros!$I$55*Q234*R234)/Parámetros!$B$9)</f>
        <v>43595975.251281947</v>
      </c>
      <c r="R235" s="84">
        <f>+R234+((Parámetros!$I$55*Q234*R234)/Parámetros!$B$9)-Parámetros!$D$26*R234</f>
        <v>178666.43242333745</v>
      </c>
      <c r="S235" s="84">
        <f>+Parámetros!$D$55*R234+S234</f>
        <v>785358.31629477732</v>
      </c>
      <c r="T235" s="84">
        <f t="shared" si="215"/>
        <v>964024.7487181148</v>
      </c>
      <c r="U235" s="84">
        <f t="shared" si="216"/>
        <v>14957.352578617632</v>
      </c>
      <c r="V235" s="82">
        <f>+'Internación x edad (pesimista)'!X238</f>
        <v>10039</v>
      </c>
      <c r="W235" s="82">
        <f>+'Internación x edad (pesimista)'!AJ238</f>
        <v>2740</v>
      </c>
      <c r="X235" s="212">
        <v>44120</v>
      </c>
      <c r="AA235" s="28">
        <v>965609</v>
      </c>
    </row>
    <row r="236" spans="1:31" x14ac:dyDescent="0.25">
      <c r="A236" s="19">
        <v>44121</v>
      </c>
      <c r="B236" s="52">
        <f t="shared" si="186"/>
        <v>229</v>
      </c>
      <c r="C236" s="58">
        <f>+C235-((Parámetros!$C$55*C235*D235)/Parámetros!$B$9)</f>
        <v>43580822.507870615</v>
      </c>
      <c r="D236" s="59">
        <f>+D235+((Parámetros!$C$55*C235*D235)/Parámetros!$B$9)-Parámetros!$D$55*D235</f>
        <v>181057.28780443023</v>
      </c>
      <c r="E236" s="59">
        <f>+Parámetros!$D$55*D235+E235</f>
        <v>798120.20432501566</v>
      </c>
      <c r="F236" s="59">
        <f t="shared" si="211"/>
        <v>979177.49212944589</v>
      </c>
      <c r="G236" s="59">
        <f t="shared" si="212"/>
        <v>15152.743411332369</v>
      </c>
      <c r="H236" s="106">
        <f>+'Internación x edad (optimista)'!X239</f>
        <v>10225</v>
      </c>
      <c r="I236" s="106">
        <f>+'Internación x edad (optimista)'!AJ239</f>
        <v>2789</v>
      </c>
      <c r="J236" s="67">
        <f>+J235-((Parámetros!$F$55*J235*K235)/Parámetros!$B$9)</f>
        <v>43580822.507870615</v>
      </c>
      <c r="K236" s="68">
        <f>+K235+((Parámetros!$F$55*J235*K235)/Parámetros!$B$9)-Parámetros!$D$55*K235</f>
        <v>181057.28780443023</v>
      </c>
      <c r="L236" s="68">
        <f>+Parámetros!$D$55*K235+L235</f>
        <v>798120.20432501566</v>
      </c>
      <c r="M236" s="68">
        <f t="shared" si="213"/>
        <v>979177.49212939548</v>
      </c>
      <c r="N236" s="68">
        <f t="shared" si="214"/>
        <v>15152.743411332369</v>
      </c>
      <c r="O236" s="66">
        <f>+'Internación x edad (moderado)'!X239</f>
        <v>10225</v>
      </c>
      <c r="P236" s="66">
        <f>+'Internación x edad (moderado)'!AJ239</f>
        <v>2789</v>
      </c>
      <c r="Q236" s="83">
        <f>+Q235-((Parámetros!$I$55*Q235*R235)/Parámetros!$B$9)</f>
        <v>43580822.507870615</v>
      </c>
      <c r="R236" s="84">
        <f>+R235+((Parámetros!$I$55*Q235*R235)/Parámetros!$B$9)-Parámetros!$D$26*R235</f>
        <v>181057.28780443023</v>
      </c>
      <c r="S236" s="84">
        <f>+Parámetros!$D$55*R235+S235</f>
        <v>798120.20432501566</v>
      </c>
      <c r="T236" s="84">
        <f t="shared" si="215"/>
        <v>979177.49212944589</v>
      </c>
      <c r="U236" s="84">
        <f t="shared" si="216"/>
        <v>15152.743411332369</v>
      </c>
      <c r="V236" s="82">
        <f>+'Internación x edad (pesimista)'!X239</f>
        <v>10225</v>
      </c>
      <c r="W236" s="82">
        <f>+'Internación x edad (pesimista)'!AJ239</f>
        <v>2789</v>
      </c>
      <c r="X236" s="212">
        <v>44121</v>
      </c>
      <c r="AA236" s="28">
        <v>979119</v>
      </c>
    </row>
    <row r="237" spans="1:31" x14ac:dyDescent="0.25">
      <c r="A237" s="19">
        <v>44122</v>
      </c>
      <c r="B237" s="52">
        <f t="shared" si="186"/>
        <v>230</v>
      </c>
      <c r="C237" s="58">
        <f>+C236-((Parámetros!$C$55*C236*D236)/Parámetros!$B$9)</f>
        <v>43565472.332582548</v>
      </c>
      <c r="D237" s="59">
        <f>+D236+((Parámetros!$C$55*C236*D236)/Parámetros!$B$9)-Parámetros!$D$55*D236</f>
        <v>183474.79967789457</v>
      </c>
      <c r="E237" s="59">
        <f>+Parámetros!$D$55*D236+E236</f>
        <v>811052.86773961782</v>
      </c>
      <c r="F237" s="59">
        <f t="shared" si="211"/>
        <v>994527.66741751239</v>
      </c>
      <c r="G237" s="59">
        <f t="shared" si="212"/>
        <v>15350.175288066268</v>
      </c>
      <c r="H237" s="106">
        <f>+'Internación x edad (optimista)'!X240</f>
        <v>10419</v>
      </c>
      <c r="I237" s="106">
        <f>+'Internación x edad (optimista)'!AJ240</f>
        <v>2841</v>
      </c>
      <c r="J237" s="67">
        <f>+J236-((Parámetros!$F$55*J236*K236)/Parámetros!$B$9)</f>
        <v>43565472.332582548</v>
      </c>
      <c r="K237" s="68">
        <f>+K236+((Parámetros!$F$55*J236*K236)/Parámetros!$B$9)-Parámetros!$D$55*K236</f>
        <v>183474.79967789457</v>
      </c>
      <c r="L237" s="68">
        <f>+Parámetros!$D$55*K236+L236</f>
        <v>811052.86773961782</v>
      </c>
      <c r="M237" s="68">
        <f t="shared" si="213"/>
        <v>994527.66741746175</v>
      </c>
      <c r="N237" s="68">
        <f t="shared" si="214"/>
        <v>15350.175288066268</v>
      </c>
      <c r="O237" s="66">
        <f>+'Internación x edad (moderado)'!X240</f>
        <v>10419</v>
      </c>
      <c r="P237" s="66">
        <f>+'Internación x edad (moderado)'!AJ240</f>
        <v>2841</v>
      </c>
      <c r="Q237" s="83">
        <f>+Q236-((Parámetros!$I$55*Q236*R236)/Parámetros!$B$9)</f>
        <v>43565472.332582548</v>
      </c>
      <c r="R237" s="84">
        <f>+R236+((Parámetros!$I$55*Q236*R236)/Parámetros!$B$9)-Parámetros!$D$26*R236</f>
        <v>183474.79967789457</v>
      </c>
      <c r="S237" s="84">
        <f>+Parámetros!$D$55*R236+S236</f>
        <v>811052.86773961782</v>
      </c>
      <c r="T237" s="84">
        <f t="shared" si="215"/>
        <v>994527.66741751239</v>
      </c>
      <c r="U237" s="84">
        <f t="shared" si="216"/>
        <v>15350.175288066268</v>
      </c>
      <c r="V237" s="82">
        <f>+'Internación x edad (pesimista)'!X240</f>
        <v>10419</v>
      </c>
      <c r="W237" s="82">
        <f>+'Internación x edad (pesimista)'!AJ240</f>
        <v>2841</v>
      </c>
      <c r="X237" s="212">
        <v>44122</v>
      </c>
      <c r="AA237" s="28">
        <v>989680</v>
      </c>
      <c r="AD237">
        <f>+(AA237/AA231)^(1/6)-1</f>
        <v>1.5257054291951677E-2</v>
      </c>
      <c r="AE237" s="28">
        <f>+LN(2)/LN(1+AD237)</f>
        <v>45.776957668348608</v>
      </c>
    </row>
    <row r="238" spans="1:31" x14ac:dyDescent="0.25">
      <c r="A238" s="19">
        <v>44123</v>
      </c>
      <c r="B238" s="52">
        <f t="shared" si="186"/>
        <v>231</v>
      </c>
      <c r="C238" s="58">
        <f>+C237-((Parámetros!$C$56*C237*D237)/Parámetros!$B$9)</f>
        <v>43551557.957867287</v>
      </c>
      <c r="D238" s="59">
        <f>+D237+((Parámetros!$C$56*C237*D237)/Parámetros!$B$9)-Parámetros!$D$56*D237</f>
        <v>184283.83155902216</v>
      </c>
      <c r="E238" s="59">
        <f>+Parámetros!$D$56*D237+E237</f>
        <v>824158.21057375311</v>
      </c>
      <c r="F238" s="59">
        <f t="shared" si="174"/>
        <v>1008442.0421327753</v>
      </c>
      <c r="G238" s="59">
        <f t="shared" si="175"/>
        <v>13914.374715261161</v>
      </c>
      <c r="H238" s="106">
        <f>+'Internación x edad (optimista)'!X241</f>
        <v>10520</v>
      </c>
      <c r="I238" s="106">
        <f>+'Internación x edad (optimista)'!AJ241</f>
        <v>2868</v>
      </c>
      <c r="J238" s="67">
        <f>+J237-((Parámetros!$F$56*J237*K237)/Parámetros!$B$9)</f>
        <v>43551557.957867287</v>
      </c>
      <c r="K238" s="68">
        <f>+K237+((Parámetros!$F$56*J237*K237)/Parámetros!$B$9)-Parámetros!$D$56*K237</f>
        <v>184283.83155902216</v>
      </c>
      <c r="L238" s="68">
        <f>+Parámetros!$D$56*K237+L237</f>
        <v>824158.21057375311</v>
      </c>
      <c r="M238" s="68">
        <f t="shared" si="176"/>
        <v>1008442.0421327229</v>
      </c>
      <c r="N238" s="68">
        <f t="shared" si="177"/>
        <v>13914.374715261161</v>
      </c>
      <c r="O238" s="66">
        <f>+'Internación x edad (moderado)'!X241</f>
        <v>10520</v>
      </c>
      <c r="P238" s="66">
        <f>+'Internación x edad (moderado)'!AJ241</f>
        <v>2868</v>
      </c>
      <c r="Q238" s="83">
        <f>+Q237-((Parámetros!$I$56*Q237*R237)/Parámetros!$B$9)</f>
        <v>43551557.957867287</v>
      </c>
      <c r="R238" s="84">
        <f>+R237+((Parámetros!$I$56*Q237*R237)/Parámetros!$B$9)-Parámetros!$D$26*R237</f>
        <v>184283.83155902216</v>
      </c>
      <c r="S238" s="84">
        <f>+Parámetros!$D$56*R237+S237</f>
        <v>824158.21057375311</v>
      </c>
      <c r="T238" s="84">
        <f t="shared" si="178"/>
        <v>1008442.0421327753</v>
      </c>
      <c r="U238" s="84">
        <f t="shared" si="179"/>
        <v>13914.374715261161</v>
      </c>
      <c r="V238" s="82">
        <f>+'Internación x edad (pesimista)'!X241</f>
        <v>10520</v>
      </c>
      <c r="W238" s="82">
        <f>+'Internación x edad (pesimista)'!AJ241</f>
        <v>2868</v>
      </c>
      <c r="X238" s="212">
        <v>44123</v>
      </c>
      <c r="AA238" s="28">
        <v>1002662</v>
      </c>
    </row>
    <row r="239" spans="1:31" x14ac:dyDescent="0.25">
      <c r="A239" s="19">
        <v>44124</v>
      </c>
      <c r="B239" s="52">
        <f t="shared" si="186"/>
        <v>232</v>
      </c>
      <c r="C239" s="58">
        <f>+C238-((Parámetros!$C$56*C238*D238)/Parámetros!$B$9)</f>
        <v>43537586.691443495</v>
      </c>
      <c r="D239" s="59">
        <f>+D238+((Parámetros!$C$56*C238*D238)/Parámetros!$B$9)-Parámetros!$D$56*D238</f>
        <v>185091.96715716796</v>
      </c>
      <c r="E239" s="59">
        <f>+Parámetros!$D$56*D238+E238</f>
        <v>837321.34139939758</v>
      </c>
      <c r="F239" s="59">
        <f t="shared" ref="F239:F244" si="217">+D239+E239</f>
        <v>1022413.3085565655</v>
      </c>
      <c r="G239" s="59">
        <f t="shared" ref="G239:G244" si="218">+IF(C238-C239&gt;0,C238-C239,0)</f>
        <v>13971.266423791647</v>
      </c>
      <c r="H239" s="106">
        <f>+'Internación x edad (optimista)'!X242</f>
        <v>10622</v>
      </c>
      <c r="I239" s="106">
        <f>+'Internación x edad (optimista)'!AJ242</f>
        <v>2895</v>
      </c>
      <c r="J239" s="67">
        <f>+J238-((Parámetros!$F$56*J238*K238)/Parámetros!$B$9)</f>
        <v>43537586.691443495</v>
      </c>
      <c r="K239" s="68">
        <f>+K238+((Parámetros!$F$56*J238*K238)/Parámetros!$B$9)-Parámetros!$D$56*K238</f>
        <v>185091.96715716796</v>
      </c>
      <c r="L239" s="68">
        <f>+Parámetros!$D$56*K238+L238</f>
        <v>837321.34139939758</v>
      </c>
      <c r="M239" s="68">
        <f t="shared" ref="M239:M244" si="219">+M238+N239</f>
        <v>1022413.3085565146</v>
      </c>
      <c r="N239" s="68">
        <f t="shared" ref="N239:N244" si="220">+J238-J239</f>
        <v>13971.266423791647</v>
      </c>
      <c r="O239" s="66">
        <f>+'Internación x edad (moderado)'!X242</f>
        <v>10622</v>
      </c>
      <c r="P239" s="66">
        <f>+'Internación x edad (moderado)'!AJ242</f>
        <v>2895</v>
      </c>
      <c r="Q239" s="83">
        <f>+Q238-((Parámetros!$I$56*Q238*R238)/Parámetros!$B$9)</f>
        <v>43537586.691443495</v>
      </c>
      <c r="R239" s="84">
        <f>+R238+((Parámetros!$I$56*Q238*R238)/Parámetros!$B$9)-Parámetros!$D$26*R238</f>
        <v>185091.96715716796</v>
      </c>
      <c r="S239" s="84">
        <f>+Parámetros!$D$56*R238+S238</f>
        <v>837321.34139939758</v>
      </c>
      <c r="T239" s="84">
        <f t="shared" ref="T239:T244" si="221">+S239+R239</f>
        <v>1022413.3085565655</v>
      </c>
      <c r="U239" s="84">
        <f t="shared" ref="U239:U244" si="222">+Q238-Q239</f>
        <v>13971.266423791647</v>
      </c>
      <c r="V239" s="82">
        <f>+'Internación x edad (pesimista)'!X242</f>
        <v>10622</v>
      </c>
      <c r="W239" s="82">
        <f>+'Internación x edad (pesimista)'!AJ242</f>
        <v>2895</v>
      </c>
      <c r="X239" s="212">
        <v>44124</v>
      </c>
      <c r="AA239" s="28">
        <v>1018999</v>
      </c>
    </row>
    <row r="240" spans="1:31" x14ac:dyDescent="0.25">
      <c r="A240" s="19">
        <v>44125</v>
      </c>
      <c r="B240" s="52">
        <f t="shared" si="186"/>
        <v>233</v>
      </c>
      <c r="C240" s="58">
        <f>+C239-((Parámetros!$C$56*C239*D239)/Parámetros!$B$9)</f>
        <v>43523558.658763535</v>
      </c>
      <c r="D240" s="59">
        <f>+D239+((Parámetros!$C$56*C239*D239)/Parámetros!$B$9)-Parámetros!$D$56*D239</f>
        <v>185899.14504018513</v>
      </c>
      <c r="E240" s="59">
        <f>+Parámetros!$D$56*D239+E239</f>
        <v>850542.19619633816</v>
      </c>
      <c r="F240" s="59">
        <f t="shared" si="217"/>
        <v>1036441.3412365234</v>
      </c>
      <c r="G240" s="59">
        <f t="shared" si="218"/>
        <v>14028.032679960132</v>
      </c>
      <c r="H240" s="106">
        <f>+'Internación x edad (optimista)'!X243</f>
        <v>10724</v>
      </c>
      <c r="I240" s="106">
        <f>+'Internación x edad (optimista)'!AJ243</f>
        <v>2921</v>
      </c>
      <c r="J240" s="67">
        <f>+J239-((Parámetros!$F$56*J239*K239)/Parámetros!$B$9)</f>
        <v>43523558.658763535</v>
      </c>
      <c r="K240" s="68">
        <f>+K239+((Parámetros!$F$56*J239*K239)/Parámetros!$B$9)-Parámetros!$D$56*K239</f>
        <v>185899.14504018513</v>
      </c>
      <c r="L240" s="68">
        <f>+Parámetros!$D$56*K239+L239</f>
        <v>850542.19619633816</v>
      </c>
      <c r="M240" s="68">
        <f t="shared" si="219"/>
        <v>1036441.3412364747</v>
      </c>
      <c r="N240" s="68">
        <f t="shared" si="220"/>
        <v>14028.032679960132</v>
      </c>
      <c r="O240" s="66">
        <f>+'Internación x edad (moderado)'!X243</f>
        <v>10724</v>
      </c>
      <c r="P240" s="66">
        <f>+'Internación x edad (moderado)'!AJ243</f>
        <v>2921</v>
      </c>
      <c r="Q240" s="83">
        <f>+Q239-((Parámetros!$I$56*Q239*R239)/Parámetros!$B$9)</f>
        <v>43523558.658763535</v>
      </c>
      <c r="R240" s="84">
        <f>+R239+((Parámetros!$I$56*Q239*R239)/Parámetros!$B$9)-Parámetros!$D$26*R239</f>
        <v>185899.14504018513</v>
      </c>
      <c r="S240" s="84">
        <f>+Parámetros!$D$56*R239+S239</f>
        <v>850542.19619633816</v>
      </c>
      <c r="T240" s="84">
        <f t="shared" si="221"/>
        <v>1036441.3412365234</v>
      </c>
      <c r="U240" s="84">
        <f t="shared" si="222"/>
        <v>14028.032679960132</v>
      </c>
      <c r="V240" s="82">
        <f>+'Internación x edad (pesimista)'!X243</f>
        <v>10724</v>
      </c>
      <c r="W240" s="82">
        <f>+'Internación x edad (pesimista)'!AJ243</f>
        <v>2921</v>
      </c>
      <c r="X240" s="212">
        <v>44125</v>
      </c>
      <c r="AA240" s="28">
        <v>1037325</v>
      </c>
    </row>
    <row r="241" spans="1:31" x14ac:dyDescent="0.25">
      <c r="A241" s="19">
        <v>44126</v>
      </c>
      <c r="B241" s="52">
        <f t="shared" si="186"/>
        <v>234</v>
      </c>
      <c r="C241" s="58">
        <f>+C240-((Parámetros!$C$56*C240*D240)/Parámetros!$B$9)</f>
        <v>43509473.990068294</v>
      </c>
      <c r="D241" s="59">
        <f>+D240+((Parámetros!$C$56*C240*D240)/Parámetros!$B$9)-Parámetros!$D$56*D240</f>
        <v>186705.3033754132</v>
      </c>
      <c r="E241" s="59">
        <f>+Parámetros!$D$56*D240+E240</f>
        <v>863820.70655635139</v>
      </c>
      <c r="F241" s="59">
        <f t="shared" si="217"/>
        <v>1050526.0099317646</v>
      </c>
      <c r="G241" s="59">
        <f t="shared" si="218"/>
        <v>14084.668695241213</v>
      </c>
      <c r="H241" s="106">
        <f>+'Internación x edad (optimista)'!X244</f>
        <v>10828</v>
      </c>
      <c r="I241" s="106">
        <f>+'Internación x edad (optimista)'!AJ244</f>
        <v>2948</v>
      </c>
      <c r="J241" s="67">
        <f>+J240-((Parámetros!$F$56*J240*K240)/Parámetros!$B$9)</f>
        <v>43509473.990068294</v>
      </c>
      <c r="K241" s="68">
        <f>+K240+((Parámetros!$F$56*J240*K240)/Parámetros!$B$9)-Parámetros!$D$56*K240</f>
        <v>186705.3033754132</v>
      </c>
      <c r="L241" s="68">
        <f>+Parámetros!$D$56*K240+L240</f>
        <v>863820.70655635139</v>
      </c>
      <c r="M241" s="68">
        <f t="shared" si="219"/>
        <v>1050526.0099317159</v>
      </c>
      <c r="N241" s="68">
        <f t="shared" si="220"/>
        <v>14084.668695241213</v>
      </c>
      <c r="O241" s="66">
        <f>+'Internación x edad (moderado)'!X244</f>
        <v>10828</v>
      </c>
      <c r="P241" s="66">
        <f>+'Internación x edad (moderado)'!AJ244</f>
        <v>2948</v>
      </c>
      <c r="Q241" s="83">
        <f>+Q240-((Parámetros!$I$56*Q240*R240)/Parámetros!$B$9)</f>
        <v>43509473.990068294</v>
      </c>
      <c r="R241" s="84">
        <f>+R240+((Parámetros!$I$56*Q240*R240)/Parámetros!$B$9)-Parámetros!$D$26*R240</f>
        <v>186705.3033754132</v>
      </c>
      <c r="S241" s="84">
        <f>+Parámetros!$D$56*R240+S240</f>
        <v>863820.70655635139</v>
      </c>
      <c r="T241" s="84">
        <f t="shared" si="221"/>
        <v>1050526.0099317646</v>
      </c>
      <c r="U241" s="84">
        <f t="shared" si="222"/>
        <v>14084.668695241213</v>
      </c>
      <c r="V241" s="82">
        <f>+'Internación x edad (pesimista)'!X244</f>
        <v>10828</v>
      </c>
      <c r="W241" s="82">
        <f>+'Internación x edad (pesimista)'!AJ244</f>
        <v>2948</v>
      </c>
      <c r="X241" s="212">
        <v>44126</v>
      </c>
      <c r="AA241" s="28">
        <v>1053650</v>
      </c>
    </row>
    <row r="242" spans="1:31" x14ac:dyDescent="0.25">
      <c r="A242" s="19">
        <v>44127</v>
      </c>
      <c r="B242" s="52">
        <f t="shared" si="186"/>
        <v>235</v>
      </c>
      <c r="C242" s="58">
        <f>+C241-((Parámetros!$C$56*C241*D241)/Parámetros!$B$9)</f>
        <v>43495332.820408694</v>
      </c>
      <c r="D242" s="59">
        <f>+D241+((Parámetros!$C$56*C241*D241)/Parámetros!$B$9)-Parámetros!$D$56*D241</f>
        <v>187510.3799367692</v>
      </c>
      <c r="E242" s="59">
        <f>+Parámetros!$D$56*D241+E241</f>
        <v>877156.7996545952</v>
      </c>
      <c r="F242" s="59">
        <f t="shared" si="217"/>
        <v>1064667.1795913645</v>
      </c>
      <c r="G242" s="59">
        <f t="shared" si="218"/>
        <v>14141.169659599662</v>
      </c>
      <c r="H242" s="106">
        <f>+'Internación x edad (optimista)'!X245</f>
        <v>10935</v>
      </c>
      <c r="I242" s="106">
        <f>+'Internación x edad (optimista)'!AJ245</f>
        <v>2976</v>
      </c>
      <c r="J242" s="67">
        <f>+J241-((Parámetros!$F$56*J241*K241)/Parámetros!$B$9)</f>
        <v>43495332.820408694</v>
      </c>
      <c r="K242" s="68">
        <f>+K241+((Parámetros!$F$56*J241*K241)/Parámetros!$B$9)-Parámetros!$D$56*K241</f>
        <v>187510.3799367692</v>
      </c>
      <c r="L242" s="68">
        <f>+Parámetros!$D$56*K241+L241</f>
        <v>877156.7996545952</v>
      </c>
      <c r="M242" s="68">
        <f t="shared" si="219"/>
        <v>1064667.1795913156</v>
      </c>
      <c r="N242" s="68">
        <f t="shared" si="220"/>
        <v>14141.169659599662</v>
      </c>
      <c r="O242" s="66">
        <f>+'Internación x edad (moderado)'!X245</f>
        <v>10935</v>
      </c>
      <c r="P242" s="66">
        <f>+'Internación x edad (moderado)'!AJ245</f>
        <v>2976</v>
      </c>
      <c r="Q242" s="83">
        <f>+Q241-((Parámetros!$I$56*Q241*R241)/Parámetros!$B$9)</f>
        <v>43495332.820408694</v>
      </c>
      <c r="R242" s="84">
        <f>+R241+((Parámetros!$I$56*Q241*R241)/Parámetros!$B$9)-Parámetros!$D$26*R241</f>
        <v>187510.3799367692</v>
      </c>
      <c r="S242" s="84">
        <f>+Parámetros!$D$56*R241+S241</f>
        <v>877156.7996545952</v>
      </c>
      <c r="T242" s="84">
        <f t="shared" si="221"/>
        <v>1064667.1795913645</v>
      </c>
      <c r="U242" s="84">
        <f t="shared" si="222"/>
        <v>14141.169659599662</v>
      </c>
      <c r="V242" s="82">
        <f>+'Internación x edad (pesimista)'!X245</f>
        <v>10935</v>
      </c>
      <c r="W242" s="82">
        <f>+'Internación x edad (pesimista)'!AJ245</f>
        <v>2976</v>
      </c>
      <c r="X242" s="212">
        <v>44127</v>
      </c>
      <c r="AA242" s="28">
        <v>1069368</v>
      </c>
    </row>
    <row r="243" spans="1:31" x14ac:dyDescent="0.25">
      <c r="A243" s="19">
        <v>44128</v>
      </c>
      <c r="B243" s="52">
        <f t="shared" si="186"/>
        <v>236</v>
      </c>
      <c r="C243" s="58">
        <f>+C242-((Parámetros!$C$56*C242*D242)/Parámetros!$B$9)</f>
        <v>43481135.289666533</v>
      </c>
      <c r="D243" s="59">
        <f>+D242+((Parámetros!$C$56*C242*D242)/Parámetros!$B$9)-Parámetros!$D$56*D242</f>
        <v>188314.31211201762</v>
      </c>
      <c r="E243" s="59">
        <f>+Parámetros!$D$56*D242+E242</f>
        <v>890550.39822150732</v>
      </c>
      <c r="F243" s="59">
        <f t="shared" si="217"/>
        <v>1078864.710333525</v>
      </c>
      <c r="G243" s="59">
        <f t="shared" si="218"/>
        <v>14197.530742160976</v>
      </c>
      <c r="H243" s="106">
        <f>+'Internación x edad (optimista)'!X246</f>
        <v>10935</v>
      </c>
      <c r="I243" s="106">
        <f>+'Internación x edad (optimista)'!AJ246</f>
        <v>2976</v>
      </c>
      <c r="J243" s="67">
        <f>+J242-((Parámetros!$F$56*J242*K242)/Parámetros!$B$9)</f>
        <v>43481135.289666533</v>
      </c>
      <c r="K243" s="68">
        <f>+K242+((Parámetros!$F$56*J242*K242)/Parámetros!$B$9)-Parámetros!$D$56*K242</f>
        <v>188314.31211201762</v>
      </c>
      <c r="L243" s="68">
        <f>+Parámetros!$D$56*K242+L242</f>
        <v>890550.39822150732</v>
      </c>
      <c r="M243" s="68">
        <f t="shared" si="219"/>
        <v>1078864.7103334765</v>
      </c>
      <c r="N243" s="68">
        <f t="shared" si="220"/>
        <v>14197.530742160976</v>
      </c>
      <c r="O243" s="66">
        <f>+'Internación x edad (moderado)'!X246</f>
        <v>10935</v>
      </c>
      <c r="P243" s="66">
        <f>+'Internación x edad (moderado)'!AJ246</f>
        <v>2976</v>
      </c>
      <c r="Q243" s="83">
        <f>+Q242-((Parámetros!$I$56*Q242*R242)/Parámetros!$B$9)</f>
        <v>43481135.289666533</v>
      </c>
      <c r="R243" s="84">
        <f>+R242+((Parámetros!$I$56*Q242*R242)/Parámetros!$B$9)-Parámetros!$D$26*R242</f>
        <v>188314.31211201762</v>
      </c>
      <c r="S243" s="84">
        <f>+Parámetros!$D$56*R242+S242</f>
        <v>890550.39822150732</v>
      </c>
      <c r="T243" s="84">
        <f t="shared" si="221"/>
        <v>1078864.710333525</v>
      </c>
      <c r="U243" s="84">
        <f t="shared" si="222"/>
        <v>14197.530742160976</v>
      </c>
      <c r="V243" s="82">
        <f>+'Internación x edad (pesimista)'!X246</f>
        <v>10935</v>
      </c>
      <c r="W243" s="82">
        <f>+'Internación x edad (pesimista)'!AJ246</f>
        <v>2976</v>
      </c>
      <c r="X243" s="212">
        <v>44128</v>
      </c>
      <c r="AA243" s="28">
        <v>1081336</v>
      </c>
    </row>
    <row r="244" spans="1:31" x14ac:dyDescent="0.25">
      <c r="A244" s="19">
        <v>44129</v>
      </c>
      <c r="B244" s="52">
        <f t="shared" si="186"/>
        <v>237</v>
      </c>
      <c r="C244" s="58">
        <f>+C243-((Parámetros!$C$56*C243*D243)/Parámetros!$B$9)</f>
        <v>43466881.542574614</v>
      </c>
      <c r="D244" s="59">
        <f>+D243+((Parámetros!$C$56*C243*D243)/Parámetros!$B$9)-Parámetros!$D$56*D243</f>
        <v>189117.03691021883</v>
      </c>
      <c r="E244" s="59">
        <f>+Parámetros!$D$56*D243+E243</f>
        <v>904001.42051522282</v>
      </c>
      <c r="F244" s="59">
        <f t="shared" si="217"/>
        <v>1093118.4574254416</v>
      </c>
      <c r="G244" s="59">
        <f t="shared" si="218"/>
        <v>14253.747091919184</v>
      </c>
      <c r="H244" s="106">
        <f>+'Internación x edad (optimista)'!X247</f>
        <v>10927</v>
      </c>
      <c r="I244" s="106">
        <f>+'Internación x edad (optimista)'!AJ247</f>
        <v>2975</v>
      </c>
      <c r="J244" s="67">
        <f>+J243-((Parámetros!$F$56*J243*K243)/Parámetros!$B$9)</f>
        <v>43466881.542574614</v>
      </c>
      <c r="K244" s="68">
        <f>+K243+((Parámetros!$F$56*J243*K243)/Parámetros!$B$9)-Parámetros!$D$56*K243</f>
        <v>189117.03691021883</v>
      </c>
      <c r="L244" s="68">
        <f>+Parámetros!$D$56*K243+L243</f>
        <v>904001.42051522282</v>
      </c>
      <c r="M244" s="68">
        <f t="shared" si="219"/>
        <v>1093118.4574253957</v>
      </c>
      <c r="N244" s="68">
        <f t="shared" si="220"/>
        <v>14253.747091919184</v>
      </c>
      <c r="O244" s="66">
        <f>+'Internación x edad (moderado)'!X247</f>
        <v>10927</v>
      </c>
      <c r="P244" s="66">
        <f>+'Internación x edad (moderado)'!AJ247</f>
        <v>2975</v>
      </c>
      <c r="Q244" s="83">
        <f>+Q243-((Parámetros!$I$56*Q243*R243)/Parámetros!$B$9)</f>
        <v>43466881.542574614</v>
      </c>
      <c r="R244" s="84">
        <f>+R243+((Parámetros!$I$56*Q243*R243)/Parámetros!$B$9)-Parámetros!$D$26*R243</f>
        <v>189117.03691021883</v>
      </c>
      <c r="S244" s="84">
        <f>+Parámetros!$D$56*R243+S243</f>
        <v>904001.42051522282</v>
      </c>
      <c r="T244" s="84">
        <f t="shared" si="221"/>
        <v>1093118.4574254416</v>
      </c>
      <c r="U244" s="84">
        <f t="shared" si="222"/>
        <v>14253.747091919184</v>
      </c>
      <c r="V244" s="82">
        <f>+'Internación x edad (pesimista)'!X247</f>
        <v>10927</v>
      </c>
      <c r="W244" s="82">
        <f>+'Internación x edad (pesimista)'!AJ247</f>
        <v>2975</v>
      </c>
      <c r="X244" s="212">
        <v>44129</v>
      </c>
      <c r="AA244" s="28">
        <v>1090589</v>
      </c>
      <c r="AD244">
        <f>+(AA244/AA238)^(1/6)-1</f>
        <v>1.4108507709267304E-2</v>
      </c>
      <c r="AE244" s="28">
        <f>+LN(2)/LN(1+AD244)</f>
        <v>49.475494781263755</v>
      </c>
    </row>
    <row r="245" spans="1:31" x14ac:dyDescent="0.25">
      <c r="A245" s="19">
        <v>44130</v>
      </c>
      <c r="B245" s="52">
        <f t="shared" si="186"/>
        <v>238</v>
      </c>
      <c r="C245" s="58">
        <f>+C244-((Parámetros!$C$57*C244*D244)/Parámetros!$B$9)</f>
        <v>43454903.324423455</v>
      </c>
      <c r="D245" s="59">
        <f>+D244+((Parámetros!$C$57*C244*D244)/Parámetros!$B$9)-Parámetros!$D$57*D244</f>
        <v>187586.89528208019</v>
      </c>
      <c r="E245" s="59">
        <f>+Parámetros!$D$57*D244+E244</f>
        <v>917509.78029452416</v>
      </c>
      <c r="F245" s="59">
        <f t="shared" si="174"/>
        <v>1105096.6755766044</v>
      </c>
      <c r="G245" s="59">
        <f t="shared" si="175"/>
        <v>11978.218151159585</v>
      </c>
      <c r="H245" s="106">
        <f>+'Internación x edad (optimista)'!X248</f>
        <v>10762</v>
      </c>
      <c r="I245" s="106">
        <f>+'Internación x edad (optimista)'!AJ248</f>
        <v>2930</v>
      </c>
      <c r="J245" s="67">
        <f>+J244-((Parámetros!$F$57*J244*K244)/Parámetros!$B$9)</f>
        <v>43454903.324423455</v>
      </c>
      <c r="K245" s="68">
        <f>+K244+((Parámetros!$F$57*J244*K244)/Parámetros!$B$9)-Parámetros!$D$57*K244</f>
        <v>187586.89528208019</v>
      </c>
      <c r="L245" s="68">
        <f>+Parámetros!$D$57*K244+L244</f>
        <v>917509.78029452416</v>
      </c>
      <c r="M245" s="68">
        <f t="shared" si="176"/>
        <v>1105096.6755765553</v>
      </c>
      <c r="N245" s="68">
        <f t="shared" si="177"/>
        <v>11978.218151159585</v>
      </c>
      <c r="O245" s="66">
        <f>+'Internación x edad (moderado)'!X248</f>
        <v>10762</v>
      </c>
      <c r="P245" s="66">
        <f>+'Internación x edad (moderado)'!AJ248</f>
        <v>2930</v>
      </c>
      <c r="Q245" s="83">
        <f>+Q244-((Parámetros!$I$57*Q244*R244)/Parámetros!$B$9)</f>
        <v>43454903.324423455</v>
      </c>
      <c r="R245" s="84">
        <f>+R244+((Parámetros!$I$57*Q244*R244)/Parámetros!$B$9)-Parámetros!$D$26*R244</f>
        <v>187586.89528208019</v>
      </c>
      <c r="S245" s="84">
        <f>+Parámetros!$D$57*R244+S244</f>
        <v>917509.78029452416</v>
      </c>
      <c r="T245" s="84">
        <f t="shared" si="178"/>
        <v>1105096.6755766044</v>
      </c>
      <c r="U245" s="84">
        <f t="shared" si="179"/>
        <v>11978.218151159585</v>
      </c>
      <c r="V245" s="82">
        <f>+'Internación x edad (pesimista)'!X248</f>
        <v>10762</v>
      </c>
      <c r="W245" s="82">
        <f>+'Internación x edad (pesimista)'!AJ248</f>
        <v>2930</v>
      </c>
      <c r="X245" s="212">
        <v>44130</v>
      </c>
      <c r="AA245" s="28">
        <v>1102301</v>
      </c>
    </row>
    <row r="246" spans="1:31" x14ac:dyDescent="0.25">
      <c r="A246" s="19">
        <v>44131</v>
      </c>
      <c r="B246" s="52">
        <f t="shared" si="186"/>
        <v>239</v>
      </c>
      <c r="C246" s="58">
        <f>+C245-((Parámetros!$C$57*C245*D245)/Parámetros!$B$9)</f>
        <v>43443025.29590603</v>
      </c>
      <c r="D246" s="59">
        <f>+D245+((Parámetros!$C$57*C245*D245)/Parámetros!$B$9)-Parámetros!$D$57*D245</f>
        <v>186065.85985078858</v>
      </c>
      <c r="E246" s="59">
        <f>+Parámetros!$D$57*D245+E245</f>
        <v>930908.84424324415</v>
      </c>
      <c r="F246" s="59">
        <f t="shared" ref="F246:F251" si="223">+D246+E246</f>
        <v>1116974.7040940328</v>
      </c>
      <c r="G246" s="59">
        <f t="shared" ref="G246:G251" si="224">+IF(C245-C246&gt;0,C245-C246,0)</f>
        <v>11878.02851742506</v>
      </c>
      <c r="H246" s="106">
        <f>+'Internación x edad (optimista)'!X249</f>
        <v>10577</v>
      </c>
      <c r="I246" s="106">
        <f>+'Internación x edad (optimista)'!AJ249</f>
        <v>2879</v>
      </c>
      <c r="J246" s="67">
        <f>+J245-((Parámetros!$F$57*J245*K245)/Parámetros!$B$9)</f>
        <v>43443025.29590603</v>
      </c>
      <c r="K246" s="68">
        <f>+K245+((Parámetros!$F$57*J245*K245)/Parámetros!$B$9)-Parámetros!$D$57*K245</f>
        <v>186065.85985078858</v>
      </c>
      <c r="L246" s="68">
        <f>+Parámetros!$D$57*K245+L245</f>
        <v>930908.84424324415</v>
      </c>
      <c r="M246" s="68">
        <f t="shared" ref="M246:M251" si="225">+M245+N246</f>
        <v>1116974.7040939804</v>
      </c>
      <c r="N246" s="68">
        <f t="shared" ref="N246:N251" si="226">+J245-J246</f>
        <v>11878.02851742506</v>
      </c>
      <c r="O246" s="66">
        <f>+'Internación x edad (moderado)'!X249</f>
        <v>10577</v>
      </c>
      <c r="P246" s="66">
        <f>+'Internación x edad (moderado)'!AJ249</f>
        <v>2879</v>
      </c>
      <c r="Q246" s="83">
        <f>+Q245-((Parámetros!$I$57*Q245*R245)/Parámetros!$B$9)</f>
        <v>43443025.29590603</v>
      </c>
      <c r="R246" s="84">
        <f>+R245+((Parámetros!$I$57*Q245*R245)/Parámetros!$B$9)-Parámetros!$D$26*R245</f>
        <v>186065.85985078858</v>
      </c>
      <c r="S246" s="84">
        <f>+Parámetros!$D$57*R245+S245</f>
        <v>930908.84424324415</v>
      </c>
      <c r="T246" s="84">
        <f t="shared" ref="T246:T251" si="227">+S246+R246</f>
        <v>1116974.7040940328</v>
      </c>
      <c r="U246" s="84">
        <f t="shared" ref="U246:U251" si="228">+Q245-Q246</f>
        <v>11878.02851742506</v>
      </c>
      <c r="V246" s="82">
        <f>+'Internación x edad (pesimista)'!X249</f>
        <v>10577</v>
      </c>
      <c r="W246" s="82">
        <f>+'Internación x edad (pesimista)'!AJ249</f>
        <v>2879</v>
      </c>
      <c r="X246" s="212">
        <v>44131</v>
      </c>
      <c r="AA246" s="28">
        <v>1116609</v>
      </c>
    </row>
    <row r="247" spans="1:31" x14ac:dyDescent="0.25">
      <c r="A247" s="19">
        <v>44132</v>
      </c>
      <c r="B247" s="52">
        <f t="shared" si="186"/>
        <v>240</v>
      </c>
      <c r="C247" s="58">
        <f>+C246-((Parámetros!$C$57*C246*D246)/Parámetros!$B$9)</f>
        <v>43431246.799997464</v>
      </c>
      <c r="D247" s="59">
        <f>+D246+((Parámetros!$C$57*C246*D246)/Parámetros!$B$9)-Parámetros!$D$57*D246</f>
        <v>184553.93719858557</v>
      </c>
      <c r="E247" s="59">
        <f>+Parámetros!$D$57*D246+E246</f>
        <v>944199.26280401472</v>
      </c>
      <c r="F247" s="59">
        <f t="shared" si="223"/>
        <v>1128753.2000026002</v>
      </c>
      <c r="G247" s="59">
        <f t="shared" si="224"/>
        <v>11778.495908565819</v>
      </c>
      <c r="H247" s="106">
        <f>+'Internación x edad (optimista)'!X250</f>
        <v>10376</v>
      </c>
      <c r="I247" s="106">
        <f>+'Internación x edad (optimista)'!AJ250</f>
        <v>2823</v>
      </c>
      <c r="J247" s="67">
        <f>+J246-((Parámetros!$F$57*J246*K246)/Parámetros!$B$9)</f>
        <v>43431246.799997464</v>
      </c>
      <c r="K247" s="68">
        <f>+K246+((Parámetros!$F$57*J246*K246)/Parámetros!$B$9)-Parámetros!$D$57*K246</f>
        <v>184553.93719858557</v>
      </c>
      <c r="L247" s="68">
        <f>+Parámetros!$D$57*K246+L246</f>
        <v>944199.26280401472</v>
      </c>
      <c r="M247" s="68">
        <f t="shared" si="225"/>
        <v>1128753.2000025462</v>
      </c>
      <c r="N247" s="68">
        <f t="shared" si="226"/>
        <v>11778.495908565819</v>
      </c>
      <c r="O247" s="66">
        <f>+'Internación x edad (moderado)'!X250</f>
        <v>10376</v>
      </c>
      <c r="P247" s="66">
        <f>+'Internación x edad (moderado)'!AJ250</f>
        <v>2823</v>
      </c>
      <c r="Q247" s="83">
        <f>+Q246-((Parámetros!$I$57*Q246*R246)/Parámetros!$B$9)</f>
        <v>43431246.799997464</v>
      </c>
      <c r="R247" s="84">
        <f>+R246+((Parámetros!$I$57*Q246*R246)/Parámetros!$B$9)-Parámetros!$D$26*R246</f>
        <v>184553.93719858557</v>
      </c>
      <c r="S247" s="84">
        <f>+Parámetros!$D$57*R246+S246</f>
        <v>944199.26280401472</v>
      </c>
      <c r="T247" s="84">
        <f t="shared" si="227"/>
        <v>1128753.2000026002</v>
      </c>
      <c r="U247" s="84">
        <f t="shared" si="228"/>
        <v>11778.495908565819</v>
      </c>
      <c r="V247" s="82">
        <f>+'Internación x edad (pesimista)'!X250</f>
        <v>10376</v>
      </c>
      <c r="W247" s="82">
        <f>+'Internación x edad (pesimista)'!AJ250</f>
        <v>2823</v>
      </c>
      <c r="X247" s="212">
        <v>44132</v>
      </c>
      <c r="AA247" s="28">
        <v>1130533</v>
      </c>
    </row>
    <row r="248" spans="1:31" x14ac:dyDescent="0.25">
      <c r="A248" s="19">
        <v>44133</v>
      </c>
      <c r="B248" s="52">
        <f t="shared" si="186"/>
        <v>241</v>
      </c>
      <c r="C248" s="58">
        <f>+C247-((Parámetros!$C$57*C247*D247)/Parámetros!$B$9)</f>
        <v>43419567.180572011</v>
      </c>
      <c r="D248" s="59">
        <f>+D247+((Parámetros!$C$57*C247*D247)/Parámetros!$B$9)-Parámetros!$D$57*D247</f>
        <v>183051.13253842274</v>
      </c>
      <c r="E248" s="59">
        <f>+Parámetros!$D$57*D247+E247</f>
        <v>957381.68688962795</v>
      </c>
      <c r="F248" s="59">
        <f t="shared" si="223"/>
        <v>1140432.8194280507</v>
      </c>
      <c r="G248" s="59">
        <f t="shared" si="224"/>
        <v>11679.619425453246</v>
      </c>
      <c r="H248" s="106">
        <f>+'Internación x edad (optimista)'!X251</f>
        <v>10156</v>
      </c>
      <c r="I248" s="106">
        <f>+'Internación x edad (optimista)'!AJ251</f>
        <v>2762</v>
      </c>
      <c r="J248" s="67">
        <f>+J247-((Parámetros!$F$57*J247*K247)/Parámetros!$B$9)</f>
        <v>43419567.180572011</v>
      </c>
      <c r="K248" s="68">
        <f>+K247+((Parámetros!$F$57*J247*K247)/Parámetros!$B$9)-Parámetros!$D$57*K247</f>
        <v>183051.13253842274</v>
      </c>
      <c r="L248" s="68">
        <f>+Parámetros!$D$57*K247+L247</f>
        <v>957381.68688962795</v>
      </c>
      <c r="M248" s="68">
        <f t="shared" si="225"/>
        <v>1140432.8194279994</v>
      </c>
      <c r="N248" s="68">
        <f t="shared" si="226"/>
        <v>11679.619425453246</v>
      </c>
      <c r="O248" s="66">
        <f>+'Internación x edad (moderado)'!X251</f>
        <v>10156</v>
      </c>
      <c r="P248" s="66">
        <f>+'Internación x edad (moderado)'!AJ251</f>
        <v>2762</v>
      </c>
      <c r="Q248" s="83">
        <f>+Q247-((Parámetros!$I$57*Q247*R247)/Parámetros!$B$9)</f>
        <v>43419567.180572011</v>
      </c>
      <c r="R248" s="84">
        <f>+R247+((Parámetros!$I$57*Q247*R247)/Parámetros!$B$9)-Parámetros!$D$26*R247</f>
        <v>183051.13253842274</v>
      </c>
      <c r="S248" s="84">
        <f>+Parámetros!$D$57*R247+S247</f>
        <v>957381.68688962795</v>
      </c>
      <c r="T248" s="84">
        <f t="shared" si="227"/>
        <v>1140432.8194280507</v>
      </c>
      <c r="U248" s="84">
        <f t="shared" si="228"/>
        <v>11679.619425453246</v>
      </c>
      <c r="V248" s="82">
        <f>+'Internación x edad (pesimista)'!X251</f>
        <v>10156</v>
      </c>
      <c r="W248" s="82">
        <f>+'Internación x edad (pesimista)'!AJ251</f>
        <v>2762</v>
      </c>
      <c r="X248" s="212">
        <v>44133</v>
      </c>
      <c r="AA248" s="28">
        <v>1143800</v>
      </c>
    </row>
    <row r="249" spans="1:31" x14ac:dyDescent="0.25">
      <c r="A249" s="19">
        <v>44134</v>
      </c>
      <c r="B249" s="52">
        <f t="shared" si="186"/>
        <v>242</v>
      </c>
      <c r="C249" s="58">
        <f>+C248-((Parámetros!$C$57*C248*D248)/Parámetros!$B$9)</f>
        <v>43407985.782476172</v>
      </c>
      <c r="D249" s="59">
        <f>+D248+((Parámetros!$C$57*C248*D248)/Parámetros!$B$9)-Parámetros!$D$57*D248</f>
        <v>181557.44973865844</v>
      </c>
      <c r="E249" s="59">
        <f>+Parámetros!$D$57*D248+E248</f>
        <v>970456.7677852296</v>
      </c>
      <c r="F249" s="59">
        <f t="shared" si="223"/>
        <v>1152014.217523888</v>
      </c>
      <c r="G249" s="59">
        <f t="shared" si="224"/>
        <v>11581.398095838726</v>
      </c>
      <c r="H249" s="106">
        <f>+'Internación x edad (optimista)'!X252</f>
        <v>9917</v>
      </c>
      <c r="I249" s="106">
        <f>+'Internación x edad (optimista)'!AJ252</f>
        <v>2695</v>
      </c>
      <c r="J249" s="67">
        <f>+J248-((Parámetros!$F$57*J248*K248)/Parámetros!$B$9)</f>
        <v>43407985.782476172</v>
      </c>
      <c r="K249" s="68">
        <f>+K248+((Parámetros!$F$57*J248*K248)/Parámetros!$B$9)-Parámetros!$D$57*K248</f>
        <v>181557.44973865844</v>
      </c>
      <c r="L249" s="68">
        <f>+Parámetros!$D$57*K248+L248</f>
        <v>970456.7677852296</v>
      </c>
      <c r="M249" s="68">
        <f t="shared" si="225"/>
        <v>1152014.2175238382</v>
      </c>
      <c r="N249" s="68">
        <f t="shared" si="226"/>
        <v>11581.398095838726</v>
      </c>
      <c r="O249" s="66">
        <f>+'Internación x edad (moderado)'!X252</f>
        <v>9917</v>
      </c>
      <c r="P249" s="66">
        <f>+'Internación x edad (moderado)'!AJ252</f>
        <v>2695</v>
      </c>
      <c r="Q249" s="83">
        <f>+Q248-((Parámetros!$I$57*Q248*R248)/Parámetros!$B$9)</f>
        <v>43407985.782476172</v>
      </c>
      <c r="R249" s="84">
        <f>+R248+((Parámetros!$I$57*Q248*R248)/Parámetros!$B$9)-Parámetros!$D$26*R248</f>
        <v>181557.44973865844</v>
      </c>
      <c r="S249" s="84">
        <f>+Parámetros!$D$57*R248+S248</f>
        <v>970456.7677852296</v>
      </c>
      <c r="T249" s="84">
        <f t="shared" si="227"/>
        <v>1152014.217523888</v>
      </c>
      <c r="U249" s="84">
        <f t="shared" si="228"/>
        <v>11581.398095838726</v>
      </c>
      <c r="V249" s="82">
        <f>+'Internación x edad (pesimista)'!X252</f>
        <v>9917</v>
      </c>
      <c r="W249" s="82">
        <f>+'Internación x edad (pesimista)'!AJ252</f>
        <v>2695</v>
      </c>
      <c r="X249" s="212">
        <v>44134</v>
      </c>
      <c r="AA249" s="28">
        <v>1157179</v>
      </c>
    </row>
    <row r="250" spans="1:31" x14ac:dyDescent="0.25">
      <c r="A250" s="19">
        <v>44135</v>
      </c>
      <c r="B250" s="52">
        <f t="shared" si="186"/>
        <v>243</v>
      </c>
      <c r="C250" s="58">
        <f>+C249-((Parámetros!$C$57*C249*D249)/Parámetros!$B$9)</f>
        <v>43396501.951600187</v>
      </c>
      <c r="D250" s="59">
        <f>+D249+((Parámetros!$C$57*C249*D249)/Parámetros!$B$9)-Parámetros!$D$57*D249</f>
        <v>180072.89134759991</v>
      </c>
      <c r="E250" s="59">
        <f>+Parámetros!$D$57*D249+E249</f>
        <v>983425.15705227666</v>
      </c>
      <c r="F250" s="59">
        <f t="shared" si="223"/>
        <v>1163498.0483998766</v>
      </c>
      <c r="G250" s="59">
        <f t="shared" si="224"/>
        <v>11483.830875985324</v>
      </c>
      <c r="H250" s="106">
        <f>+'Internación x edad (optimista)'!X253</f>
        <v>9762</v>
      </c>
      <c r="I250" s="106">
        <f>+'Internación x edad (optimista)'!AJ253</f>
        <v>2652</v>
      </c>
      <c r="J250" s="67">
        <f>+J249-((Parámetros!$F$57*J249*K249)/Parámetros!$B$9)</f>
        <v>43396501.951600187</v>
      </c>
      <c r="K250" s="68">
        <f>+K249+((Parámetros!$F$57*J249*K249)/Parámetros!$B$9)-Parámetros!$D$57*K249</f>
        <v>180072.89134759991</v>
      </c>
      <c r="L250" s="68">
        <f>+Parámetros!$D$57*K249+L249</f>
        <v>983425.15705227666</v>
      </c>
      <c r="M250" s="68">
        <f t="shared" si="225"/>
        <v>1163498.0483998235</v>
      </c>
      <c r="N250" s="68">
        <f t="shared" si="226"/>
        <v>11483.830875985324</v>
      </c>
      <c r="O250" s="66">
        <f>+'Internación x edad (moderado)'!X253</f>
        <v>9762</v>
      </c>
      <c r="P250" s="66">
        <f>+'Internación x edad (moderado)'!AJ253</f>
        <v>2652</v>
      </c>
      <c r="Q250" s="83">
        <f>+Q249-((Parámetros!$I$57*Q249*R249)/Parámetros!$B$9)</f>
        <v>43396501.951600187</v>
      </c>
      <c r="R250" s="84">
        <f>+R249+((Parámetros!$I$57*Q249*R249)/Parámetros!$B$9)-Parámetros!$D$26*R249</f>
        <v>180072.89134759991</v>
      </c>
      <c r="S250" s="84">
        <f>+Parámetros!$D$57*R249+S249</f>
        <v>983425.15705227666</v>
      </c>
      <c r="T250" s="84">
        <f t="shared" si="227"/>
        <v>1163498.0483998766</v>
      </c>
      <c r="U250" s="84">
        <f t="shared" si="228"/>
        <v>11483.830875985324</v>
      </c>
      <c r="V250" s="82">
        <f>+'Internación x edad (pesimista)'!X253</f>
        <v>9762</v>
      </c>
      <c r="W250" s="82">
        <f>+'Internación x edad (pesimista)'!AJ253</f>
        <v>2652</v>
      </c>
      <c r="X250" s="212">
        <v>44135</v>
      </c>
      <c r="AA250" s="28">
        <v>1166924</v>
      </c>
    </row>
    <row r="251" spans="1:31" x14ac:dyDescent="0.25">
      <c r="A251" s="19">
        <v>44136</v>
      </c>
      <c r="B251" s="52">
        <f t="shared" si="186"/>
        <v>244</v>
      </c>
      <c r="C251" s="58">
        <f>+C250-((Parámetros!$C$57*C250*D250)/Parámetros!$B$9)</f>
        <v>43385115.034947932</v>
      </c>
      <c r="D251" s="59">
        <f>+D250+((Parámetros!$C$57*C250*D250)/Parámetros!$B$9)-Parámetros!$D$57*D250</f>
        <v>178597.45861788513</v>
      </c>
      <c r="E251" s="59">
        <f>+Parámetros!$D$57*D250+E250</f>
        <v>996287.50643424806</v>
      </c>
      <c r="F251" s="59">
        <f t="shared" si="223"/>
        <v>1174884.9650521332</v>
      </c>
      <c r="G251" s="59">
        <f t="shared" si="224"/>
        <v>11386.91665225476</v>
      </c>
      <c r="H251" s="106">
        <f>+'Internación x edad (optimista)'!X254</f>
        <v>9599</v>
      </c>
      <c r="I251" s="106">
        <f>+'Internación x edad (optimista)'!AJ254</f>
        <v>2607</v>
      </c>
      <c r="J251" s="67">
        <f>+J250-((Parámetros!$F$57*J250*K250)/Parámetros!$B$9)</f>
        <v>43385115.034947932</v>
      </c>
      <c r="K251" s="68">
        <f>+K250+((Parámetros!$F$57*J250*K250)/Parámetros!$B$9)-Parámetros!$D$57*K250</f>
        <v>178597.45861788513</v>
      </c>
      <c r="L251" s="68">
        <f>+Parámetros!$D$57*K250+L250</f>
        <v>996287.50643424806</v>
      </c>
      <c r="M251" s="68">
        <f t="shared" si="225"/>
        <v>1174884.9650520782</v>
      </c>
      <c r="N251" s="68">
        <f t="shared" si="226"/>
        <v>11386.91665225476</v>
      </c>
      <c r="O251" s="66">
        <f>+'Internación x edad (moderado)'!X254</f>
        <v>9599</v>
      </c>
      <c r="P251" s="66">
        <f>+'Internación x edad (moderado)'!AJ254</f>
        <v>2607</v>
      </c>
      <c r="Q251" s="83">
        <f>+Q250-((Parámetros!$I$57*Q250*R250)/Parámetros!$B$9)</f>
        <v>43385115.034947932</v>
      </c>
      <c r="R251" s="84">
        <f>+R250+((Parámetros!$I$57*Q250*R250)/Parámetros!$B$9)-Parámetros!$D$26*R250</f>
        <v>178597.45861788513</v>
      </c>
      <c r="S251" s="84">
        <f>+Parámetros!$D$57*R250+S250</f>
        <v>996287.50643424806</v>
      </c>
      <c r="T251" s="84">
        <f t="shared" si="227"/>
        <v>1174884.9650521332</v>
      </c>
      <c r="U251" s="84">
        <f t="shared" si="228"/>
        <v>11386.91665225476</v>
      </c>
      <c r="V251" s="82">
        <f>+'Internación x edad (pesimista)'!X254</f>
        <v>9599</v>
      </c>
      <c r="W251" s="82">
        <f>+'Internación x edad (pesimista)'!AJ254</f>
        <v>2607</v>
      </c>
      <c r="X251" s="212">
        <v>44136</v>
      </c>
      <c r="AA251" s="28">
        <v>1173533</v>
      </c>
      <c r="AD251">
        <f>+(AA251/AA245)^(1/6)-1</f>
        <v>1.0491157585865718E-2</v>
      </c>
      <c r="AE251" s="28">
        <f>+LN(2)/LN(1+AD251)</f>
        <v>66.415627500464367</v>
      </c>
    </row>
    <row r="252" spans="1:31" x14ac:dyDescent="0.25">
      <c r="A252" s="19">
        <v>44137</v>
      </c>
      <c r="B252" s="52">
        <f t="shared" si="186"/>
        <v>245</v>
      </c>
      <c r="C252" s="58">
        <f>+C251-((Parámetros!$C$58*C251*D251)/Parámetros!$B$9)</f>
        <v>43375025.257098332</v>
      </c>
      <c r="D252" s="59">
        <f>+D251+((Parámetros!$C$58*C251*D251)/Parámetros!$B$9)-Parámetros!$D$58*D251</f>
        <v>175930.27513763847</v>
      </c>
      <c r="E252" s="59">
        <f>+Parámetros!$D$58*D251+E251</f>
        <v>1009044.467764097</v>
      </c>
      <c r="F252" s="59">
        <f t="shared" si="174"/>
        <v>1184974.7429017355</v>
      </c>
      <c r="G252" s="59">
        <f t="shared" si="175"/>
        <v>10089.777849599719</v>
      </c>
      <c r="H252" s="106">
        <f>+'Internación x edad (optimista)'!X255</f>
        <v>9351</v>
      </c>
      <c r="I252" s="106">
        <f>+'Internación x edad (optimista)'!AJ255</f>
        <v>2540</v>
      </c>
      <c r="J252" s="67">
        <f>+J251-((Parámetros!$F$58*J251*K251)/Parámetros!$B$9)</f>
        <v>43375025.257098332</v>
      </c>
      <c r="K252" s="68">
        <f>+K251+((Parámetros!$F$58*J251*K251)/Parámetros!$B$9)-Parámetros!$D$58*K251</f>
        <v>175930.27513763847</v>
      </c>
      <c r="L252" s="68">
        <f>+Parámetros!$D$58*K251+L251</f>
        <v>1009044.467764097</v>
      </c>
      <c r="M252" s="68">
        <f t="shared" si="176"/>
        <v>1184974.742901678</v>
      </c>
      <c r="N252" s="68">
        <f t="shared" si="177"/>
        <v>10089.777849599719</v>
      </c>
      <c r="O252" s="66">
        <f>+'Internación x edad (moderado)'!X255</f>
        <v>9351</v>
      </c>
      <c r="P252" s="66">
        <f>+'Internación x edad (moderado)'!AJ255</f>
        <v>2540</v>
      </c>
      <c r="Q252" s="83">
        <f>+Q251-((Parámetros!$I$58*Q251*R251)/Parámetros!$B$9)</f>
        <v>43375025.257098332</v>
      </c>
      <c r="R252" s="84">
        <f>+R251+((Parámetros!$I$58*Q251*R251)/Parámetros!$B$9)-Parámetros!$D$26*R251</f>
        <v>175930.27513763847</v>
      </c>
      <c r="S252" s="84">
        <f>+Parámetros!$D$58*R251+S251</f>
        <v>1009044.467764097</v>
      </c>
      <c r="T252" s="84">
        <f t="shared" si="178"/>
        <v>1184974.7429017355</v>
      </c>
      <c r="U252" s="84">
        <f t="shared" si="179"/>
        <v>10089.777849599719</v>
      </c>
      <c r="V252" s="82">
        <f>+'Internación x edad (pesimista)'!X255</f>
        <v>9351</v>
      </c>
      <c r="W252" s="82">
        <f>+'Internación x edad (pesimista)'!AJ255</f>
        <v>2540</v>
      </c>
      <c r="X252" s="212">
        <v>44137</v>
      </c>
      <c r="AA252" s="28">
        <v>1183131</v>
      </c>
    </row>
    <row r="253" spans="1:31" x14ac:dyDescent="0.25">
      <c r="A253" s="19">
        <v>44138</v>
      </c>
      <c r="B253" s="52">
        <f t="shared" si="186"/>
        <v>246</v>
      </c>
      <c r="C253" s="58">
        <f>+C252-((Parámetros!$C$58*C252*D252)/Parámetros!$B$9)</f>
        <v>43365088.471968807</v>
      </c>
      <c r="D253" s="59">
        <f>+D252+((Parámetros!$C$58*C252*D252)/Parámetros!$B$9)-Parámetros!$D$58*D252</f>
        <v>173300.61204304319</v>
      </c>
      <c r="E253" s="59">
        <f>+Parámetros!$D$58*D252+E252</f>
        <v>1021610.9159882141</v>
      </c>
      <c r="F253" s="59">
        <f t="shared" ref="F253:F258" si="229">+D253+E253</f>
        <v>1194911.5280312572</v>
      </c>
      <c r="G253" s="59">
        <f t="shared" ref="G253:G258" si="230">+IF(C252-C253&gt;0,C252-C253,0)</f>
        <v>9936.7851295247674</v>
      </c>
      <c r="H253" s="106">
        <f>+'Internación x edad (optimista)'!X256</f>
        <v>9090</v>
      </c>
      <c r="I253" s="106">
        <f>+'Internación x edad (optimista)'!AJ256</f>
        <v>2470</v>
      </c>
      <c r="J253" s="67">
        <f>+J252-((Parámetros!$F$58*J252*K252)/Parámetros!$B$9)</f>
        <v>43365088.471968807</v>
      </c>
      <c r="K253" s="68">
        <f>+K252+((Parámetros!$F$58*J252*K252)/Parámetros!$B$9)-Parámetros!$D$58*K252</f>
        <v>173300.61204304319</v>
      </c>
      <c r="L253" s="68">
        <f>+Parámetros!$D$58*K252+L252</f>
        <v>1021610.9159882141</v>
      </c>
      <c r="M253" s="68">
        <f t="shared" ref="M253:M258" si="231">+M252+N253</f>
        <v>1194911.5280312027</v>
      </c>
      <c r="N253" s="68">
        <f t="shared" ref="N253:N258" si="232">+J252-J253</f>
        <v>9936.7851295247674</v>
      </c>
      <c r="O253" s="66">
        <f>+'Internación x edad (moderado)'!X256</f>
        <v>9090</v>
      </c>
      <c r="P253" s="66">
        <f>+'Internación x edad (moderado)'!AJ256</f>
        <v>2470</v>
      </c>
      <c r="Q253" s="83">
        <f>+Q252-((Parámetros!$I$58*Q252*R252)/Parámetros!$B$9)</f>
        <v>43365088.471968807</v>
      </c>
      <c r="R253" s="84">
        <f>+R252+((Parámetros!$I$58*Q252*R252)/Parámetros!$B$9)-Parámetros!$D$26*R252</f>
        <v>173300.61204304319</v>
      </c>
      <c r="S253" s="84">
        <f>+Parámetros!$D$58*R252+S252</f>
        <v>1021610.9159882141</v>
      </c>
      <c r="T253" s="84">
        <f t="shared" ref="T253:T258" si="233">+S253+R253</f>
        <v>1194911.5280312572</v>
      </c>
      <c r="U253" s="84">
        <f t="shared" ref="U253:U258" si="234">+Q252-Q253</f>
        <v>9936.7851295247674</v>
      </c>
      <c r="V253" s="82">
        <f>+'Internación x edad (pesimista)'!X256</f>
        <v>9090</v>
      </c>
      <c r="W253" s="82">
        <f>+'Internación x edad (pesimista)'!AJ256</f>
        <v>2470</v>
      </c>
      <c r="X253" s="212">
        <v>44138</v>
      </c>
      <c r="AA253" s="28">
        <v>1195276</v>
      </c>
    </row>
    <row r="254" spans="1:31" x14ac:dyDescent="0.25">
      <c r="A254" s="19">
        <v>44139</v>
      </c>
      <c r="B254" s="52">
        <f t="shared" si="186"/>
        <v>247</v>
      </c>
      <c r="C254" s="58">
        <f>+C253-((Parámetros!$C$58*C253*D253)/Parámetros!$B$9)</f>
        <v>43355302.456238061</v>
      </c>
      <c r="D254" s="59">
        <f>+D253+((Parámetros!$C$58*C253*D253)/Parámetros!$B$9)-Parámetros!$D$58*D253</f>
        <v>170708.01262786009</v>
      </c>
      <c r="E254" s="59">
        <f>+Parámetros!$D$58*D253+E253</f>
        <v>1033989.5311341457</v>
      </c>
      <c r="F254" s="59">
        <f t="shared" si="229"/>
        <v>1204697.5437620059</v>
      </c>
      <c r="G254" s="59">
        <f t="shared" si="230"/>
        <v>9786.0157307460904</v>
      </c>
      <c r="H254" s="106">
        <f>+'Internación x edad (optimista)'!X257</f>
        <v>8812</v>
      </c>
      <c r="I254" s="106">
        <f>+'Internación x edad (optimista)'!AJ257</f>
        <v>2396</v>
      </c>
      <c r="J254" s="67">
        <f>+J253-((Parámetros!$F$58*J253*K253)/Parámetros!$B$9)</f>
        <v>43355302.456238061</v>
      </c>
      <c r="K254" s="68">
        <f>+K253+((Parámetros!$F$58*J253*K253)/Parámetros!$B$9)-Parámetros!$D$58*K253</f>
        <v>170708.01262786009</v>
      </c>
      <c r="L254" s="68">
        <f>+Parámetros!$D$58*K253+L253</f>
        <v>1033989.5311341457</v>
      </c>
      <c r="M254" s="68">
        <f t="shared" si="231"/>
        <v>1204697.5437619488</v>
      </c>
      <c r="N254" s="68">
        <f t="shared" si="232"/>
        <v>9786.0157307460904</v>
      </c>
      <c r="O254" s="66">
        <f>+'Internación x edad (moderado)'!X257</f>
        <v>8812</v>
      </c>
      <c r="P254" s="66">
        <f>+'Internación x edad (moderado)'!AJ257</f>
        <v>2396</v>
      </c>
      <c r="Q254" s="83">
        <f>+Q253-((Parámetros!$I$58*Q253*R253)/Parámetros!$B$9)</f>
        <v>43355302.456238061</v>
      </c>
      <c r="R254" s="84">
        <f>+R253+((Parámetros!$I$58*Q253*R253)/Parámetros!$B$9)-Parámetros!$D$26*R253</f>
        <v>170708.01262786009</v>
      </c>
      <c r="S254" s="84">
        <f>+Parámetros!$D$58*R253+S253</f>
        <v>1033989.5311341457</v>
      </c>
      <c r="T254" s="84">
        <f t="shared" si="233"/>
        <v>1204697.5437620059</v>
      </c>
      <c r="U254" s="84">
        <f t="shared" si="234"/>
        <v>9786.0157307460904</v>
      </c>
      <c r="V254" s="82">
        <f>+'Internación x edad (pesimista)'!X257</f>
        <v>8812</v>
      </c>
      <c r="W254" s="82">
        <f>+'Internación x edad (pesimista)'!AJ257</f>
        <v>2396</v>
      </c>
      <c r="X254" s="212">
        <v>44139</v>
      </c>
      <c r="AA254" s="28">
        <v>1205928</v>
      </c>
    </row>
    <row r="255" spans="1:31" x14ac:dyDescent="0.25">
      <c r="A255" s="19">
        <v>44140</v>
      </c>
      <c r="B255" s="52">
        <f t="shared" si="186"/>
        <v>248</v>
      </c>
      <c r="C255" s="58">
        <f>+C254-((Parámetros!$C$58*C254*D254)/Parámetros!$B$9)</f>
        <v>43345665.015890792</v>
      </c>
      <c r="D255" s="59">
        <f>+D254+((Parámetros!$C$58*C254*D254)/Parámetros!$B$9)-Parámetros!$D$58*D254</f>
        <v>168152.02350170922</v>
      </c>
      <c r="E255" s="59">
        <f>+Parámetros!$D$58*D254+E254</f>
        <v>1046182.9606075643</v>
      </c>
      <c r="F255" s="59">
        <f t="shared" si="229"/>
        <v>1214334.9841092736</v>
      </c>
      <c r="G255" s="59">
        <f t="shared" si="230"/>
        <v>9637.4403472691774</v>
      </c>
      <c r="H255" s="106">
        <f>+'Internación x edad (optimista)'!X258</f>
        <v>8525</v>
      </c>
      <c r="I255" s="106">
        <f>+'Internación x edad (optimista)'!AJ258</f>
        <v>2320</v>
      </c>
      <c r="J255" s="67">
        <f>+J254-((Parámetros!$F$58*J254*K254)/Parámetros!$B$9)</f>
        <v>43345665.015890792</v>
      </c>
      <c r="K255" s="68">
        <f>+K254+((Parámetros!$F$58*J254*K254)/Parámetros!$B$9)-Parámetros!$D$58*K254</f>
        <v>168152.02350170922</v>
      </c>
      <c r="L255" s="68">
        <f>+Parámetros!$D$58*K254+L254</f>
        <v>1046182.9606075643</v>
      </c>
      <c r="M255" s="68">
        <f t="shared" si="231"/>
        <v>1214334.984109218</v>
      </c>
      <c r="N255" s="68">
        <f t="shared" si="232"/>
        <v>9637.4403472691774</v>
      </c>
      <c r="O255" s="66">
        <f>+'Internación x edad (moderado)'!X258</f>
        <v>8525</v>
      </c>
      <c r="P255" s="66">
        <f>+'Internación x edad (moderado)'!AJ258</f>
        <v>2320</v>
      </c>
      <c r="Q255" s="83">
        <f>+Q254-((Parámetros!$I$58*Q254*R254)/Parámetros!$B$9)</f>
        <v>43345665.015890792</v>
      </c>
      <c r="R255" s="84">
        <f>+R254+((Parámetros!$I$58*Q254*R254)/Parámetros!$B$9)-Parámetros!$D$26*R254</f>
        <v>168152.02350170922</v>
      </c>
      <c r="S255" s="84">
        <f>+Parámetros!$D$58*R254+S254</f>
        <v>1046182.9606075643</v>
      </c>
      <c r="T255" s="84">
        <f t="shared" si="233"/>
        <v>1214334.9841092736</v>
      </c>
      <c r="U255" s="84">
        <f t="shared" si="234"/>
        <v>9637.4403472691774</v>
      </c>
      <c r="V255" s="82">
        <f>+'Internación x edad (pesimista)'!X258</f>
        <v>8525</v>
      </c>
      <c r="W255" s="82">
        <f>+'Internación x edad (pesimista)'!AJ258</f>
        <v>2320</v>
      </c>
      <c r="X255" s="212">
        <v>44140</v>
      </c>
      <c r="AA255" s="28">
        <v>1217028</v>
      </c>
    </row>
    <row r="256" spans="1:31" x14ac:dyDescent="0.25">
      <c r="A256" s="19">
        <v>44141</v>
      </c>
      <c r="B256" s="52">
        <f t="shared" si="186"/>
        <v>249</v>
      </c>
      <c r="C256" s="58">
        <f>+C255-((Parámetros!$C$58*C255*D255)/Parámetros!$B$9)</f>
        <v>43336173.985926792</v>
      </c>
      <c r="D256" s="59">
        <f>+D255+((Parámetros!$C$58*C255*D255)/Parámetros!$B$9)-Parámetros!$D$58*D255</f>
        <v>165632.19464415609</v>
      </c>
      <c r="E256" s="59">
        <f>+Parámetros!$D$58*D255+E255</f>
        <v>1058193.8194291149</v>
      </c>
      <c r="F256" s="59">
        <f t="shared" si="229"/>
        <v>1223826.0140732711</v>
      </c>
      <c r="G256" s="59">
        <f t="shared" si="230"/>
        <v>9491.0299639999866</v>
      </c>
      <c r="H256" s="106">
        <f>+'Internación x edad (optimista)'!X259</f>
        <v>8225</v>
      </c>
      <c r="I256" s="106">
        <f>+'Internación x edad (optimista)'!AJ259</f>
        <v>2238</v>
      </c>
      <c r="J256" s="67">
        <f>+J255-((Parámetros!$F$58*J255*K255)/Parámetros!$B$9)</f>
        <v>43336173.985926792</v>
      </c>
      <c r="K256" s="68">
        <f>+K255+((Parámetros!$F$58*J255*K255)/Parámetros!$B$9)-Parámetros!$D$58*K255</f>
        <v>165632.19464415609</v>
      </c>
      <c r="L256" s="68">
        <f>+Parámetros!$D$58*K255+L255</f>
        <v>1058193.8194291149</v>
      </c>
      <c r="M256" s="68">
        <f t="shared" si="231"/>
        <v>1223826.014073218</v>
      </c>
      <c r="N256" s="68">
        <f t="shared" si="232"/>
        <v>9491.0299639999866</v>
      </c>
      <c r="O256" s="66">
        <f>+'Internación x edad (moderado)'!X259</f>
        <v>8225</v>
      </c>
      <c r="P256" s="66">
        <f>+'Internación x edad (moderado)'!AJ259</f>
        <v>2238</v>
      </c>
      <c r="Q256" s="83">
        <f>+Q255-((Parámetros!$I$58*Q255*R255)/Parámetros!$B$9)</f>
        <v>43336173.985926792</v>
      </c>
      <c r="R256" s="84">
        <f>+R255+((Parámetros!$I$58*Q255*R255)/Parámetros!$B$9)-Parámetros!$D$26*R255</f>
        <v>165632.19464415609</v>
      </c>
      <c r="S256" s="84">
        <f>+Parámetros!$D$58*R255+S255</f>
        <v>1058193.8194291149</v>
      </c>
      <c r="T256" s="84">
        <f t="shared" si="233"/>
        <v>1223826.0140732711</v>
      </c>
      <c r="U256" s="84">
        <f t="shared" si="234"/>
        <v>9491.0299639999866</v>
      </c>
      <c r="V256" s="82">
        <f>+'Internación x edad (pesimista)'!X259</f>
        <v>8225</v>
      </c>
      <c r="W256" s="82">
        <f>+'Internación x edad (pesimista)'!AJ259</f>
        <v>2238</v>
      </c>
      <c r="X256" s="212">
        <v>44141</v>
      </c>
      <c r="AA256" s="28">
        <v>1228814</v>
      </c>
    </row>
    <row r="257" spans="1:31" x14ac:dyDescent="0.25">
      <c r="A257" s="19">
        <v>44142</v>
      </c>
      <c r="B257" s="52">
        <f t="shared" si="186"/>
        <v>250</v>
      </c>
      <c r="C257" s="58">
        <f>+C256-((Parámetros!$C$58*C256*D256)/Parámetros!$B$9)</f>
        <v>43326827.230069652</v>
      </c>
      <c r="D257" s="59">
        <f>+D256+((Parámetros!$C$58*C256*D256)/Parámetros!$B$9)-Parámetros!$D$58*D256</f>
        <v>163148.07945528178</v>
      </c>
      <c r="E257" s="59">
        <f>+Parámetros!$D$58*D256+E256</f>
        <v>1070024.690475126</v>
      </c>
      <c r="F257" s="59">
        <f t="shared" si="229"/>
        <v>1233172.7699304079</v>
      </c>
      <c r="G257" s="59">
        <f t="shared" si="230"/>
        <v>9346.7558571398258</v>
      </c>
      <c r="H257" s="106">
        <f>+'Internación x edad (optimista)'!X260</f>
        <v>8060</v>
      </c>
      <c r="I257" s="106">
        <f>+'Internación x edad (optimista)'!AJ260</f>
        <v>2192</v>
      </c>
      <c r="J257" s="67">
        <f>+J256-((Parámetros!$F$58*J256*K256)/Parámetros!$B$9)</f>
        <v>43326827.230069652</v>
      </c>
      <c r="K257" s="68">
        <f>+K256+((Parámetros!$F$58*J256*K256)/Parámetros!$B$9)-Parámetros!$D$58*K256</f>
        <v>163148.07945528178</v>
      </c>
      <c r="L257" s="68">
        <f>+Parámetros!$D$58*K256+L256</f>
        <v>1070024.690475126</v>
      </c>
      <c r="M257" s="68">
        <f t="shared" si="231"/>
        <v>1233172.7699303578</v>
      </c>
      <c r="N257" s="68">
        <f t="shared" si="232"/>
        <v>9346.7558571398258</v>
      </c>
      <c r="O257" s="66">
        <f>+'Internación x edad (moderado)'!X260</f>
        <v>8060</v>
      </c>
      <c r="P257" s="66">
        <f>+'Internación x edad (moderado)'!AJ260</f>
        <v>2192</v>
      </c>
      <c r="Q257" s="83">
        <f>+Q256-((Parámetros!$I$58*Q256*R256)/Parámetros!$B$9)</f>
        <v>43326827.230069652</v>
      </c>
      <c r="R257" s="84">
        <f>+R256+((Parámetros!$I$58*Q256*R256)/Parámetros!$B$9)-Parámetros!$D$26*R256</f>
        <v>163148.07945528178</v>
      </c>
      <c r="S257" s="84">
        <f>+Parámetros!$D$58*R256+S256</f>
        <v>1070024.690475126</v>
      </c>
      <c r="T257" s="84">
        <f t="shared" si="233"/>
        <v>1233172.7699304079</v>
      </c>
      <c r="U257" s="84">
        <f t="shared" si="234"/>
        <v>9346.7558571398258</v>
      </c>
      <c r="V257" s="82">
        <f>+'Internación x edad (pesimista)'!X260</f>
        <v>8060</v>
      </c>
      <c r="W257" s="82">
        <f>+'Internación x edad (pesimista)'!AJ260</f>
        <v>2192</v>
      </c>
      <c r="X257" s="212">
        <v>44142</v>
      </c>
      <c r="AA257" s="28">
        <v>1236851</v>
      </c>
    </row>
    <row r="258" spans="1:31" x14ac:dyDescent="0.25">
      <c r="A258" s="19">
        <v>44143</v>
      </c>
      <c r="B258" s="52">
        <f t="shared" si="186"/>
        <v>251</v>
      </c>
      <c r="C258" s="58">
        <f>+C257-((Parámetros!$C$58*C257*D257)/Parámetros!$B$9)</f>
        <v>43317622.640475281</v>
      </c>
      <c r="D258" s="59">
        <f>+D257+((Parámetros!$C$58*C257*D257)/Parámetros!$B$9)-Parámetros!$D$58*D257</f>
        <v>160699.23480284787</v>
      </c>
      <c r="E258" s="59">
        <f>+Parámetros!$D$58*D257+E257</f>
        <v>1081678.1247219318</v>
      </c>
      <c r="F258" s="59">
        <f t="shared" si="229"/>
        <v>1242377.3595247797</v>
      </c>
      <c r="G258" s="59">
        <f t="shared" si="230"/>
        <v>9204.5895943716168</v>
      </c>
      <c r="H258" s="106">
        <f>+'Internación x edad (optimista)'!X261</f>
        <v>7893</v>
      </c>
      <c r="I258" s="106">
        <f>+'Internación x edad (optimista)'!AJ261</f>
        <v>2147</v>
      </c>
      <c r="J258" s="67">
        <f>+J257-((Parámetros!$F$58*J257*K257)/Parámetros!$B$9)</f>
        <v>43317622.640475281</v>
      </c>
      <c r="K258" s="68">
        <f>+K257+((Parámetros!$F$58*J257*K257)/Parámetros!$B$9)-Parámetros!$D$58*K257</f>
        <v>160699.23480284787</v>
      </c>
      <c r="L258" s="68">
        <f>+Parámetros!$D$58*K257+L257</f>
        <v>1081678.1247219318</v>
      </c>
      <c r="M258" s="68">
        <f t="shared" si="231"/>
        <v>1242377.3595247294</v>
      </c>
      <c r="N258" s="68">
        <f t="shared" si="232"/>
        <v>9204.5895943716168</v>
      </c>
      <c r="O258" s="66">
        <f>+'Internación x edad (moderado)'!X261</f>
        <v>7893</v>
      </c>
      <c r="P258" s="66">
        <f>+'Internación x edad (moderado)'!AJ261</f>
        <v>2147</v>
      </c>
      <c r="Q258" s="83">
        <f>+Q257-((Parámetros!$I$58*Q257*R257)/Parámetros!$B$9)</f>
        <v>43317622.640475281</v>
      </c>
      <c r="R258" s="84">
        <f>+R257+((Parámetros!$I$58*Q257*R257)/Parámetros!$B$9)-Parámetros!$D$26*R257</f>
        <v>160699.23480284787</v>
      </c>
      <c r="S258" s="84">
        <f>+Parámetros!$D$58*R257+S257</f>
        <v>1081678.1247219318</v>
      </c>
      <c r="T258" s="84">
        <f t="shared" si="233"/>
        <v>1242377.3595247797</v>
      </c>
      <c r="U258" s="84">
        <f t="shared" si="234"/>
        <v>9204.5895943716168</v>
      </c>
      <c r="V258" s="82">
        <f>+'Internación x edad (pesimista)'!X261</f>
        <v>7893</v>
      </c>
      <c r="W258" s="82">
        <f>+'Internación x edad (pesimista)'!AJ261</f>
        <v>2147</v>
      </c>
      <c r="X258" s="212">
        <v>44143</v>
      </c>
      <c r="AA258" s="28">
        <v>1242182</v>
      </c>
      <c r="AD258">
        <f>+(AA258/AA252)^(1/6)-1</f>
        <v>8.1505692221846004E-3</v>
      </c>
      <c r="AE258" s="28">
        <f>+LN(2)/LN(1+AD258)</f>
        <v>85.388898852782731</v>
      </c>
    </row>
    <row r="259" spans="1:31" x14ac:dyDescent="0.25">
      <c r="A259" s="19">
        <v>44144</v>
      </c>
      <c r="B259" s="52">
        <f t="shared" si="186"/>
        <v>252</v>
      </c>
      <c r="C259" s="58">
        <f>+C258-((Parámetros!$C$59*C258*D258)/Parámetros!$B$9)</f>
        <v>43312043.398352459</v>
      </c>
      <c r="D259" s="59">
        <f>+D258+((Parámetros!$C$59*C258*D258)/Parámetros!$B$9)-Parámetros!$D$59*D258</f>
        <v>154799.96015403816</v>
      </c>
      <c r="E259" s="59">
        <f>+Parámetros!$D$59*D258+E258</f>
        <v>1093156.6414935638</v>
      </c>
      <c r="F259" s="59">
        <f t="shared" ref="F256:F311" si="235">+D259+E259</f>
        <v>1247956.6016476019</v>
      </c>
      <c r="G259" s="59">
        <f t="shared" ref="G256:G311" si="236">+IF(C258-C259&gt;0,C258-C259,0)</f>
        <v>5579.2421228215098</v>
      </c>
      <c r="H259" s="106">
        <f>+'Internación x edad (optimista)'!X262</f>
        <v>7502</v>
      </c>
      <c r="I259" s="106">
        <f>+'Internación x edad (optimista)'!AJ262</f>
        <v>2041</v>
      </c>
      <c r="J259" s="67">
        <f>+J258-((Parámetros!$F$59*J258*K258)/Parámetros!$B$9)</f>
        <v>43303674.535168223</v>
      </c>
      <c r="K259" s="68">
        <f>+K258+((Parámetros!$F$59*J258*K258)/Parámetros!$B$9)-Parámetros!$D$59*K258</f>
        <v>163168.82333827158</v>
      </c>
      <c r="L259" s="68">
        <f>+Parámetros!$D$59*K258+L258</f>
        <v>1093156.6414935638</v>
      </c>
      <c r="M259" s="68">
        <f t="shared" ref="M256:M311" si="237">+M258+N259</f>
        <v>1256325.4648317869</v>
      </c>
      <c r="N259" s="68">
        <f t="shared" ref="N256:N311" si="238">+J258-J259</f>
        <v>13948.1053070575</v>
      </c>
      <c r="O259" s="66">
        <f>+'Internación x edad (moderado)'!X262</f>
        <v>8031</v>
      </c>
      <c r="P259" s="66">
        <f>+'Internación x edad (moderado)'!AJ262</f>
        <v>2184</v>
      </c>
      <c r="Q259" s="83">
        <f>+Q258-((Parámetros!$I$59*Q258*R258)/Parámetros!$B$9)</f>
        <v>43295305.671983995</v>
      </c>
      <c r="R259" s="84">
        <f>+R258+((Parámetros!$I$59*Q258*R258)/Parámetros!$B$9)-Parámetros!$D$26*R258</f>
        <v>171537.68652250498</v>
      </c>
      <c r="S259" s="84">
        <f>+Parámetros!$D$59*R258+S258</f>
        <v>1093156.6414935638</v>
      </c>
      <c r="T259" s="84">
        <f t="shared" ref="T256:T311" si="239">+S259+R259</f>
        <v>1264694.3280160688</v>
      </c>
      <c r="U259" s="84">
        <f t="shared" ref="U256:U311" si="240">+Q258-Q259</f>
        <v>22316.968491286039</v>
      </c>
      <c r="V259" s="82">
        <f>+'Internación x edad (pesimista)'!X262</f>
        <v>8558</v>
      </c>
      <c r="W259" s="82">
        <f>+'Internación x edad (pesimista)'!AJ262</f>
        <v>2329</v>
      </c>
      <c r="X259" s="212">
        <v>44144</v>
      </c>
    </row>
    <row r="260" spans="1:31" x14ac:dyDescent="0.25">
      <c r="A260" s="19">
        <v>44145</v>
      </c>
      <c r="B260" s="52">
        <f t="shared" si="186"/>
        <v>253</v>
      </c>
      <c r="C260" s="58">
        <f>+C259-((Parámetros!$C$59*C259*D259)/Parámetros!$B$9)</f>
        <v>43306669.662625149</v>
      </c>
      <c r="D260" s="59">
        <f>+D259+((Parámetros!$C$59*C259*D259)/Parámetros!$B$9)-Parámetros!$D$59*D259</f>
        <v>149116.55587034929</v>
      </c>
      <c r="E260" s="59">
        <f>+Parámetros!$D$59*D259+E259</f>
        <v>1104213.7815045665</v>
      </c>
      <c r="F260" s="59">
        <f t="shared" si="235"/>
        <v>1253330.3373749158</v>
      </c>
      <c r="G260" s="59">
        <f t="shared" si="236"/>
        <v>5373.7357273101807</v>
      </c>
      <c r="H260" s="106">
        <f>+'Internación x edad (optimista)'!X263</f>
        <v>7104</v>
      </c>
      <c r="I260" s="106">
        <f>+'Internación x edad (optimista)'!AJ263</f>
        <v>1933</v>
      </c>
      <c r="J260" s="67">
        <f>+J259-((Parámetros!$F$59*J259*K259)/Parámetros!$B$9)</f>
        <v>43289516.638872445</v>
      </c>
      <c r="K260" s="68">
        <f>+K259+((Parámetros!$F$59*J259*K259)/Parámetros!$B$9)-Parámetros!$D$59*K259</f>
        <v>165671.80368131661</v>
      </c>
      <c r="L260" s="68">
        <f>+Parámetros!$D$59*K259+L259</f>
        <v>1104811.5574462975</v>
      </c>
      <c r="M260" s="68">
        <f t="shared" si="237"/>
        <v>1270483.3611275654</v>
      </c>
      <c r="N260" s="68">
        <f t="shared" si="238"/>
        <v>14157.896295778453</v>
      </c>
      <c r="O260" s="66">
        <f>+'Internación x edad (moderado)'!X263</f>
        <v>8189</v>
      </c>
      <c r="P260" s="66">
        <f>+'Internación x edad (moderado)'!AJ263</f>
        <v>2227</v>
      </c>
      <c r="Q260" s="83">
        <f>+Q259-((Parámetros!$I$59*Q259*R259)/Parámetros!$B$9)</f>
        <v>43271495.79582262</v>
      </c>
      <c r="R260" s="84">
        <f>+R259+((Parámetros!$I$59*Q259*R259)/Parámetros!$B$9)-Parámetros!$D$26*R259</f>
        <v>183094.87078941771</v>
      </c>
      <c r="S260" s="84">
        <f>+Parámetros!$D$59*R259+S259</f>
        <v>1105409.3333880284</v>
      </c>
      <c r="T260" s="84">
        <f t="shared" si="239"/>
        <v>1288504.2041774462</v>
      </c>
      <c r="U260" s="84">
        <f t="shared" si="240"/>
        <v>23809.876161374152</v>
      </c>
      <c r="V260" s="82">
        <f>+'Internación x edad (pesimista)'!X263</f>
        <v>9323</v>
      </c>
      <c r="W260" s="82">
        <f>+'Internación x edad (pesimista)'!AJ263</f>
        <v>2539</v>
      </c>
      <c r="X260" s="212">
        <v>44145</v>
      </c>
    </row>
    <row r="261" spans="1:31" x14ac:dyDescent="0.25">
      <c r="A261" s="19">
        <v>44146</v>
      </c>
      <c r="B261" s="52">
        <f t="shared" si="186"/>
        <v>254</v>
      </c>
      <c r="C261" s="58">
        <f>+C260-((Parámetros!$C$59*C260*D260)/Parámetros!$B$9)</f>
        <v>43301493.863200374</v>
      </c>
      <c r="D261" s="59">
        <f>+D260+((Parámetros!$C$59*C260*D260)/Parámetros!$B$9)-Parámetros!$D$59*D260</f>
        <v>143641.17273295834</v>
      </c>
      <c r="E261" s="59">
        <f>+Parámetros!$D$59*D260+E260</f>
        <v>1114864.9640667343</v>
      </c>
      <c r="F261" s="59">
        <f t="shared" si="235"/>
        <v>1258506.1367996926</v>
      </c>
      <c r="G261" s="59">
        <f t="shared" si="236"/>
        <v>5175.7994247749448</v>
      </c>
      <c r="H261" s="106">
        <f>+'Internación x edad (optimista)'!X264</f>
        <v>6702</v>
      </c>
      <c r="I261" s="106">
        <f>+'Internación x edad (optimista)'!AJ264</f>
        <v>1825</v>
      </c>
      <c r="J261" s="67">
        <f>+J260-((Parámetros!$F$59*J260*K260)/Parámetros!$B$9)</f>
        <v>43275146.262850441</v>
      </c>
      <c r="K261" s="68">
        <f>+K260+((Parámetros!$F$59*J260*K260)/Parámetros!$B$9)-Parámetros!$D$59*K260</f>
        <v>168208.47944037098</v>
      </c>
      <c r="L261" s="68">
        <f>+Parámetros!$D$59*K260+L260</f>
        <v>1116645.2577092487</v>
      </c>
      <c r="M261" s="68">
        <f t="shared" si="237"/>
        <v>1284853.737149569</v>
      </c>
      <c r="N261" s="68">
        <f t="shared" si="238"/>
        <v>14370.376022003591</v>
      </c>
      <c r="O261" s="66">
        <f>+'Internación x edad (moderado)'!X264</f>
        <v>8368</v>
      </c>
      <c r="P261" s="66">
        <f>+'Internación x edad (moderado)'!AJ264</f>
        <v>2276</v>
      </c>
      <c r="Q261" s="83">
        <f>+Q260-((Parámetros!$I$59*Q260*R260)/Parámetros!$B$9)</f>
        <v>43246095.728716947</v>
      </c>
      <c r="R261" s="84">
        <f>+R260+((Parámetros!$I$59*Q260*R260)/Parámetros!$B$9)-Parámetros!$D$26*R260</f>
        <v>195416.73283870198</v>
      </c>
      <c r="S261" s="84">
        <f>+Parámetros!$D$59*R260+S260</f>
        <v>1118487.5384444154</v>
      </c>
      <c r="T261" s="84">
        <f t="shared" si="239"/>
        <v>1313904.2712831174</v>
      </c>
      <c r="U261" s="84">
        <f t="shared" si="240"/>
        <v>25400.067105673254</v>
      </c>
      <c r="V261" s="82">
        <f>+'Internación x edad (pesimista)'!X264</f>
        <v>10195</v>
      </c>
      <c r="W261" s="82">
        <f>+'Internación x edad (pesimista)'!AJ264</f>
        <v>2777</v>
      </c>
      <c r="X261" s="212">
        <v>44146</v>
      </c>
    </row>
    <row r="262" spans="1:31" x14ac:dyDescent="0.25">
      <c r="A262" s="19">
        <v>44147</v>
      </c>
      <c r="B262" s="52">
        <f t="shared" si="186"/>
        <v>255</v>
      </c>
      <c r="C262" s="58">
        <f>+C261-((Parámetros!$C$59*C261*D261)/Parámetros!$B$9)</f>
        <v>43296508.708866253</v>
      </c>
      <c r="D262" s="59">
        <f>+D261+((Parámetros!$C$59*C261*D261)/Parámetros!$B$9)-Parámetros!$D$59*D261</f>
        <v>138366.24330044189</v>
      </c>
      <c r="E262" s="59">
        <f>+Parámetros!$D$59*D261+E261</f>
        <v>1125125.0478333742</v>
      </c>
      <c r="F262" s="59">
        <f t="shared" si="235"/>
        <v>1263491.2911338161</v>
      </c>
      <c r="G262" s="59">
        <f t="shared" si="236"/>
        <v>4985.1543341204524</v>
      </c>
      <c r="H262" s="106">
        <f>+'Internación x edad (optimista)'!X265</f>
        <v>6293</v>
      </c>
      <c r="I262" s="106">
        <f>+'Internación x edad (optimista)'!AJ265</f>
        <v>1715</v>
      </c>
      <c r="J262" s="67">
        <f>+J261-((Parámetros!$F$59*J261*K261)/Parámetros!$B$9)</f>
        <v>43260560.698942959</v>
      </c>
      <c r="K262" s="68">
        <f>+K261+((Parámetros!$F$59*J261*K261)/Parámetros!$B$9)-Parámetros!$D$59*K261</f>
        <v>170779.15195925278</v>
      </c>
      <c r="L262" s="68">
        <f>+Parámetros!$D$59*K261+L261</f>
        <v>1128660.1490978466</v>
      </c>
      <c r="M262" s="68">
        <f t="shared" si="237"/>
        <v>1299439.3010570507</v>
      </c>
      <c r="N262" s="68">
        <f t="shared" si="238"/>
        <v>14585.56390748173</v>
      </c>
      <c r="O262" s="66">
        <f>+'Internación x edad (moderado)'!X265</f>
        <v>8565</v>
      </c>
      <c r="P262" s="66">
        <f>+'Internación x edad (moderado)'!AJ265</f>
        <v>2330</v>
      </c>
      <c r="Q262" s="83">
        <f>+Q261-((Parámetros!$I$59*Q261*R261)/Parámetros!$B$9)</f>
        <v>43219002.208790891</v>
      </c>
      <c r="R262" s="84">
        <f>+R261+((Parámetros!$I$59*Q261*R261)/Parámetros!$B$9)-Parámetros!$D$26*R261</f>
        <v>208551.9147048514</v>
      </c>
      <c r="S262" s="84">
        <f>+Parámetros!$D$59*R261+S261</f>
        <v>1132445.8765043227</v>
      </c>
      <c r="T262" s="84">
        <f t="shared" si="239"/>
        <v>1340997.7912091741</v>
      </c>
      <c r="U262" s="84">
        <f t="shared" si="240"/>
        <v>27093.519926056266</v>
      </c>
      <c r="V262" s="82">
        <f>+'Internación x edad (pesimista)'!X265</f>
        <v>11178</v>
      </c>
      <c r="W262" s="82">
        <f>+'Internación x edad (pesimista)'!AJ265</f>
        <v>3045</v>
      </c>
      <c r="X262" s="212">
        <v>44147</v>
      </c>
    </row>
    <row r="263" spans="1:31" x14ac:dyDescent="0.25">
      <c r="A263" s="19">
        <v>44148</v>
      </c>
      <c r="B263" s="52">
        <f t="shared" si="186"/>
        <v>256</v>
      </c>
      <c r="C263" s="58">
        <f>+C262-((Parámetros!$C$59*C262*D262)/Parámetros!$B$9)</f>
        <v>43291707.177016683</v>
      </c>
      <c r="D263" s="59">
        <f>+D262+((Parámetros!$C$59*C262*D262)/Parámetros!$B$9)-Parámetros!$D$59*D262</f>
        <v>133284.47205712253</v>
      </c>
      <c r="E263" s="59">
        <f>+Parámetros!$D$59*D262+E262</f>
        <v>1135008.350926263</v>
      </c>
      <c r="F263" s="59">
        <f t="shared" si="235"/>
        <v>1268292.8229833855</v>
      </c>
      <c r="G263" s="59">
        <f t="shared" si="236"/>
        <v>4801.5318495705724</v>
      </c>
      <c r="H263" s="106">
        <f>+'Internación x edad (optimista)'!X266</f>
        <v>5879</v>
      </c>
      <c r="I263" s="106">
        <f>+'Internación x edad (optimista)'!AJ266</f>
        <v>1604</v>
      </c>
      <c r="J263" s="67">
        <f>+J262-((Parámetros!$F$59*J262*K262)/Parámetros!$B$9)</f>
        <v>43245757.219947048</v>
      </c>
      <c r="K263" s="68">
        <f>+K262+((Parámetros!$F$59*J262*K262)/Parámetros!$B$9)-Parámetros!$D$59*K262</f>
        <v>173384.12010093138</v>
      </c>
      <c r="L263" s="68">
        <f>+Parámetros!$D$59*K262+L262</f>
        <v>1140858.6599520789</v>
      </c>
      <c r="M263" s="68">
        <f t="shared" si="237"/>
        <v>1314242.7800529625</v>
      </c>
      <c r="N263" s="68">
        <f t="shared" si="238"/>
        <v>14803.478995911777</v>
      </c>
      <c r="O263" s="66">
        <f>+'Internación x edad (moderado)'!X266</f>
        <v>8781</v>
      </c>
      <c r="P263" s="66">
        <f>+'Internación x edad (moderado)'!AJ266</f>
        <v>2389</v>
      </c>
      <c r="Q263" s="83">
        <f>+Q262-((Parámetros!$I$59*Q262*R262)/Parámetros!$B$9)</f>
        <v>43190105.678711779</v>
      </c>
      <c r="R263" s="84">
        <f>+R262+((Parámetros!$I$59*Q262*R262)/Parámetros!$B$9)-Parámetros!$D$26*R262</f>
        <v>222551.87944790232</v>
      </c>
      <c r="S263" s="84">
        <f>+Parámetros!$D$59*R262+S262</f>
        <v>1147342.4418403835</v>
      </c>
      <c r="T263" s="84">
        <f t="shared" si="239"/>
        <v>1369894.3212882858</v>
      </c>
      <c r="U263" s="84">
        <f t="shared" si="240"/>
        <v>28896.530079111457</v>
      </c>
      <c r="V263" s="82">
        <f>+'Internación x edad (pesimista)'!X266</f>
        <v>12282</v>
      </c>
      <c r="W263" s="82">
        <f>+'Internación x edad (pesimista)'!AJ266</f>
        <v>3348</v>
      </c>
      <c r="X263" s="212">
        <v>44148</v>
      </c>
    </row>
    <row r="264" spans="1:31" x14ac:dyDescent="0.25">
      <c r="A264" s="19">
        <v>44149</v>
      </c>
      <c r="B264" s="52">
        <f t="shared" si="186"/>
        <v>257</v>
      </c>
      <c r="C264" s="58">
        <f>+C263-((Parámetros!$C$59*C263*D263)/Parámetros!$B$9)</f>
        <v>43287082.503754675</v>
      </c>
      <c r="D264" s="59">
        <f>+D263+((Parámetros!$C$59*C263*D263)/Parámetros!$B$9)-Parámetros!$D$59*D263</f>
        <v>128388.82588647738</v>
      </c>
      <c r="E264" s="59">
        <f>+Parámetros!$D$59*D263+E263</f>
        <v>1144528.6703589146</v>
      </c>
      <c r="F264" s="59">
        <f t="shared" si="235"/>
        <v>1272917.4962453921</v>
      </c>
      <c r="G264" s="59">
        <f t="shared" si="236"/>
        <v>4624.6732620075345</v>
      </c>
      <c r="H264" s="106">
        <f>+'Internación x edad (optimista)'!X267</f>
        <v>5535</v>
      </c>
      <c r="I264" s="106">
        <f>+'Internación x edad (optimista)'!AJ267</f>
        <v>1511</v>
      </c>
      <c r="J264" s="67">
        <f>+J263-((Parámetros!$F$59*J263*K263)/Parámetros!$B$9)</f>
        <v>43230733.08001598</v>
      </c>
      <c r="K264" s="68">
        <f>+K263+((Parámetros!$F$59*J263*K263)/Parámetros!$B$9)-Parámetros!$D$59*K263</f>
        <v>176023.68002479209</v>
      </c>
      <c r="L264" s="68">
        <f>+Parámetros!$D$59*K263+L263</f>
        <v>1153243.2399592884</v>
      </c>
      <c r="M264" s="68">
        <f t="shared" si="237"/>
        <v>1329266.9199840303</v>
      </c>
      <c r="N264" s="68">
        <f t="shared" si="238"/>
        <v>15024.139931067824</v>
      </c>
      <c r="O264" s="66">
        <f>+'Internación x edad (moderado)'!X267</f>
        <v>9093</v>
      </c>
      <c r="P264" s="66">
        <f>+'Internación x edad (moderado)'!AJ267</f>
        <v>2474</v>
      </c>
      <c r="Q264" s="83">
        <f>+Q263-((Parámetros!$I$59*Q263*R263)/Parámetros!$B$9)</f>
        <v>43159289.959321067</v>
      </c>
      <c r="R264" s="84">
        <f>+R263+((Parámetros!$I$59*Q263*R263)/Parámetros!$B$9)-Parámetros!$D$26*R263</f>
        <v>237471.03602090682</v>
      </c>
      <c r="S264" s="84">
        <f>+Parámetros!$D$59*R263+S263</f>
        <v>1163239.0046580909</v>
      </c>
      <c r="T264" s="84">
        <f t="shared" si="239"/>
        <v>1400710.0406789978</v>
      </c>
      <c r="U264" s="84">
        <f t="shared" si="240"/>
        <v>30815.719390712678</v>
      </c>
      <c r="V264" s="82">
        <f>+'Internación x edad (pesimista)'!X267</f>
        <v>13588</v>
      </c>
      <c r="W264" s="82">
        <f>+'Internación x edad (pesimista)'!AJ267</f>
        <v>3705</v>
      </c>
      <c r="X264" s="212">
        <v>44149</v>
      </c>
    </row>
    <row r="265" spans="1:31" x14ac:dyDescent="0.25">
      <c r="A265" s="19">
        <v>44150</v>
      </c>
      <c r="B265" s="52">
        <f t="shared" si="186"/>
        <v>258</v>
      </c>
      <c r="C265" s="58">
        <f>+C264-((Parámetros!$C$59*C264*D264)/Parámetros!$B$9)</f>
        <v>43282628.17436035</v>
      </c>
      <c r="D265" s="59">
        <f>+D264+((Parámetros!$C$59*C264*D264)/Parámetros!$B$9)-Parámetros!$D$59*D264</f>
        <v>123672.52486033709</v>
      </c>
      <c r="E265" s="59">
        <f>+Parámetros!$D$59*D264+E264</f>
        <v>1153699.3007793773</v>
      </c>
      <c r="F265" s="59">
        <f t="shared" si="235"/>
        <v>1277371.8256397145</v>
      </c>
      <c r="G265" s="59">
        <f t="shared" si="236"/>
        <v>4454.329394325614</v>
      </c>
      <c r="H265" s="106">
        <f>+'Internación x edad (optimista)'!X268</f>
        <v>5190</v>
      </c>
      <c r="I265" s="106">
        <f>+'Internación x edad (optimista)'!AJ268</f>
        <v>1417</v>
      </c>
      <c r="J265" s="67">
        <f>+J264-((Parámetros!$F$59*J264*K264)/Parámetros!$B$9)</f>
        <v>43215485.515081637</v>
      </c>
      <c r="K265" s="68">
        <f>+K264+((Parámetros!$F$59*J264*K264)/Parámetros!$B$9)-Parámetros!$D$59*K264</f>
        <v>178698.12495736722</v>
      </c>
      <c r="L265" s="68">
        <f>+Parámetros!$D$59*K264+L264</f>
        <v>1165816.3599610592</v>
      </c>
      <c r="M265" s="68">
        <f t="shared" si="237"/>
        <v>1344514.4849183734</v>
      </c>
      <c r="N265" s="68">
        <f t="shared" si="238"/>
        <v>15247.5649343431</v>
      </c>
      <c r="O265" s="66">
        <f>+'Internación x edad (moderado)'!X268</f>
        <v>9426</v>
      </c>
      <c r="P265" s="66">
        <f>+'Internación x edad (moderado)'!AJ268</f>
        <v>2565</v>
      </c>
      <c r="Q265" s="83">
        <f>+Q264-((Parámetros!$I$59*Q264*R264)/Parámetros!$B$9)</f>
        <v>43126431.914628305</v>
      </c>
      <c r="R265" s="84">
        <f>+R264+((Parámetros!$I$59*Q264*R264)/Parámetros!$B$9)-Parámetros!$D$26*R264</f>
        <v>253366.86385503379</v>
      </c>
      <c r="S265" s="84">
        <f>+Parámetros!$D$59*R264+S264</f>
        <v>1180201.221516727</v>
      </c>
      <c r="T265" s="84">
        <f t="shared" si="239"/>
        <v>1433568.0853717609</v>
      </c>
      <c r="U265" s="84">
        <f t="shared" si="240"/>
        <v>32858.044692762196</v>
      </c>
      <c r="V265" s="82">
        <f>+'Internación x edad (pesimista)'!X268</f>
        <v>15031</v>
      </c>
      <c r="W265" s="82">
        <f>+'Internación x edad (pesimista)'!AJ268</f>
        <v>4098</v>
      </c>
      <c r="X265" s="212">
        <v>44150</v>
      </c>
    </row>
    <row r="266" spans="1:31" x14ac:dyDescent="0.25">
      <c r="A266" s="19">
        <v>44151</v>
      </c>
      <c r="B266" s="52">
        <f t="shared" ref="B266:B311" si="241">+B265+1</f>
        <v>259</v>
      </c>
      <c r="C266" s="58">
        <f>+C265-((Parámetros!$C$59*C265*D265)/Parámetros!$B$9)</f>
        <v>43278337.914110191</v>
      </c>
      <c r="D266" s="59">
        <f>+D265+((Parámetros!$C$59*C265*D265)/Parámetros!$B$9)-Parámetros!$D$59*D265</f>
        <v>119129.03333475445</v>
      </c>
      <c r="E266" s="59">
        <f>+Parámetros!$D$59*D265+E265</f>
        <v>1162533.0525551157</v>
      </c>
      <c r="F266" s="59">
        <f t="shared" si="235"/>
        <v>1281662.0858898701</v>
      </c>
      <c r="G266" s="59">
        <f t="shared" si="236"/>
        <v>4290.260250158608</v>
      </c>
      <c r="H266" s="106">
        <f>+'Internación x edad (optimista)'!X269</f>
        <v>4845</v>
      </c>
      <c r="I266" s="106">
        <f>+'Internación x edad (optimista)'!AJ269</f>
        <v>1324</v>
      </c>
      <c r="J266" s="67">
        <f>+J265-((Parámetros!$F$59*J265*K265)/Parámetros!$B$9)</f>
        <v>43200011.743299872</v>
      </c>
      <c r="K266" s="68">
        <f>+K265+((Parámetros!$F$59*J265*K265)/Parámetros!$B$9)-Parámetros!$D$59*K265</f>
        <v>181407.74495645979</v>
      </c>
      <c r="L266" s="68">
        <f>+Parámetros!$D$59*K265+L265</f>
        <v>1178580.5117437283</v>
      </c>
      <c r="M266" s="68">
        <f t="shared" si="237"/>
        <v>1359988.2567001383</v>
      </c>
      <c r="N266" s="68">
        <f t="shared" si="238"/>
        <v>15473.771781764925</v>
      </c>
      <c r="O266" s="66">
        <f>+'Internación x edad (moderado)'!X269</f>
        <v>9787</v>
      </c>
      <c r="P266" s="66">
        <f>+'Internación x edad (moderado)'!AJ269</f>
        <v>2662</v>
      </c>
      <c r="Q266" s="83">
        <f>+Q265-((Parámetros!$I$59*Q265*R265)/Parámetros!$B$9)</f>
        <v>43091401.109282486</v>
      </c>
      <c r="R266" s="84">
        <f>+R265+((Parámetros!$I$59*Q265*R265)/Parámetros!$B$9)-Parámetros!$D$26*R265</f>
        <v>270300.03606834763</v>
      </c>
      <c r="S266" s="84">
        <f>+Parámetros!$D$59*R265+S265</f>
        <v>1198298.8546492294</v>
      </c>
      <c r="T266" s="84">
        <f t="shared" si="239"/>
        <v>1468598.8907175772</v>
      </c>
      <c r="U266" s="84">
        <f t="shared" si="240"/>
        <v>35030.8053458184</v>
      </c>
      <c r="V266" s="82">
        <f>+'Internación x edad (pesimista)'!X269</f>
        <v>16623</v>
      </c>
      <c r="W266" s="82">
        <f>+'Internación x edad (pesimista)'!AJ269</f>
        <v>4530</v>
      </c>
      <c r="X266" s="212">
        <v>44151</v>
      </c>
    </row>
    <row r="267" spans="1:31" x14ac:dyDescent="0.25">
      <c r="A267" s="19">
        <v>44152</v>
      </c>
      <c r="B267" s="52">
        <f t="shared" si="241"/>
        <v>260</v>
      </c>
      <c r="C267" s="58">
        <f>+C266-((Parámetros!$C$59*C266*D266)/Parámetros!$B$9)</f>
        <v>43274205.679434597</v>
      </c>
      <c r="D267" s="59">
        <f>+D266+((Parámetros!$C$59*C266*D266)/Parámetros!$B$9)-Parámetros!$D$59*D266</f>
        <v>114752.05134357842</v>
      </c>
      <c r="E267" s="59">
        <f>+Parámetros!$D$59*D266+E266</f>
        <v>1171042.2692218837</v>
      </c>
      <c r="F267" s="59">
        <f t="shared" si="235"/>
        <v>1285794.3205654621</v>
      </c>
      <c r="G267" s="59">
        <f t="shared" si="236"/>
        <v>4132.2346755936742</v>
      </c>
      <c r="H267" s="106">
        <f>+'Internación x edad (optimista)'!X270</f>
        <v>4497</v>
      </c>
      <c r="I267" s="106">
        <f>+'Internación x edad (optimista)'!AJ270</f>
        <v>1228</v>
      </c>
      <c r="J267" s="67">
        <f>+J266-((Parámetros!$F$59*J266*K266)/Parámetros!$B$9)</f>
        <v>43184308.965519421</v>
      </c>
      <c r="K267" s="68">
        <f>+K266+((Parámetros!$F$59*J266*K266)/Parámetros!$B$9)-Parámetros!$D$59*K266</f>
        <v>184152.82666859098</v>
      </c>
      <c r="L267" s="68">
        <f>+Parámetros!$D$59*K266+L266</f>
        <v>1191538.2078120469</v>
      </c>
      <c r="M267" s="68">
        <f t="shared" si="237"/>
        <v>1375691.0344805892</v>
      </c>
      <c r="N267" s="68">
        <f t="shared" si="238"/>
        <v>15702.777780450881</v>
      </c>
      <c r="O267" s="66">
        <f>+'Internación x edad (moderado)'!X270</f>
        <v>10169</v>
      </c>
      <c r="P267" s="66">
        <f>+'Internación x edad (moderado)'!AJ270</f>
        <v>2764</v>
      </c>
      <c r="Q267" s="83">
        <f>+Q266-((Parámetros!$I$59*Q266*R266)/Parámetros!$B$9)</f>
        <v>43054059.459904201</v>
      </c>
      <c r="R267" s="84">
        <f>+R266+((Parámetros!$I$59*Q266*R266)/Parámetros!$B$9)-Parámetros!$D$26*R266</f>
        <v>288334.54001317936</v>
      </c>
      <c r="S267" s="84">
        <f>+Parámetros!$D$59*R266+S266</f>
        <v>1217606.0000826828</v>
      </c>
      <c r="T267" s="84">
        <f t="shared" si="239"/>
        <v>1505940.5400958622</v>
      </c>
      <c r="U267" s="84">
        <f t="shared" si="240"/>
        <v>37341.649378284812</v>
      </c>
      <c r="V267" s="82">
        <f>+'Internación x edad (pesimista)'!X270</f>
        <v>18368</v>
      </c>
      <c r="W267" s="82">
        <f>+'Internación x edad (pesimista)'!AJ270</f>
        <v>5004</v>
      </c>
      <c r="X267" s="212">
        <v>44152</v>
      </c>
    </row>
    <row r="268" spans="1:31" x14ac:dyDescent="0.25">
      <c r="A268" s="19">
        <v>44153</v>
      </c>
      <c r="B268" s="52">
        <f t="shared" si="241"/>
        <v>261</v>
      </c>
      <c r="C268" s="58">
        <f>+C267-((Parámetros!$C$59*C267*D267)/Parámetros!$B$9)</f>
        <v>43270225.64940127</v>
      </c>
      <c r="D268" s="59">
        <f>+D267+((Parámetros!$C$59*C267*D267)/Parámetros!$B$9)-Parámetros!$D$59*D267</f>
        <v>110535.50628093362</v>
      </c>
      <c r="E268" s="59">
        <f>+Parámetros!$D$59*D267+E267</f>
        <v>1179238.8443178537</v>
      </c>
      <c r="F268" s="59">
        <f t="shared" si="235"/>
        <v>1289774.3505987874</v>
      </c>
      <c r="G268" s="59">
        <f t="shared" si="236"/>
        <v>3980.0300333276391</v>
      </c>
      <c r="H268" s="106">
        <f>+'Internación x edad (optimista)'!X271</f>
        <v>4149</v>
      </c>
      <c r="I268" s="106">
        <f>+'Internación x edad (optimista)'!AJ271</f>
        <v>1134</v>
      </c>
      <c r="J268" s="67">
        <f>+J267-((Parámetros!$F$59*J267*K267)/Parámetros!$B$9)</f>
        <v>43168374.365774833</v>
      </c>
      <c r="K268" s="68">
        <f>+K267+((Parámetros!$F$59*J267*K267)/Parámetros!$B$9)-Parámetros!$D$59*K267</f>
        <v>186933.65307970651</v>
      </c>
      <c r="L268" s="68">
        <f>+Parámetros!$D$59*K267+L267</f>
        <v>1204691.9811455177</v>
      </c>
      <c r="M268" s="68">
        <f t="shared" si="237"/>
        <v>1391625.6342251773</v>
      </c>
      <c r="N268" s="68">
        <f t="shared" si="238"/>
        <v>15934.599744588137</v>
      </c>
      <c r="O268" s="66">
        <f>+'Internación x edad (moderado)'!X271</f>
        <v>10574</v>
      </c>
      <c r="P268" s="66">
        <f>+'Internación x edad (moderado)'!AJ271</f>
        <v>2875</v>
      </c>
      <c r="Q268" s="83">
        <f>+Q267-((Parámetros!$I$59*Q267*R267)/Parámetros!$B$9)</f>
        <v>43014260.881967321</v>
      </c>
      <c r="R268" s="84">
        <f>+R267+((Parámetros!$I$59*Q267*R267)/Parámetros!$B$9)-Parámetros!$D$26*R267</f>
        <v>307537.79366340348</v>
      </c>
      <c r="S268" s="84">
        <f>+Parámetros!$D$59*R267+S267</f>
        <v>1238201.3243693386</v>
      </c>
      <c r="T268" s="84">
        <f t="shared" si="239"/>
        <v>1545739.1180327421</v>
      </c>
      <c r="U268" s="84">
        <f t="shared" si="240"/>
        <v>39798.577936880291</v>
      </c>
      <c r="V268" s="82">
        <f>+'Internación x edad (pesimista)'!X271</f>
        <v>20277</v>
      </c>
      <c r="W268" s="82">
        <f>+'Internación x edad (pesimista)'!AJ271</f>
        <v>5525</v>
      </c>
      <c r="X268" s="212">
        <v>44153</v>
      </c>
    </row>
    <row r="269" spans="1:31" x14ac:dyDescent="0.25">
      <c r="A269" s="19">
        <v>44154</v>
      </c>
      <c r="B269" s="52">
        <f t="shared" si="241"/>
        <v>262</v>
      </c>
      <c r="C269" s="58">
        <f>+C268-((Parámetros!$C$59*C268*D268)/Parámetros!$B$9)</f>
        <v>43266392.217512444</v>
      </c>
      <c r="D269" s="59">
        <f>+D268+((Parámetros!$C$59*C268*D268)/Parámetros!$B$9)-Parámetros!$D$59*D268</f>
        <v>106473.54486397575</v>
      </c>
      <c r="E269" s="59">
        <f>+Parámetros!$D$59*D268+E268</f>
        <v>1187134.2376236347</v>
      </c>
      <c r="F269" s="59">
        <f t="shared" si="235"/>
        <v>1293607.7824876106</v>
      </c>
      <c r="G269" s="59">
        <f t="shared" si="236"/>
        <v>3833.4318888261914</v>
      </c>
      <c r="H269" s="106">
        <f>+'Internación x edad (optimista)'!X272</f>
        <v>3804</v>
      </c>
      <c r="I269" s="106">
        <f>+'Internación x edad (optimista)'!AJ272</f>
        <v>1040</v>
      </c>
      <c r="J269" s="67">
        <f>+J268-((Parámetros!$F$59*J268*K268)/Parámetros!$B$9)</f>
        <v>43152205.111804053</v>
      </c>
      <c r="K269" s="68">
        <f>+K268+((Parámetros!$F$59*J268*K268)/Parámetros!$B$9)-Parámetros!$D$59*K268</f>
        <v>189750.50325908195</v>
      </c>
      <c r="L269" s="68">
        <f>+Parámetros!$D$59*K268+L268</f>
        <v>1218044.3849369253</v>
      </c>
      <c r="M269" s="68">
        <f t="shared" si="237"/>
        <v>1407794.8881959568</v>
      </c>
      <c r="N269" s="68">
        <f t="shared" si="238"/>
        <v>16169.253970779479</v>
      </c>
      <c r="O269" s="66">
        <f>+'Internación x edad (moderado)'!X272</f>
        <v>11005</v>
      </c>
      <c r="P269" s="66">
        <f>+'Internación x edad (moderado)'!AJ272</f>
        <v>2993</v>
      </c>
      <c r="Q269" s="83">
        <f>+Q268-((Parámetros!$I$59*Q268*R268)/Parámetros!$B$9)</f>
        <v>42971850.934263736</v>
      </c>
      <c r="R269" s="84">
        <f>+R268+((Parámetros!$I$59*Q268*R268)/Parámetros!$B$9)-Parámetros!$D$26*R268</f>
        <v>327980.75610531698</v>
      </c>
      <c r="S269" s="84">
        <f>+Parámetros!$D$59*R268+S268</f>
        <v>1260168.3096310103</v>
      </c>
      <c r="T269" s="84">
        <f t="shared" si="239"/>
        <v>1588149.0657363273</v>
      </c>
      <c r="U269" s="84">
        <f t="shared" si="240"/>
        <v>42409.947703585029</v>
      </c>
      <c r="V269" s="82">
        <f>+'Internación x edad (pesimista)'!X272</f>
        <v>22361</v>
      </c>
      <c r="W269" s="82">
        <f>+'Internación x edad (pesimista)'!AJ272</f>
        <v>6093</v>
      </c>
      <c r="X269" s="212">
        <v>44154</v>
      </c>
    </row>
    <row r="270" spans="1:31" x14ac:dyDescent="0.25">
      <c r="A270" s="19">
        <v>44155</v>
      </c>
      <c r="B270" s="52">
        <f t="shared" si="241"/>
        <v>263</v>
      </c>
      <c r="C270" s="58">
        <f>+C269-((Parámetros!$C$59*C269*D269)/Parámetros!$B$9)</f>
        <v>43262699.983804382</v>
      </c>
      <c r="D270" s="59">
        <f>+D269+((Parámetros!$C$59*C269*D269)/Parámetros!$B$9)-Parámetros!$D$59*D269</f>
        <v>102560.52536746715</v>
      </c>
      <c r="E270" s="59">
        <f>+Parámetros!$D$59*D269+E269</f>
        <v>1194739.4908282044</v>
      </c>
      <c r="F270" s="59">
        <f t="shared" si="235"/>
        <v>1297300.0161956716</v>
      </c>
      <c r="G270" s="59">
        <f t="shared" si="236"/>
        <v>3692.2337080612779</v>
      </c>
      <c r="H270" s="106">
        <f>+'Internación x edad (optimista)'!X273</f>
        <v>3457</v>
      </c>
      <c r="I270" s="106">
        <f>+'Internación x edad (optimista)'!AJ273</f>
        <v>945</v>
      </c>
      <c r="J270" s="67">
        <f>+J269-((Parámetros!$F$59*J269*K269)/Parámetros!$B$9)</f>
        <v>43135798.355591111</v>
      </c>
      <c r="K270" s="68">
        <f>+K269+((Parámetros!$F$59*J269*K269)/Parámetros!$B$9)-Parámetros!$D$59*K269</f>
        <v>192603.65209637233</v>
      </c>
      <c r="L270" s="68">
        <f>+Parámetros!$D$59*K269+L269</f>
        <v>1231597.9923125741</v>
      </c>
      <c r="M270" s="68">
        <f t="shared" si="237"/>
        <v>1424201.6444088991</v>
      </c>
      <c r="N270" s="68">
        <f t="shared" si="238"/>
        <v>16406.756212942302</v>
      </c>
      <c r="O270" s="66">
        <f>+'Internación x edad (moderado)'!X273</f>
        <v>11460</v>
      </c>
      <c r="P270" s="66">
        <f>+'Internación x edad (moderado)'!AJ273</f>
        <v>3117</v>
      </c>
      <c r="Q270" s="83">
        <f>+Q269-((Parámetros!$I$59*Q269*R269)/Parámetros!$B$9)</f>
        <v>42926666.463371634</v>
      </c>
      <c r="R270" s="84">
        <f>+R269+((Parámetros!$I$59*Q269*R269)/Parámetros!$B$9)-Parámetros!$D$26*R269</f>
        <v>349738.03013275459</v>
      </c>
      <c r="S270" s="84">
        <f>+Parámetros!$D$59*R269+S269</f>
        <v>1283595.5064956758</v>
      </c>
      <c r="T270" s="84">
        <f t="shared" si="239"/>
        <v>1633333.5366284302</v>
      </c>
      <c r="U270" s="84">
        <f t="shared" si="240"/>
        <v>45184.470892101526</v>
      </c>
      <c r="V270" s="82">
        <f>+'Internación x edad (pesimista)'!X273</f>
        <v>24628</v>
      </c>
      <c r="W270" s="82">
        <f>+'Internación x edad (pesimista)'!AJ273</f>
        <v>6711</v>
      </c>
      <c r="X270" s="212">
        <v>44155</v>
      </c>
    </row>
    <row r="271" spans="1:31" x14ac:dyDescent="0.25">
      <c r="A271" s="19">
        <v>44156</v>
      </c>
      <c r="B271" s="52">
        <f t="shared" si="241"/>
        <v>264</v>
      </c>
      <c r="C271" s="58">
        <f>+C270-((Parámetros!$C$59*C270*D270)/Parámetros!$B$9)</f>
        <v>43259143.747237995</v>
      </c>
      <c r="D271" s="59">
        <f>+D270+((Parámetros!$C$59*C270*D270)/Parámetros!$B$9)-Parámetros!$D$59*D270</f>
        <v>98791.010121895713</v>
      </c>
      <c r="E271" s="59">
        <f>+Parámetros!$D$59*D270+E270</f>
        <v>1202065.2426401663</v>
      </c>
      <c r="F271" s="59">
        <f t="shared" si="235"/>
        <v>1300856.252762062</v>
      </c>
      <c r="G271" s="59">
        <f t="shared" si="236"/>
        <v>3556.2365663871169</v>
      </c>
      <c r="H271" s="106">
        <f>+'Internación x edad (optimista)'!X274</f>
        <v>3331</v>
      </c>
      <c r="I271" s="106">
        <f>+'Internación x edad (optimista)'!AJ274</f>
        <v>910</v>
      </c>
      <c r="J271" s="67">
        <f>+J270-((Parámetros!$F$59*J270*K270)/Parámetros!$B$9)</f>
        <v>43119151.233934559</v>
      </c>
      <c r="K271" s="68">
        <f>+K270+((Parámetros!$F$59*J270*K270)/Parámetros!$B$9)-Parámetros!$D$59*K270</f>
        <v>195493.37003175652</v>
      </c>
      <c r="L271" s="68">
        <f>+Parámetros!$D$59*K270+L270</f>
        <v>1245355.3960337434</v>
      </c>
      <c r="M271" s="68">
        <f t="shared" si="237"/>
        <v>1440848.7660654511</v>
      </c>
      <c r="N271" s="68">
        <f t="shared" si="238"/>
        <v>16647.121656551957</v>
      </c>
      <c r="O271" s="66">
        <f>+'Internación x edad (moderado)'!X274</f>
        <v>11630</v>
      </c>
      <c r="P271" s="66">
        <f>+'Internación x edad (moderado)'!AJ274</f>
        <v>3163</v>
      </c>
      <c r="Q271" s="83">
        <f>+Q270-((Parámetros!$I$59*Q270*R270)/Parámetros!$B$9)</f>
        <v>42878535.250980429</v>
      </c>
      <c r="R271" s="84">
        <f>+R270+((Parámetros!$I$59*Q270*R270)/Parámetros!$B$9)-Parámetros!$D$26*R270</f>
        <v>372887.95465733652</v>
      </c>
      <c r="S271" s="84">
        <f>+Parámetros!$D$59*R270+S270</f>
        <v>1308576.794362301</v>
      </c>
      <c r="T271" s="84">
        <f t="shared" si="239"/>
        <v>1681464.7490196375</v>
      </c>
      <c r="U271" s="84">
        <f t="shared" si="240"/>
        <v>48131.212391205132</v>
      </c>
      <c r="V271" s="82">
        <f>+'Internación x edad (pesimista)'!X274</f>
        <v>26255</v>
      </c>
      <c r="W271" s="82">
        <f>+'Internación x edad (pesimista)'!AJ274</f>
        <v>7153</v>
      </c>
      <c r="X271" s="212">
        <v>44156</v>
      </c>
    </row>
    <row r="272" spans="1:31" x14ac:dyDescent="0.25">
      <c r="A272" s="19">
        <v>44157</v>
      </c>
      <c r="B272" s="52">
        <f t="shared" si="241"/>
        <v>265</v>
      </c>
      <c r="C272" s="58">
        <f>+C271-((Parámetros!$C$59*C271*D271)/Parámetros!$B$9)</f>
        <v>43255718.498369858</v>
      </c>
      <c r="D272" s="59">
        <f>+D271+((Parámetros!$C$59*C271*D271)/Parámetros!$B$9)-Parámetros!$D$59*D271</f>
        <v>95159.758267040772</v>
      </c>
      <c r="E272" s="59">
        <f>+Parámetros!$D$59*D271+E271</f>
        <v>1209121.7433631588</v>
      </c>
      <c r="F272" s="59">
        <f t="shared" si="235"/>
        <v>1304281.5016301996</v>
      </c>
      <c r="G272" s="59">
        <f t="shared" si="236"/>
        <v>3425.248868137598</v>
      </c>
      <c r="H272" s="106">
        <f>+'Internación x edad (optimista)'!X275</f>
        <v>3208</v>
      </c>
      <c r="I272" s="106">
        <f>+'Internación x edad (optimista)'!AJ275</f>
        <v>876</v>
      </c>
      <c r="J272" s="67">
        <f>+J271-((Parámetros!$F$59*J271*K271)/Parámetros!$B$9)</f>
        <v>43102260.869042054</v>
      </c>
      <c r="K272" s="68">
        <f>+K271+((Parámetros!$F$59*J271*K271)/Parámetros!$B$9)-Parámetros!$D$59*K271</f>
        <v>198419.92277913322</v>
      </c>
      <c r="L272" s="68">
        <f>+Parámetros!$D$59*K271+L271</f>
        <v>1259319.2081788688</v>
      </c>
      <c r="M272" s="68">
        <f t="shared" si="237"/>
        <v>1457739.1309579562</v>
      </c>
      <c r="N272" s="68">
        <f t="shared" si="238"/>
        <v>16890.364892505109</v>
      </c>
      <c r="O272" s="66">
        <f>+'Internación x edad (moderado)'!X275</f>
        <v>11801</v>
      </c>
      <c r="P272" s="66">
        <f>+'Internación x edad (moderado)'!AJ275</f>
        <v>3212</v>
      </c>
      <c r="Q272" s="83">
        <f>+Q271-((Parámetros!$I$59*Q271*R271)/Parámetros!$B$9)</f>
        <v>42827275.667406306</v>
      </c>
      <c r="R272" s="84">
        <f>+R271+((Parámetros!$I$59*Q271*R271)/Parámetros!$B$9)-Parámetros!$D$26*R271</f>
        <v>397512.68432736455</v>
      </c>
      <c r="S272" s="84">
        <f>+Parámetros!$D$59*R271+S271</f>
        <v>1335211.6482663965</v>
      </c>
      <c r="T272" s="84">
        <f t="shared" si="239"/>
        <v>1732724.3325937609</v>
      </c>
      <c r="U272" s="84">
        <f t="shared" si="240"/>
        <v>51259.583574123681</v>
      </c>
      <c r="V272" s="82">
        <f>+'Internación x edad (pesimista)'!X275</f>
        <v>27983</v>
      </c>
      <c r="W272" s="82">
        <f>+'Internación x edad (pesimista)'!AJ275</f>
        <v>7624</v>
      </c>
      <c r="X272" s="212">
        <v>44157</v>
      </c>
    </row>
    <row r="273" spans="1:24" x14ac:dyDescent="0.25">
      <c r="A273" s="19">
        <v>44158</v>
      </c>
      <c r="B273" s="52">
        <f t="shared" si="241"/>
        <v>266</v>
      </c>
      <c r="C273" s="58">
        <f>+C272-((Parámetros!$C$59*C272*D272)/Parámetros!$B$9)</f>
        <v>43252419.412293322</v>
      </c>
      <c r="D273" s="59">
        <f>+D272+((Parámetros!$C$59*C272*D272)/Parámetros!$B$9)-Parámetros!$D$59*D272</f>
        <v>91661.718753073539</v>
      </c>
      <c r="E273" s="59">
        <f>+Parámetros!$D$59*D272+E272</f>
        <v>1215918.8689536618</v>
      </c>
      <c r="F273" s="59">
        <f t="shared" si="235"/>
        <v>1307580.5877067354</v>
      </c>
      <c r="G273" s="59">
        <f t="shared" si="236"/>
        <v>3299.0860765352845</v>
      </c>
      <c r="H273" s="106">
        <f>+'Internación x edad (optimista)'!X276</f>
        <v>3091</v>
      </c>
      <c r="I273" s="106">
        <f>+'Internación x edad (optimista)'!AJ276</f>
        <v>843</v>
      </c>
      <c r="J273" s="67">
        <f>+J272-((Parámetros!$F$59*J272*K272)/Parámetros!$B$9)</f>
        <v>43085124.369151771</v>
      </c>
      <c r="K273" s="68">
        <f>+K272+((Parámetros!$F$59*J272*K272)/Parámetros!$B$9)-Parámetros!$D$59*K272</f>
        <v>201383.5710423314</v>
      </c>
      <c r="L273" s="68">
        <f>+Parámetros!$D$59*K272+L272</f>
        <v>1273492.0598059497</v>
      </c>
      <c r="M273" s="68">
        <f t="shared" si="237"/>
        <v>1474875.6308482389</v>
      </c>
      <c r="N273" s="68">
        <f t="shared" si="238"/>
        <v>17136.49989028275</v>
      </c>
      <c r="O273" s="66">
        <f>+'Internación x edad (moderado)'!X276</f>
        <v>11973</v>
      </c>
      <c r="P273" s="66">
        <f>+'Internación x edad (moderado)'!AJ276</f>
        <v>3260</v>
      </c>
      <c r="Q273" s="83">
        <f>+Q272-((Parámetros!$I$59*Q272*R272)/Parámetros!$B$9)</f>
        <v>42772696.33516413</v>
      </c>
      <c r="R273" s="84">
        <f>+R272+((Parámetros!$I$59*Q272*R272)/Parámetros!$B$9)-Parámetros!$D$26*R272</f>
        <v>423698.25340329757</v>
      </c>
      <c r="S273" s="84">
        <f>+Parámetros!$D$59*R272+S272</f>
        <v>1363605.4114326369</v>
      </c>
      <c r="T273" s="84">
        <f t="shared" si="239"/>
        <v>1787303.6648359345</v>
      </c>
      <c r="U273" s="84">
        <f t="shared" si="240"/>
        <v>54579.332242175937</v>
      </c>
      <c r="V273" s="82">
        <f>+'Internación x edad (pesimista)'!X276</f>
        <v>29821</v>
      </c>
      <c r="W273" s="82">
        <f>+'Internación x edad (pesimista)'!AJ276</f>
        <v>8126</v>
      </c>
      <c r="X273" s="212">
        <v>44158</v>
      </c>
    </row>
    <row r="274" spans="1:24" x14ac:dyDescent="0.25">
      <c r="A274" s="19">
        <v>44159</v>
      </c>
      <c r="B274" s="52">
        <f t="shared" si="241"/>
        <v>267</v>
      </c>
      <c r="C274" s="58">
        <f>+C273-((Parámetros!$C$59*C273*D273)/Parámetros!$B$9)</f>
        <v>43249241.841839716</v>
      </c>
      <c r="D274" s="59">
        <f>+D273+((Parámetros!$C$59*C273*D273)/Parámetros!$B$9)-Parámetros!$D$59*D273</f>
        <v>88292.023581463582</v>
      </c>
      <c r="E274" s="59">
        <f>+Parámetros!$D$59*D273+E273</f>
        <v>1222466.1345788813</v>
      </c>
      <c r="F274" s="59">
        <f t="shared" si="235"/>
        <v>1310758.1581603449</v>
      </c>
      <c r="G274" s="59">
        <f t="shared" si="236"/>
        <v>3177.5704536065459</v>
      </c>
      <c r="H274" s="106">
        <f>+'Internación x edad (optimista)'!X277</f>
        <v>2980</v>
      </c>
      <c r="I274" s="106">
        <f>+'Internación x edad (optimista)'!AJ277</f>
        <v>812</v>
      </c>
      <c r="J274" s="67">
        <f>+J273-((Parámetros!$F$59*J273*K273)/Parámetros!$B$9)</f>
        <v>43067738.82918106</v>
      </c>
      <c r="K274" s="68">
        <f>+K273+((Parámetros!$F$59*J273*K273)/Parámetros!$B$9)-Parámetros!$D$59*K273</f>
        <v>204384.5702243046</v>
      </c>
      <c r="L274" s="68">
        <f>+Parámetros!$D$59*K273+L273</f>
        <v>1287876.6005946877</v>
      </c>
      <c r="M274" s="68">
        <f t="shared" si="237"/>
        <v>1492261.1708189498</v>
      </c>
      <c r="N274" s="68">
        <f t="shared" si="238"/>
        <v>17385.539970710874</v>
      </c>
      <c r="O274" s="66">
        <f>+'Internación x edad (moderado)'!X277</f>
        <v>12149</v>
      </c>
      <c r="P274" s="66">
        <f>+'Internación x edad (moderado)'!AJ277</f>
        <v>3307</v>
      </c>
      <c r="Q274" s="83">
        <f>+Q273-((Parámetros!$I$59*Q273*R273)/Parámetros!$B$9)</f>
        <v>42714595.807046153</v>
      </c>
      <c r="R274" s="84">
        <f>+R273+((Parámetros!$I$59*Q273*R273)/Parámetros!$B$9)-Parámetros!$D$26*R273</f>
        <v>451534.62056389387</v>
      </c>
      <c r="S274" s="84">
        <f>+Parámetros!$D$59*R273+S273</f>
        <v>1393869.5723900152</v>
      </c>
      <c r="T274" s="84">
        <f t="shared" si="239"/>
        <v>1845404.192953909</v>
      </c>
      <c r="U274" s="84">
        <f t="shared" si="240"/>
        <v>58100.528117977083</v>
      </c>
      <c r="V274" s="82">
        <f>+'Internación x edad (pesimista)'!X277</f>
        <v>31777</v>
      </c>
      <c r="W274" s="82">
        <f>+'Internación x edad (pesimista)'!AJ277</f>
        <v>8659</v>
      </c>
      <c r="X274" s="212">
        <v>44159</v>
      </c>
    </row>
    <row r="275" spans="1:24" x14ac:dyDescent="0.25">
      <c r="A275" s="19">
        <v>44160</v>
      </c>
      <c r="B275" s="52">
        <f t="shared" si="241"/>
        <v>268</v>
      </c>
      <c r="C275" s="58">
        <f>+C274-((Parámetros!$C$59*C274*D274)/Parámetros!$B$9)</f>
        <v>43246181.311030068</v>
      </c>
      <c r="D275" s="59">
        <f>+D274+((Parámetros!$C$59*C274*D274)/Parámetros!$B$9)-Parámetros!$D$59*D274</f>
        <v>85045.981278148698</v>
      </c>
      <c r="E275" s="59">
        <f>+Parámetros!$D$59*D274+E274</f>
        <v>1228772.7076918429</v>
      </c>
      <c r="F275" s="59">
        <f t="shared" si="235"/>
        <v>1313818.6889699916</v>
      </c>
      <c r="G275" s="59">
        <f t="shared" si="236"/>
        <v>3060.530809648335</v>
      </c>
      <c r="H275" s="106">
        <f>+'Internación x edad (optimista)'!X278</f>
        <v>2871</v>
      </c>
      <c r="I275" s="106">
        <f>+'Internación x edad (optimista)'!AJ278</f>
        <v>780</v>
      </c>
      <c r="J275" s="67">
        <f>+J274-((Parámetros!$F$59*J274*K274)/Parámetros!$B$9)</f>
        <v>43050101.331402913</v>
      </c>
      <c r="K275" s="68">
        <f>+K274+((Parámetros!$F$59*J274*K274)/Parámetros!$B$9)-Parámetros!$D$59*K274</f>
        <v>207423.17012928575</v>
      </c>
      <c r="L275" s="68">
        <f>+Parámetros!$D$59*K274+L274</f>
        <v>1302475.4984678524</v>
      </c>
      <c r="M275" s="68">
        <f t="shared" si="237"/>
        <v>1509898.6685970973</v>
      </c>
      <c r="N275" s="68">
        <f t="shared" si="238"/>
        <v>17637.497778147459</v>
      </c>
      <c r="O275" s="66">
        <f>+'Internación x edad (moderado)'!X278</f>
        <v>12328</v>
      </c>
      <c r="P275" s="66">
        <f>+'Internación x edad (moderado)'!AJ278</f>
        <v>3356</v>
      </c>
      <c r="Q275" s="83">
        <f>+Q274-((Parámetros!$I$59*Q274*R274)/Parámetros!$B$9)</f>
        <v>42652762.263797</v>
      </c>
      <c r="R275" s="84">
        <f>+R274+((Parámetros!$I$59*Q274*R274)/Parámetros!$B$9)-Parámetros!$D$26*R274</f>
        <v>481115.69091562228</v>
      </c>
      <c r="S275" s="84">
        <f>+Parámetros!$D$59*R274+S274</f>
        <v>1426122.0452874363</v>
      </c>
      <c r="T275" s="84">
        <f t="shared" si="239"/>
        <v>1907237.7362030586</v>
      </c>
      <c r="U275" s="84">
        <f t="shared" si="240"/>
        <v>61833.543249152601</v>
      </c>
      <c r="V275" s="82">
        <f>+'Internación x edad (pesimista)'!X278</f>
        <v>33852</v>
      </c>
      <c r="W275" s="82">
        <f>+'Internación x edad (pesimista)'!AJ278</f>
        <v>9223</v>
      </c>
      <c r="X275" s="212">
        <v>44160</v>
      </c>
    </row>
    <row r="276" spans="1:24" x14ac:dyDescent="0.25">
      <c r="A276" s="19">
        <v>44161</v>
      </c>
      <c r="B276" s="52">
        <f t="shared" si="241"/>
        <v>269</v>
      </c>
      <c r="C276" s="58">
        <f>+C275-((Parámetros!$C$59*C275*D275)/Parámetros!$B$9)</f>
        <v>43243233.508768164</v>
      </c>
      <c r="D276" s="59">
        <f>+D275+((Parámetros!$C$59*C275*D275)/Parámetros!$B$9)-Parámetros!$D$59*D275</f>
        <v>81919.070591611031</v>
      </c>
      <c r="E276" s="59">
        <f>+Parámetros!$D$59*D275+E275</f>
        <v>1234847.4206402821</v>
      </c>
      <c r="F276" s="59">
        <f t="shared" si="235"/>
        <v>1316766.4912318932</v>
      </c>
      <c r="G276" s="59">
        <f t="shared" si="236"/>
        <v>2947.802261903882</v>
      </c>
      <c r="H276" s="106">
        <f>+'Internación x edad (optimista)'!X279</f>
        <v>2766</v>
      </c>
      <c r="I276" s="106">
        <f>+'Internación x edad (optimista)'!AJ279</f>
        <v>751</v>
      </c>
      <c r="J276" s="67">
        <f>+J275-((Parámetros!$F$59*J275*K275)/Parámetros!$B$9)</f>
        <v>43032208.946150795</v>
      </c>
      <c r="K276" s="68">
        <f>+K275+((Parámetros!$F$59*J275*K275)/Parámetros!$B$9)-Parámetros!$D$59*K275</f>
        <v>210499.61465788641</v>
      </c>
      <c r="L276" s="68">
        <f>+Parámetros!$D$59*K275+L275</f>
        <v>1317291.4391913728</v>
      </c>
      <c r="M276" s="68">
        <f t="shared" si="237"/>
        <v>1527791.0538492154</v>
      </c>
      <c r="N276" s="68">
        <f t="shared" si="238"/>
        <v>17892.385252118111</v>
      </c>
      <c r="O276" s="66">
        <f>+'Internación x edad (moderado)'!X279</f>
        <v>12508</v>
      </c>
      <c r="P276" s="66">
        <f>+'Internación x edad (moderado)'!AJ279</f>
        <v>3405</v>
      </c>
      <c r="Q276" s="83">
        <f>+Q275-((Parámetros!$I$59*Q275*R275)/Parámetros!$B$9)</f>
        <v>42586973.237168357</v>
      </c>
      <c r="R276" s="84">
        <f>+R275+((Parámetros!$I$59*Q275*R275)/Parámetros!$B$9)-Parámetros!$D$26*R275</f>
        <v>512539.3110502928</v>
      </c>
      <c r="S276" s="84">
        <f>+Parámetros!$D$59*R275+S275</f>
        <v>1460487.4517814093</v>
      </c>
      <c r="T276" s="84">
        <f t="shared" si="239"/>
        <v>1973026.7628317021</v>
      </c>
      <c r="U276" s="84">
        <f t="shared" si="240"/>
        <v>65789.026628643274</v>
      </c>
      <c r="V276" s="82">
        <f>+'Internación x edad (pesimista)'!X279</f>
        <v>36056</v>
      </c>
      <c r="W276" s="82">
        <f>+'Internación x edad (pesimista)'!AJ279</f>
        <v>9822</v>
      </c>
      <c r="X276" s="212">
        <v>44161</v>
      </c>
    </row>
    <row r="277" spans="1:24" x14ac:dyDescent="0.25">
      <c r="A277" s="19">
        <v>44162</v>
      </c>
      <c r="B277" s="52">
        <f t="shared" si="241"/>
        <v>270</v>
      </c>
      <c r="C277" s="58">
        <f>+C276-((Parámetros!$C$59*C276*D276)/Parámetros!$B$9)</f>
        <v>43240394.28276597</v>
      </c>
      <c r="D277" s="59">
        <f>+D276+((Parámetros!$C$59*C276*D276)/Parámetros!$B$9)-Parámetros!$D$59*D276</f>
        <v>78906.934408687477</v>
      </c>
      <c r="E277" s="59">
        <f>+Parámetros!$D$59*D276+E276</f>
        <v>1240698.7828253971</v>
      </c>
      <c r="F277" s="59">
        <f t="shared" si="235"/>
        <v>1319605.7172340846</v>
      </c>
      <c r="G277" s="59">
        <f t="shared" si="236"/>
        <v>2839.2260021939874</v>
      </c>
      <c r="H277" s="106">
        <f>+'Internación x edad (optimista)'!X280</f>
        <v>2665</v>
      </c>
      <c r="I277" s="106">
        <f>+'Internación x edad (optimista)'!AJ280</f>
        <v>723</v>
      </c>
      <c r="J277" s="67">
        <f>+J276-((Parámetros!$F$59*J276*K276)/Parámetros!$B$9)</f>
        <v>43014058.732552268</v>
      </c>
      <c r="K277" s="68">
        <f>+K276+((Parámetros!$F$59*J276*K276)/Parámetros!$B$9)-Parámetros!$D$59*K276</f>
        <v>213614.14149513244</v>
      </c>
      <c r="L277" s="68">
        <f>+Parámetros!$D$59*K276+L276</f>
        <v>1332327.1259526503</v>
      </c>
      <c r="M277" s="68">
        <f t="shared" si="237"/>
        <v>1545941.2674477424</v>
      </c>
      <c r="N277" s="68">
        <f t="shared" si="238"/>
        <v>18150.213598527014</v>
      </c>
      <c r="O277" s="66">
        <f>+'Internación x edad (moderado)'!X280</f>
        <v>12692</v>
      </c>
      <c r="P277" s="66">
        <f>+'Internación x edad (moderado)'!AJ280</f>
        <v>3455</v>
      </c>
      <c r="Q277" s="83">
        <f>+Q276-((Parámetros!$I$59*Q276*R276)/Parámetros!$B$9)</f>
        <v>42516995.364884771</v>
      </c>
      <c r="R277" s="84">
        <f>+R276+((Parámetros!$I$59*Q276*R276)/Parámetros!$B$9)-Parámetros!$D$26*R276</f>
        <v>545907.23254457011</v>
      </c>
      <c r="S277" s="84">
        <f>+Parámetros!$D$59*R276+S276</f>
        <v>1497097.4025707159</v>
      </c>
      <c r="T277" s="84">
        <f t="shared" si="239"/>
        <v>2043004.6351152859</v>
      </c>
      <c r="U277" s="84">
        <f t="shared" si="240"/>
        <v>69977.87228358537</v>
      </c>
      <c r="V277" s="82">
        <f>+'Internación x edad (pesimista)'!X280</f>
        <v>38395</v>
      </c>
      <c r="W277" s="82">
        <f>+'Internación x edad (pesimista)'!AJ280</f>
        <v>10459</v>
      </c>
      <c r="X277" s="212">
        <v>44162</v>
      </c>
    </row>
    <row r="278" spans="1:24" x14ac:dyDescent="0.25">
      <c r="A278" s="19">
        <v>44163</v>
      </c>
      <c r="B278" s="52">
        <f t="shared" si="241"/>
        <v>271</v>
      </c>
      <c r="C278" s="58">
        <f>+C277-((Parámetros!$C$59*C277*D277)/Parámetros!$B$9)</f>
        <v>43237659.633692913</v>
      </c>
      <c r="D278" s="59">
        <f>+D277+((Parámetros!$C$59*C277*D277)/Parámetros!$B$9)-Parámetros!$D$59*D277</f>
        <v>76005.373881127336</v>
      </c>
      <c r="E278" s="59">
        <f>+Parámetros!$D$59*D277+E277</f>
        <v>1246334.9924260175</v>
      </c>
      <c r="F278" s="59">
        <f t="shared" si="235"/>
        <v>1322340.366307145</v>
      </c>
      <c r="G278" s="59">
        <f t="shared" si="236"/>
        <v>2734.6490730568767</v>
      </c>
      <c r="H278" s="106">
        <f>+'Internación x edad (optimista)'!X281</f>
        <v>2568</v>
      </c>
      <c r="I278" s="106">
        <f>+'Internación x edad (optimista)'!AJ281</f>
        <v>695</v>
      </c>
      <c r="J278" s="67">
        <f>+J277-((Parámetros!$F$59*J277*K277)/Parámetros!$B$9)</f>
        <v>42995647.739292026</v>
      </c>
      <c r="K278" s="68">
        <f>+K277+((Parámetros!$F$59*J277*K277)/Parámetros!$B$9)-Parámetros!$D$59*K277</f>
        <v>216766.98179143615</v>
      </c>
      <c r="L278" s="68">
        <f>+Parámetros!$D$59*K277+L277</f>
        <v>1347585.2789165883</v>
      </c>
      <c r="M278" s="68">
        <f t="shared" si="237"/>
        <v>1564352.2607079844</v>
      </c>
      <c r="N278" s="68">
        <f t="shared" si="238"/>
        <v>18410.993260242045</v>
      </c>
      <c r="O278" s="66">
        <f>+'Internación x edad (moderado)'!X281</f>
        <v>12877</v>
      </c>
      <c r="P278" s="66">
        <f>+'Internación x edad (moderado)'!AJ281</f>
        <v>3506</v>
      </c>
      <c r="Q278" s="83">
        <f>+Q277-((Parámetros!$I$59*Q277*R277)/Parámetros!$B$9)</f>
        <v>42442584.18485222</v>
      </c>
      <c r="R278" s="84">
        <f>+R277+((Parámetros!$I$59*Q277*R277)/Parámetros!$B$9)-Parámetros!$D$26*R277</f>
        <v>581325.03882394149</v>
      </c>
      <c r="S278" s="84">
        <f>+Parámetros!$D$59*R277+S277</f>
        <v>1536090.7763238994</v>
      </c>
      <c r="T278" s="84">
        <f t="shared" si="239"/>
        <v>2117415.8151478409</v>
      </c>
      <c r="U278" s="84">
        <f t="shared" si="240"/>
        <v>74411.180032551289</v>
      </c>
      <c r="V278" s="82">
        <f>+'Internación x edad (pesimista)'!X281</f>
        <v>40875</v>
      </c>
      <c r="W278" s="82">
        <f>+'Internación x edad (pesimista)'!AJ281</f>
        <v>11137</v>
      </c>
      <c r="X278" s="212">
        <v>44163</v>
      </c>
    </row>
    <row r="279" spans="1:24" x14ac:dyDescent="0.25">
      <c r="A279" s="19">
        <v>44164</v>
      </c>
      <c r="B279" s="52">
        <f t="shared" si="241"/>
        <v>272</v>
      </c>
      <c r="C279" s="58">
        <f>+C278-((Parámetros!$C$59*C278*D278)/Parámetros!$B$9)</f>
        <v>43235025.709540725</v>
      </c>
      <c r="D279" s="59">
        <f>+D278+((Parámetros!$C$59*C278*D278)/Parámetros!$B$9)-Parámetros!$D$59*D278</f>
        <v>73210.342756093421</v>
      </c>
      <c r="E279" s="59">
        <f>+Parámetros!$D$59*D278+E278</f>
        <v>1251763.9477032409</v>
      </c>
      <c r="F279" s="59">
        <f t="shared" si="235"/>
        <v>1324974.2904593344</v>
      </c>
      <c r="G279" s="59">
        <f t="shared" si="236"/>
        <v>2633.9241521880031</v>
      </c>
      <c r="H279" s="106">
        <f>+'Internación x edad (optimista)'!X282</f>
        <v>2474</v>
      </c>
      <c r="I279" s="106">
        <f>+'Internación x edad (optimista)'!AJ282</f>
        <v>669</v>
      </c>
      <c r="J279" s="67">
        <f>+J278-((Parámetros!$F$59*J278*K278)/Parámetros!$B$9)</f>
        <v>42976973.005404703</v>
      </c>
      <c r="K279" s="68">
        <f>+K278+((Parámetros!$F$59*J278*K278)/Parámetros!$B$9)-Parámetros!$D$59*K278</f>
        <v>219958.35983651379</v>
      </c>
      <c r="L279" s="68">
        <f>+Parámetros!$D$59*K278+L278</f>
        <v>1363068.6347588338</v>
      </c>
      <c r="M279" s="68">
        <f t="shared" si="237"/>
        <v>1583026.9945953067</v>
      </c>
      <c r="N279" s="68">
        <f t="shared" si="238"/>
        <v>18674.733887322247</v>
      </c>
      <c r="O279" s="66">
        <f>+'Internación x edad (moderado)'!X282</f>
        <v>13064</v>
      </c>
      <c r="P279" s="66">
        <f>+'Internación x edad (moderado)'!AJ282</f>
        <v>3557</v>
      </c>
      <c r="Q279" s="83">
        <f>+Q278-((Parámetros!$I$59*Q278*R278)/Parámetros!$B$9)</f>
        <v>42363483.976789102</v>
      </c>
      <c r="R279" s="84">
        <f>+R278+((Parámetros!$I$59*Q278*R278)/Parámetros!$B$9)-Parámetros!$D$26*R278</f>
        <v>618902.02982820605</v>
      </c>
      <c r="S279" s="84">
        <f>+Parámetros!$D$59*R278+S278</f>
        <v>1577613.9933827524</v>
      </c>
      <c r="T279" s="84">
        <f t="shared" si="239"/>
        <v>2196516.0232109586</v>
      </c>
      <c r="U279" s="84">
        <f t="shared" si="240"/>
        <v>79100.20806311816</v>
      </c>
      <c r="V279" s="82">
        <f>+'Internación x edad (pesimista)'!X282</f>
        <v>43504</v>
      </c>
      <c r="W279" s="82">
        <f>+'Internación x edad (pesimista)'!AJ282</f>
        <v>11853</v>
      </c>
      <c r="X279" s="212">
        <v>44164</v>
      </c>
    </row>
    <row r="280" spans="1:24" x14ac:dyDescent="0.25">
      <c r="A280" s="19">
        <v>44165</v>
      </c>
      <c r="B280" s="52">
        <f t="shared" si="241"/>
        <v>273</v>
      </c>
      <c r="C280" s="58">
        <f>+C279-((Parámetros!$C$59*C279*D279)/Parámetros!$B$9)</f>
        <v>43232488.80019597</v>
      </c>
      <c r="D280" s="59">
        <f>+D279+((Parámetros!$C$59*C279*D279)/Parámetros!$B$9)-Parámetros!$D$59*D279</f>
        <v>70517.941903984654</v>
      </c>
      <c r="E280" s="59">
        <f>+Parámetros!$D$59*D279+E279</f>
        <v>1256993.2579001046</v>
      </c>
      <c r="F280" s="59">
        <f t="shared" si="235"/>
        <v>1327511.1998040893</v>
      </c>
      <c r="G280" s="59">
        <f t="shared" si="236"/>
        <v>2536.9093447551131</v>
      </c>
      <c r="H280" s="106">
        <f>+'Internación x edad (optimista)'!X283</f>
        <v>2383</v>
      </c>
      <c r="I280" s="106">
        <f>+'Internación x edad (optimista)'!AJ283</f>
        <v>643</v>
      </c>
      <c r="J280" s="67">
        <f>+J279-((Parámetros!$F$59*J279*K279)/Parámetros!$B$9)</f>
        <v>42958031.561098054</v>
      </c>
      <c r="K280" s="68">
        <f>+K279+((Parámetros!$F$59*J279*K279)/Parámetros!$B$9)-Parámetros!$D$59*K279</f>
        <v>223188.49272626697</v>
      </c>
      <c r="L280" s="68">
        <f>+Parámetros!$D$59*K279+L279</f>
        <v>1378779.9461757275</v>
      </c>
      <c r="M280" s="68">
        <f t="shared" si="237"/>
        <v>1601968.438901956</v>
      </c>
      <c r="N280" s="68">
        <f t="shared" si="238"/>
        <v>18941.444306649268</v>
      </c>
      <c r="O280" s="66">
        <f>+'Internación x edad (moderado)'!X283</f>
        <v>13255</v>
      </c>
      <c r="P280" s="66">
        <f>+'Internación x edad (moderado)'!AJ283</f>
        <v>3608</v>
      </c>
      <c r="Q280" s="83">
        <f>+Q279-((Parámetros!$I$59*Q279*R279)/Parámetros!$B$9)</f>
        <v>42279427.660349533</v>
      </c>
      <c r="R280" s="84">
        <f>+R279+((Parámetros!$I$59*Q279*R279)/Parámetros!$B$9)-Parámetros!$D$26*R279</f>
        <v>658751.05842290027</v>
      </c>
      <c r="S280" s="84">
        <f>+Parámetros!$D$59*R279+S279</f>
        <v>1621821.2812276243</v>
      </c>
      <c r="T280" s="84">
        <f t="shared" si="239"/>
        <v>2280572.3396505248</v>
      </c>
      <c r="U280" s="84">
        <f t="shared" si="240"/>
        <v>84056.316439568996</v>
      </c>
      <c r="V280" s="82">
        <f>+'Internación x edad (pesimista)'!X283</f>
        <v>46291</v>
      </c>
      <c r="W280" s="82">
        <f>+'Internación x edad (pesimista)'!AJ283</f>
        <v>12611</v>
      </c>
      <c r="X280" s="212">
        <v>44165</v>
      </c>
    </row>
    <row r="281" spans="1:24" hidden="1" x14ac:dyDescent="0.25">
      <c r="A281" s="19">
        <v>44166</v>
      </c>
      <c r="B281" s="52">
        <f t="shared" si="241"/>
        <v>274</v>
      </c>
      <c r="C281" s="58">
        <f>+C280-((Parámetros!$C$59*C280*D280)/Parámetros!$B$9)</f>
        <v>43230045.33221253</v>
      </c>
      <c r="D281" s="59">
        <f>+D280+((Parámetros!$C$59*C280*D280)/Parámetros!$B$9)-Parámetros!$D$59*D280</f>
        <v>67924.414037138806</v>
      </c>
      <c r="E281" s="59">
        <f>+Parámetros!$D$59*D280+E280</f>
        <v>1262030.2537503892</v>
      </c>
      <c r="F281" s="59">
        <f t="shared" si="235"/>
        <v>1329954.6677875281</v>
      </c>
      <c r="G281" s="59">
        <f t="shared" si="236"/>
        <v>2443.4679834395647</v>
      </c>
      <c r="H281" s="106">
        <f>+'Internación x edad (optimista)'!X284</f>
        <v>2293</v>
      </c>
      <c r="I281" s="106">
        <f>+'Internación x edad (optimista)'!AJ284</f>
        <v>619</v>
      </c>
      <c r="J281" s="67">
        <f>+J280-((Parámetros!$F$59*J280*K280)/Parámetros!$B$9)</f>
        <v>42938820.428606935</v>
      </c>
      <c r="K281" s="68">
        <f>+K280+((Parámetros!$F$59*J280*K280)/Parámetros!$B$9)-Parámetros!$D$59*K280</f>
        <v>226457.59002265488</v>
      </c>
      <c r="L281" s="68">
        <f>+Parámetros!$D$59*K280+L280</f>
        <v>1394721.9813704609</v>
      </c>
      <c r="M281" s="68">
        <f t="shared" si="237"/>
        <v>1621179.5713930752</v>
      </c>
      <c r="N281" s="68">
        <f t="shared" si="238"/>
        <v>19211.132491119206</v>
      </c>
      <c r="O281" s="66">
        <f>+'Internación x edad (moderado)'!X284</f>
        <v>13446</v>
      </c>
      <c r="P281" s="66">
        <f>+'Internación x edad (moderado)'!AJ284</f>
        <v>3660</v>
      </c>
      <c r="Q281" s="83">
        <f>+Q280-((Parámetros!$I$59*Q280*R280)/Parámetros!$B$9)</f>
        <v>42190136.759731524</v>
      </c>
      <c r="R281" s="84">
        <f>+R280+((Parámetros!$I$59*Q280*R280)/Parámetros!$B$9)-Parámetros!$D$26*R280</f>
        <v>700988.31201070314</v>
      </c>
      <c r="S281" s="84">
        <f>+Parámetros!$D$59*R280+S280</f>
        <v>1668874.9282578314</v>
      </c>
      <c r="T281" s="84">
        <f t="shared" si="239"/>
        <v>2369863.2402685345</v>
      </c>
      <c r="U281" s="84">
        <f t="shared" si="240"/>
        <v>89290.900618009269</v>
      </c>
      <c r="V281" s="82">
        <f>+'Internación x edad (pesimista)'!X284</f>
        <v>49243</v>
      </c>
      <c r="W281" s="82">
        <f>+'Internación x edad (pesimista)'!AJ284</f>
        <v>13416</v>
      </c>
      <c r="X281" s="212">
        <v>44166</v>
      </c>
    </row>
    <row r="282" spans="1:24" hidden="1" x14ac:dyDescent="0.25">
      <c r="A282" s="19">
        <v>44167</v>
      </c>
      <c r="B282" s="52">
        <f t="shared" si="241"/>
        <v>275</v>
      </c>
      <c r="C282" s="58">
        <f>+C281-((Parámetros!$C$59*C281*D281)/Parámetros!$B$9)</f>
        <v>43227691.863776721</v>
      </c>
      <c r="D282" s="59">
        <f>+D281+((Parámetros!$C$59*C281*D281)/Parámetros!$B$9)-Parámetros!$D$59*D281</f>
        <v>65426.138613151626</v>
      </c>
      <c r="E282" s="59">
        <f>+Parámetros!$D$59*D281+E281</f>
        <v>1266881.9976101848</v>
      </c>
      <c r="F282" s="59">
        <f t="shared" si="235"/>
        <v>1332308.1362233364</v>
      </c>
      <c r="G282" s="59">
        <f t="shared" si="236"/>
        <v>2353.4684358090162</v>
      </c>
      <c r="H282" s="106">
        <f>+'Internación x edad (optimista)'!X285</f>
        <v>2207</v>
      </c>
      <c r="I282" s="106">
        <f>+'Internación x edad (optimista)'!AJ285</f>
        <v>597</v>
      </c>
      <c r="J282" s="67">
        <f>+J281-((Parámetros!$F$59*J281*K281)/Parámetros!$B$9)</f>
        <v>42919336.623078518</v>
      </c>
      <c r="K282" s="68">
        <f>+K281+((Parámetros!$F$59*J281*K281)/Parámetros!$B$9)-Parámetros!$D$59*K281</f>
        <v>229765.853406596</v>
      </c>
      <c r="L282" s="68">
        <f>+Parámetros!$D$59*K281+L281</f>
        <v>1410897.5235149362</v>
      </c>
      <c r="M282" s="68">
        <f t="shared" si="237"/>
        <v>1640663.3769214924</v>
      </c>
      <c r="N282" s="68">
        <f t="shared" si="238"/>
        <v>19483.80552841723</v>
      </c>
      <c r="O282" s="66">
        <f>+'Internación x edad (moderado)'!X285</f>
        <v>13641</v>
      </c>
      <c r="P282" s="66">
        <f>+'Internación x edad (moderado)'!AJ285</f>
        <v>3713</v>
      </c>
      <c r="Q282" s="83">
        <f>+Q281-((Parámetros!$I$59*Q281*R281)/Parámetros!$B$9)</f>
        <v>42095321.445706435</v>
      </c>
      <c r="R282" s="84">
        <f>+R281+((Parámetros!$I$59*Q281*R281)/Parámetros!$B$9)-Parámetros!$D$26*R281</f>
        <v>745733.03232073924</v>
      </c>
      <c r="S282" s="84">
        <f>+Parámetros!$D$59*R281+S281</f>
        <v>1718945.5219728816</v>
      </c>
      <c r="T282" s="84">
        <f t="shared" si="239"/>
        <v>2464678.5542936209</v>
      </c>
      <c r="U282" s="84">
        <f t="shared" si="240"/>
        <v>94815.314025089145</v>
      </c>
      <c r="V282" s="82">
        <f>+'Internación x edad (pesimista)'!X285</f>
        <v>52370</v>
      </c>
      <c r="W282" s="82">
        <f>+'Internación x edad (pesimista)'!AJ285</f>
        <v>14266</v>
      </c>
      <c r="X282" s="212">
        <v>44167</v>
      </c>
    </row>
    <row r="283" spans="1:24" hidden="1" x14ac:dyDescent="0.25">
      <c r="A283" s="19">
        <v>44168</v>
      </c>
      <c r="B283" s="52">
        <f t="shared" si="241"/>
        <v>276</v>
      </c>
      <c r="C283" s="58">
        <f>+C282-((Parámetros!$C$59*C282*D282)/Parámetros!$B$9)</f>
        <v>43225425.079857923</v>
      </c>
      <c r="D283" s="59">
        <f>+D282+((Parámetros!$C$59*C282*D282)/Parámetros!$B$9)-Parámetros!$D$59*D282</f>
        <v>63019.62691672465</v>
      </c>
      <c r="E283" s="59">
        <f>+Parámetros!$D$59*D282+E282</f>
        <v>1271555.2932254099</v>
      </c>
      <c r="F283" s="59">
        <f t="shared" si="235"/>
        <v>1334574.9201421347</v>
      </c>
      <c r="G283" s="59">
        <f t="shared" si="236"/>
        <v>2266.7839187979698</v>
      </c>
      <c r="H283" s="106">
        <f>+'Internación x edad (optimista)'!X286</f>
        <v>2125</v>
      </c>
      <c r="I283" s="106">
        <f>+'Internación x edad (optimista)'!AJ286</f>
        <v>575</v>
      </c>
      <c r="J283" s="67">
        <f>+J282-((Parámetros!$F$59*J282*K282)/Parámetros!$B$9)</f>
        <v>42899577.153489269</v>
      </c>
      <c r="K283" s="68">
        <f>+K282+((Parámetros!$F$59*J282*K282)/Parámetros!$B$9)-Parámetros!$D$59*K282</f>
        <v>233113.47632394714</v>
      </c>
      <c r="L283" s="68">
        <f>+Parámetros!$D$59*K282+L282</f>
        <v>1427309.370186836</v>
      </c>
      <c r="M283" s="68">
        <f t="shared" si="237"/>
        <v>1660422.8465107407</v>
      </c>
      <c r="N283" s="68">
        <f t="shared" si="238"/>
        <v>19759.4695892483</v>
      </c>
      <c r="O283" s="66">
        <f>+'Internación x edad (moderado)'!X286</f>
        <v>13836</v>
      </c>
      <c r="P283" s="66">
        <f>+'Internación x edad (moderado)'!AJ286</f>
        <v>3766</v>
      </c>
      <c r="Q283" s="83">
        <f>+Q282-((Parámetros!$I$59*Q282*R282)/Parámetros!$B$9)</f>
        <v>41994680.666954756</v>
      </c>
      <c r="R283" s="84">
        <f>+R282+((Parámetros!$I$59*Q282*R282)/Parámetros!$B$9)-Parámetros!$D$26*R282</f>
        <v>793107.16590664862</v>
      </c>
      <c r="S283" s="84">
        <f>+Parámetros!$D$59*R282+S282</f>
        <v>1772212.1671386487</v>
      </c>
      <c r="T283" s="84">
        <f t="shared" si="239"/>
        <v>2565319.3330452973</v>
      </c>
      <c r="U283" s="84">
        <f t="shared" si="240"/>
        <v>100640.77875167876</v>
      </c>
      <c r="V283" s="82">
        <f>+'Internación x edad (pesimista)'!X286</f>
        <v>55676</v>
      </c>
      <c r="W283" s="82">
        <f>+'Internación x edad (pesimista)'!AJ286</f>
        <v>15166</v>
      </c>
      <c r="X283" s="212">
        <v>44168</v>
      </c>
    </row>
    <row r="284" spans="1:24" hidden="1" x14ac:dyDescent="0.25">
      <c r="A284" s="19">
        <v>44169</v>
      </c>
      <c r="B284" s="52">
        <f t="shared" si="241"/>
        <v>277</v>
      </c>
      <c r="C284" s="58">
        <f>+C283-((Parámetros!$C$59*C283*D283)/Parámetros!$B$9)</f>
        <v>43223241.787537895</v>
      </c>
      <c r="D284" s="59">
        <f>+D283+((Parámetros!$C$59*C283*D283)/Parámetros!$B$9)-Parámetros!$D$59*D283</f>
        <v>60701.517314127013</v>
      </c>
      <c r="E284" s="59">
        <f>+Parámetros!$D$59*D283+E283</f>
        <v>1276056.6951480331</v>
      </c>
      <c r="F284" s="59">
        <f t="shared" si="235"/>
        <v>1336758.21246216</v>
      </c>
      <c r="G284" s="59">
        <f t="shared" si="236"/>
        <v>2183.2923200279474</v>
      </c>
      <c r="H284" s="106">
        <f>+'Internación x edad (optimista)'!X287</f>
        <v>2047</v>
      </c>
      <c r="I284" s="106">
        <f>+'Internación x edad (optimista)'!AJ287</f>
        <v>555</v>
      </c>
      <c r="J284" s="67">
        <f>+J283-((Parámetros!$F$59*J283*K283)/Parámetros!$B$9)</f>
        <v>42879539.023594029</v>
      </c>
      <c r="K284" s="68">
        <f>+K283+((Parámetros!$F$59*J283*K283)/Parámetros!$B$9)-Parámetros!$D$59*K283</f>
        <v>236500.64362461958</v>
      </c>
      <c r="L284" s="68">
        <f>+Parámetros!$D$59*K283+L283</f>
        <v>1443960.3327814036</v>
      </c>
      <c r="M284" s="68">
        <f t="shared" si="237"/>
        <v>1680460.9764059808</v>
      </c>
      <c r="N284" s="68">
        <f t="shared" si="238"/>
        <v>20038.129895240068</v>
      </c>
      <c r="O284" s="66">
        <f>+'Internación x edad (moderado)'!X287</f>
        <v>14035</v>
      </c>
      <c r="P284" s="66">
        <f>+'Internación x edad (moderado)'!AJ287</f>
        <v>3818</v>
      </c>
      <c r="Q284" s="83">
        <f>+Q283-((Parámetros!$I$59*Q283*R283)/Parámetros!$B$9)</f>
        <v>41887902.383526556</v>
      </c>
      <c r="R284" s="84">
        <f>+R283+((Parámetros!$I$59*Q283*R283)/Parámetros!$B$9)-Parámetros!$D$26*R283</f>
        <v>843234.93748437078</v>
      </c>
      <c r="S284" s="84">
        <f>+Parámetros!$D$59*R283+S283</f>
        <v>1828862.6789891236</v>
      </c>
      <c r="T284" s="84">
        <f t="shared" si="239"/>
        <v>2672097.6164734941</v>
      </c>
      <c r="U284" s="84">
        <f t="shared" si="240"/>
        <v>106778.28342819959</v>
      </c>
      <c r="V284" s="82">
        <f>+'Internación x edad (pesimista)'!X287</f>
        <v>59175</v>
      </c>
      <c r="W284" s="82">
        <f>+'Internación x edad (pesimista)'!AJ287</f>
        <v>16118</v>
      </c>
      <c r="X284" s="212">
        <v>44169</v>
      </c>
    </row>
    <row r="285" spans="1:24" hidden="1" x14ac:dyDescent="0.25">
      <c r="A285" s="19">
        <v>44170</v>
      </c>
      <c r="B285" s="52">
        <f t="shared" si="241"/>
        <v>278</v>
      </c>
      <c r="C285" s="58">
        <f>+C284-((Parámetros!$C$59*C284*D284)/Parámetros!$B$9)</f>
        <v>43221138.911512204</v>
      </c>
      <c r="D285" s="59">
        <f>+D284+((Parámetros!$C$59*C284*D284)/Parámetros!$B$9)-Parámetros!$D$59*D284</f>
        <v>58468.570674527058</v>
      </c>
      <c r="E285" s="59">
        <f>+Parámetros!$D$59*D284+E284</f>
        <v>1280392.517813328</v>
      </c>
      <c r="F285" s="59">
        <f t="shared" si="235"/>
        <v>1338861.0884878549</v>
      </c>
      <c r="G285" s="59">
        <f t="shared" si="236"/>
        <v>2102.8760256916285</v>
      </c>
      <c r="H285" s="106">
        <f>+'Internación x edad (optimista)'!X288</f>
        <v>1970</v>
      </c>
      <c r="I285" s="106">
        <f>+'Internación x edad (optimista)'!AJ288</f>
        <v>535</v>
      </c>
      <c r="J285" s="67">
        <f>+J284-((Parámetros!$F$59*J284*K284)/Parámetros!$B$9)</f>
        <v>42859219.232907705</v>
      </c>
      <c r="K285" s="68">
        <f>+K284+((Parámetros!$F$59*J284*K284)/Parámetros!$B$9)-Parámetros!$D$59*K284</f>
        <v>239927.53119490313</v>
      </c>
      <c r="L285" s="68">
        <f>+Parámetros!$D$59*K284+L284</f>
        <v>1460853.2358974479</v>
      </c>
      <c r="M285" s="68">
        <f t="shared" si="237"/>
        <v>1700780.767092305</v>
      </c>
      <c r="N285" s="68">
        <f t="shared" si="238"/>
        <v>20319.790686324239</v>
      </c>
      <c r="O285" s="66">
        <f>+'Internación x edad (moderado)'!X288</f>
        <v>14235</v>
      </c>
      <c r="P285" s="66">
        <f>+'Internación x edad (moderado)'!AJ288</f>
        <v>3873</v>
      </c>
      <c r="Q285" s="83">
        <f>+Q284-((Parámetros!$I$59*Q284*R284)/Parámetros!$B$9)</f>
        <v>41774663.916138366</v>
      </c>
      <c r="R285" s="84">
        <f>+R284+((Parámetros!$I$59*Q284*R284)/Parámetros!$B$9)-Parámetros!$D$26*R284</f>
        <v>896242.33790939208</v>
      </c>
      <c r="S285" s="84">
        <f>+Parámetros!$D$59*R284+S284</f>
        <v>1889093.7459522928</v>
      </c>
      <c r="T285" s="84">
        <f t="shared" si="239"/>
        <v>2785336.0838616849</v>
      </c>
      <c r="U285" s="84">
        <f t="shared" si="240"/>
        <v>113238.46738819033</v>
      </c>
      <c r="V285" s="82">
        <f>+'Internación x edad (pesimista)'!X288</f>
        <v>62871</v>
      </c>
      <c r="W285" s="82">
        <f>+'Internación x edad (pesimista)'!AJ288</f>
        <v>17123</v>
      </c>
      <c r="X285" s="212">
        <v>44170</v>
      </c>
    </row>
    <row r="286" spans="1:24" hidden="1" x14ac:dyDescent="0.25">
      <c r="A286" s="19">
        <v>44171</v>
      </c>
      <c r="B286" s="52">
        <f t="shared" si="241"/>
        <v>279</v>
      </c>
      <c r="C286" s="58">
        <f>+C285-((Parámetros!$C$59*C285*D285)/Parámetros!$B$9)</f>
        <v>43219113.489757359</v>
      </c>
      <c r="D286" s="59">
        <f>+D285+((Parámetros!$C$59*C285*D285)/Parámetros!$B$9)-Parámetros!$D$59*D285</f>
        <v>56317.665952617157</v>
      </c>
      <c r="E286" s="59">
        <f>+Parámetros!$D$59*D285+E285</f>
        <v>1284568.8442900798</v>
      </c>
      <c r="F286" s="59">
        <f t="shared" si="235"/>
        <v>1340886.5102426969</v>
      </c>
      <c r="G286" s="59">
        <f t="shared" si="236"/>
        <v>2025.4217548444867</v>
      </c>
      <c r="H286" s="106">
        <f>+'Internación x edad (optimista)'!X289</f>
        <v>1895</v>
      </c>
      <c r="I286" s="106">
        <f>+'Internación x edad (optimista)'!AJ289</f>
        <v>515</v>
      </c>
      <c r="J286" s="67">
        <f>+J285-((Parámetros!$F$59*J285*K285)/Parámetros!$B$9)</f>
        <v>42838614.777719893</v>
      </c>
      <c r="K286" s="68">
        <f>+K285+((Parámetros!$F$59*J285*K285)/Parámetros!$B$9)-Parámetros!$D$59*K285</f>
        <v>243394.30558308109</v>
      </c>
      <c r="L286" s="68">
        <f>+Parámetros!$D$59*K285+L285</f>
        <v>1477990.9166970837</v>
      </c>
      <c r="M286" s="68">
        <f t="shared" si="237"/>
        <v>1721385.2222801175</v>
      </c>
      <c r="N286" s="68">
        <f t="shared" si="238"/>
        <v>20604.455187812448</v>
      </c>
      <c r="O286" s="66">
        <f>+'Internación x edad (moderado)'!X289</f>
        <v>14437</v>
      </c>
      <c r="P286" s="66">
        <f>+'Internación x edad (moderado)'!AJ289</f>
        <v>3929</v>
      </c>
      <c r="Q286" s="83">
        <f>+Q285-((Parámetros!$I$59*Q285*R285)/Parámetros!$B$9)</f>
        <v>41654632.425840922</v>
      </c>
      <c r="R286" s="84">
        <f>+R285+((Parámetros!$I$59*Q285*R285)/Parámetros!$B$9)-Parámetros!$D$26*R285</f>
        <v>952256.51835616597</v>
      </c>
      <c r="S286" s="84">
        <f>+Parámetros!$D$59*R285+S285</f>
        <v>1953111.0558029637</v>
      </c>
      <c r="T286" s="84">
        <f t="shared" si="239"/>
        <v>2905367.5741591295</v>
      </c>
      <c r="U286" s="84">
        <f t="shared" si="240"/>
        <v>120031.49029744416</v>
      </c>
      <c r="V286" s="82">
        <f>+'Internación x edad (pesimista)'!X289</f>
        <v>66771</v>
      </c>
      <c r="W286" s="82">
        <f>+'Internación x edad (pesimista)'!AJ289</f>
        <v>18186</v>
      </c>
      <c r="X286" s="212">
        <v>44171</v>
      </c>
    </row>
    <row r="287" spans="1:24" hidden="1" x14ac:dyDescent="0.25">
      <c r="A287" s="19">
        <v>44172</v>
      </c>
      <c r="B287" s="52">
        <f t="shared" si="241"/>
        <v>280</v>
      </c>
      <c r="C287" s="58">
        <f>+C286-((Parámetros!$C$59*C286*D286)/Parámetros!$B$9)</f>
        <v>43217162.669357672</v>
      </c>
      <c r="D287" s="59">
        <f>+D286+((Parámetros!$C$59*C286*D286)/Parámetros!$B$9)-Parámetros!$D$59*D286</f>
        <v>54245.795927119565</v>
      </c>
      <c r="E287" s="59">
        <f>+Parámetros!$D$59*D286+E286</f>
        <v>1288591.5347152667</v>
      </c>
      <c r="F287" s="59">
        <f t="shared" si="235"/>
        <v>1342837.3306423863</v>
      </c>
      <c r="G287" s="59">
        <f t="shared" si="236"/>
        <v>1950.8203996866941</v>
      </c>
      <c r="H287" s="106">
        <f>+'Internación x edad (optimista)'!X290</f>
        <v>1825</v>
      </c>
      <c r="I287" s="106">
        <f>+'Internación x edad (optimista)'!AJ290</f>
        <v>497</v>
      </c>
      <c r="J287" s="67">
        <f>+J286-((Parámetros!$F$59*J286*K286)/Parámetros!$B$9)</f>
        <v>42817722.65214289</v>
      </c>
      <c r="K287" s="68">
        <f>+K286+((Parámetros!$F$59*J286*K286)/Parámetros!$B$9)-Parámetros!$D$59*K286</f>
        <v>246901.12361843183</v>
      </c>
      <c r="L287" s="68">
        <f>+Parámetros!$D$59*K286+L286</f>
        <v>1495376.2242387324</v>
      </c>
      <c r="M287" s="68">
        <f t="shared" si="237"/>
        <v>1742277.3478571202</v>
      </c>
      <c r="N287" s="68">
        <f t="shared" si="238"/>
        <v>20892.125577002764</v>
      </c>
      <c r="O287" s="66">
        <f>+'Internación x edad (moderado)'!X290</f>
        <v>14640</v>
      </c>
      <c r="P287" s="66">
        <f>+'Internación x edad (moderado)'!AJ290</f>
        <v>3984</v>
      </c>
      <c r="Q287" s="83">
        <f>+Q286-((Parámetros!$I$59*Q286*R286)/Parámetros!$B$9)</f>
        <v>41527465.539308362</v>
      </c>
      <c r="R287" s="84">
        <f>+R286+((Parámetros!$I$59*Q286*R286)/Parámetros!$B$9)-Parámetros!$D$26*R286</f>
        <v>1011405.0821490029</v>
      </c>
      <c r="S287" s="84">
        <f>+Parámetros!$D$59*R286+S286</f>
        <v>2021129.3785426898</v>
      </c>
      <c r="T287" s="84">
        <f t="shared" si="239"/>
        <v>3032534.4606916928</v>
      </c>
      <c r="U287" s="84">
        <f t="shared" si="240"/>
        <v>127166.88653255999</v>
      </c>
      <c r="V287" s="82">
        <f>+'Internación x edad (pesimista)'!X290</f>
        <v>70888</v>
      </c>
      <c r="W287" s="82">
        <f>+'Internación x edad (pesimista)'!AJ290</f>
        <v>19307</v>
      </c>
      <c r="X287" s="212">
        <v>44172</v>
      </c>
    </row>
    <row r="288" spans="1:24" hidden="1" x14ac:dyDescent="0.25">
      <c r="A288" s="19">
        <v>44173</v>
      </c>
      <c r="B288" s="52">
        <f t="shared" si="241"/>
        <v>281</v>
      </c>
      <c r="C288" s="58">
        <f>+C287-((Parámetros!$C$59*C287*D287)/Parámetros!$B$9)</f>
        <v>43215283.702485792</v>
      </c>
      <c r="D288" s="59">
        <f>+D287+((Parámetros!$C$59*C287*D287)/Parámetros!$B$9)-Parámetros!$D$59*D287</f>
        <v>52250.063089922696</v>
      </c>
      <c r="E288" s="59">
        <f>+Parámetros!$D$59*D287+E287</f>
        <v>1292466.2344243466</v>
      </c>
      <c r="F288" s="59">
        <f t="shared" si="235"/>
        <v>1344716.2975142694</v>
      </c>
      <c r="G288" s="59">
        <f t="shared" si="236"/>
        <v>1878.9668718799949</v>
      </c>
      <c r="H288" s="106">
        <f>+'Internación x edad (optimista)'!X291</f>
        <v>1757</v>
      </c>
      <c r="I288" s="106">
        <f>+'Internación x edad (optimista)'!AJ291</f>
        <v>478</v>
      </c>
      <c r="J288" s="67">
        <f>+J287-((Parámetros!$F$59*J287*K287)/Parámetros!$B$9)</f>
        <v>42796539.849193424</v>
      </c>
      <c r="K288" s="68">
        <f>+K287+((Parámetros!$F$59*J287*K287)/Parámetros!$B$9)-Parámetros!$D$59*K287</f>
        <v>250448.13202372525</v>
      </c>
      <c r="L288" s="68">
        <f>+Parámetros!$D$59*K287+L287</f>
        <v>1513012.018782906</v>
      </c>
      <c r="M288" s="68">
        <f t="shared" si="237"/>
        <v>1763460.150806586</v>
      </c>
      <c r="N288" s="68">
        <f t="shared" si="238"/>
        <v>21182.802949465811</v>
      </c>
      <c r="O288" s="66">
        <f>+'Internación x edad (moderado)'!X291</f>
        <v>14848</v>
      </c>
      <c r="P288" s="66">
        <f>+'Internación x edad (moderado)'!AJ291</f>
        <v>4041</v>
      </c>
      <c r="Q288" s="83">
        <f>+Q287-((Parámetros!$I$59*Q287*R287)/Parámetros!$B$9)</f>
        <v>41392812.135566302</v>
      </c>
      <c r="R288" s="84">
        <f>+R287+((Parámetros!$I$59*Q287*R287)/Parámetros!$B$9)-Parámetros!$D$26*R287</f>
        <v>1073815.2657375648</v>
      </c>
      <c r="S288" s="84">
        <f>+Parámetros!$D$59*R287+S287</f>
        <v>2093372.5986961899</v>
      </c>
      <c r="T288" s="84">
        <f t="shared" si="239"/>
        <v>3167187.8644337547</v>
      </c>
      <c r="U288" s="84">
        <f t="shared" si="240"/>
        <v>134653.40374206007</v>
      </c>
      <c r="V288" s="82">
        <f>+'Internación x edad (pesimista)'!X291</f>
        <v>75225</v>
      </c>
      <c r="W288" s="82">
        <f>+'Internación x edad (pesimista)'!AJ291</f>
        <v>20487</v>
      </c>
      <c r="X288" s="212">
        <v>44173</v>
      </c>
    </row>
    <row r="289" spans="1:24" hidden="1" x14ac:dyDescent="0.25">
      <c r="A289" s="19">
        <v>44174</v>
      </c>
      <c r="B289" s="52">
        <f t="shared" si="241"/>
        <v>282</v>
      </c>
      <c r="C289" s="58">
        <f>+C288-((Parámetros!$C$59*C288*D288)/Parámetros!$B$9)</f>
        <v>43213473.942531392</v>
      </c>
      <c r="D289" s="59">
        <f>+D288+((Parámetros!$C$59*C288*D288)/Parámetros!$B$9)-Parámetros!$D$59*D288</f>
        <v>50327.675680755186</v>
      </c>
      <c r="E289" s="59">
        <f>+Parámetros!$D$59*D288+E288</f>
        <v>1296198.3817879125</v>
      </c>
      <c r="F289" s="59">
        <f t="shared" si="235"/>
        <v>1346526.0574686676</v>
      </c>
      <c r="G289" s="59">
        <f t="shared" si="236"/>
        <v>1809.7599544003606</v>
      </c>
      <c r="H289" s="106">
        <f>+'Internación x edad (optimista)'!X292</f>
        <v>1688</v>
      </c>
      <c r="I289" s="106">
        <f>+'Internación x edad (optimista)'!AJ292</f>
        <v>459</v>
      </c>
      <c r="J289" s="67">
        <f>+J288-((Parámetros!$F$59*J288*K288)/Parámetros!$B$9)</f>
        <v>42775063.361908406</v>
      </c>
      <c r="K289" s="68">
        <f>+K288+((Parámetros!$F$59*J288*K288)/Parámetros!$B$9)-Parámetros!$D$59*K288</f>
        <v>254035.46702133614</v>
      </c>
      <c r="L289" s="68">
        <f>+Parámetros!$D$59*K288+L288</f>
        <v>1530901.1710703149</v>
      </c>
      <c r="M289" s="68">
        <f t="shared" si="237"/>
        <v>1784936.638091604</v>
      </c>
      <c r="N289" s="68">
        <f t="shared" si="238"/>
        <v>21476.487285017967</v>
      </c>
      <c r="O289" s="66">
        <f>+'Internación x edad (moderado)'!X292</f>
        <v>15058</v>
      </c>
      <c r="P289" s="66">
        <f>+'Internación x edad (moderado)'!AJ292</f>
        <v>4098</v>
      </c>
      <c r="Q289" s="83">
        <f>+Q288-((Parámetros!$I$59*Q288*R288)/Parámetros!$B$9)</f>
        <v>41250313.310345158</v>
      </c>
      <c r="R289" s="84">
        <f>+R288+((Parámetros!$I$59*Q288*R288)/Parámetros!$B$9)-Parámetros!$D$26*R288</f>
        <v>1139613.0005488796</v>
      </c>
      <c r="S289" s="84">
        <f>+Parámetros!$D$59*R288+S288</f>
        <v>2170073.689106016</v>
      </c>
      <c r="T289" s="84">
        <f t="shared" si="239"/>
        <v>3309686.6896548956</v>
      </c>
      <c r="U289" s="84">
        <f t="shared" si="240"/>
        <v>142498.82522114366</v>
      </c>
      <c r="V289" s="82">
        <f>+'Internación x edad (pesimista)'!X292</f>
        <v>79795</v>
      </c>
      <c r="W289" s="82">
        <f>+'Internación x edad (pesimista)'!AJ292</f>
        <v>21731</v>
      </c>
      <c r="X289" s="212">
        <v>44174</v>
      </c>
    </row>
    <row r="290" spans="1:24" hidden="1" x14ac:dyDescent="0.25">
      <c r="A290" s="19">
        <v>44175</v>
      </c>
      <c r="B290" s="52">
        <f t="shared" si="241"/>
        <v>283</v>
      </c>
      <c r="C290" s="58">
        <f>+C289-((Parámetros!$C$59*C289*D289)/Parámetros!$B$9)</f>
        <v>43211730.840372488</v>
      </c>
      <c r="D290" s="59">
        <f>+D289+((Parámetros!$C$59*C289*D289)/Parámetros!$B$9)-Parámetros!$D$59*D289</f>
        <v>48475.943862460095</v>
      </c>
      <c r="E290" s="59">
        <f>+Parámetros!$D$59*D289+E289</f>
        <v>1299793.2157651093</v>
      </c>
      <c r="F290" s="59">
        <f t="shared" si="235"/>
        <v>1348269.1596275694</v>
      </c>
      <c r="G290" s="59">
        <f t="shared" si="236"/>
        <v>1743.1021589040756</v>
      </c>
      <c r="H290" s="106">
        <f>+'Internación x edad (optimista)'!X293</f>
        <v>1625</v>
      </c>
      <c r="I290" s="106">
        <f>+'Internación x edad (optimista)'!AJ293</f>
        <v>442</v>
      </c>
      <c r="J290" s="67">
        <f>+J289-((Parámetros!$F$59*J289*K289)/Parámetros!$B$9)</f>
        <v>42753290.184495106</v>
      </c>
      <c r="K290" s="68">
        <f>+K289+((Parámetros!$F$59*J289*K289)/Parámetros!$B$9)-Parámetros!$D$59*K289</f>
        <v>257663.25393311048</v>
      </c>
      <c r="L290" s="68">
        <f>+Parámetros!$D$59*K289+L289</f>
        <v>1549046.561571839</v>
      </c>
      <c r="M290" s="68">
        <f t="shared" si="237"/>
        <v>1806709.8155049037</v>
      </c>
      <c r="N290" s="68">
        <f t="shared" si="238"/>
        <v>21773.17741329968</v>
      </c>
      <c r="O290" s="66">
        <f>+'Internación x edad (moderado)'!X293</f>
        <v>15268</v>
      </c>
      <c r="P290" s="66">
        <f>+'Internación x edad (moderado)'!AJ293</f>
        <v>4156</v>
      </c>
      <c r="Q290" s="83">
        <f>+Q289-((Parámetros!$I$59*Q289*R289)/Parámetros!$B$9)</f>
        <v>41099603.534360342</v>
      </c>
      <c r="R290" s="84">
        <f>+R289+((Parámetros!$I$59*Q289*R289)/Parámetros!$B$9)-Parámetros!$D$26*R289</f>
        <v>1208921.8479230613</v>
      </c>
      <c r="S290" s="84">
        <f>+Parámetros!$D$59*R289+S289</f>
        <v>2251474.61771665</v>
      </c>
      <c r="T290" s="84">
        <f t="shared" si="239"/>
        <v>3460396.4656397114</v>
      </c>
      <c r="U290" s="84">
        <f t="shared" si="240"/>
        <v>150709.77598481625</v>
      </c>
      <c r="V290" s="82">
        <f>+'Internación x edad (pesimista)'!X293</f>
        <v>84602</v>
      </c>
      <c r="W290" s="82">
        <f>+'Internación x edad (pesimista)'!AJ293</f>
        <v>23040</v>
      </c>
      <c r="X290" s="212">
        <v>44175</v>
      </c>
    </row>
    <row r="291" spans="1:24" hidden="1" x14ac:dyDescent="0.25">
      <c r="A291" s="19">
        <v>44176</v>
      </c>
      <c r="B291" s="52">
        <f t="shared" si="241"/>
        <v>284</v>
      </c>
      <c r="C291" s="58">
        <f>+C290-((Parámetros!$C$59*C290*D290)/Parámetros!$B$9)</f>
        <v>43210051.940784119</v>
      </c>
      <c r="D291" s="59">
        <f>+D290+((Parámetros!$C$59*C290*D290)/Parámetros!$B$9)-Parámetros!$D$59*D290</f>
        <v>46692.276032083064</v>
      </c>
      <c r="E291" s="59">
        <f>+Parámetros!$D$59*D290+E290</f>
        <v>1303255.7831838564</v>
      </c>
      <c r="F291" s="59">
        <f t="shared" si="235"/>
        <v>1349948.0592159394</v>
      </c>
      <c r="G291" s="59">
        <f t="shared" si="236"/>
        <v>1678.8995883688331</v>
      </c>
      <c r="H291" s="106">
        <f>+'Internación x edad (optimista)'!X294</f>
        <v>1564</v>
      </c>
      <c r="I291" s="106">
        <f>+'Internación x edad (optimista)'!AJ294</f>
        <v>426</v>
      </c>
      <c r="J291" s="67">
        <f>+J290-((Parámetros!$F$59*J290*K290)/Parámetros!$B$9)</f>
        <v>42731217.313515998</v>
      </c>
      <c r="K291" s="68">
        <f>+K290+((Parámetros!$F$59*J290*K290)/Parámetros!$B$9)-Parámetros!$D$59*K290</f>
        <v>261331.60677413543</v>
      </c>
      <c r="L291" s="68">
        <f>+Parámetros!$D$59*K290+L290</f>
        <v>1567451.0797099182</v>
      </c>
      <c r="M291" s="68">
        <f t="shared" si="237"/>
        <v>1828782.6864840116</v>
      </c>
      <c r="N291" s="68">
        <f t="shared" si="238"/>
        <v>22072.870979107916</v>
      </c>
      <c r="O291" s="66">
        <f>+'Internación x edad (moderado)'!X294</f>
        <v>15481</v>
      </c>
      <c r="P291" s="66">
        <f>+'Internación x edad (moderado)'!AJ294</f>
        <v>4216</v>
      </c>
      <c r="Q291" s="83">
        <f>+Q290-((Parámetros!$I$59*Q290*R290)/Parámetros!$B$9)</f>
        <v>40940312.021620974</v>
      </c>
      <c r="R291" s="84">
        <f>+R290+((Parámetros!$I$59*Q290*R290)/Parámetros!$B$9)-Parámetros!$D$26*R290</f>
        <v>1281861.8000964979</v>
      </c>
      <c r="S291" s="84">
        <f>+Parámetros!$D$59*R290+S290</f>
        <v>2337826.1782825831</v>
      </c>
      <c r="T291" s="84">
        <f t="shared" si="239"/>
        <v>3619687.978379081</v>
      </c>
      <c r="U291" s="84">
        <f t="shared" si="240"/>
        <v>159291.51273936778</v>
      </c>
      <c r="V291" s="82">
        <f>+'Internación x edad (pesimista)'!X294</f>
        <v>89654</v>
      </c>
      <c r="W291" s="82">
        <f>+'Internación x edad (pesimista)'!AJ294</f>
        <v>24415</v>
      </c>
      <c r="X291" s="212">
        <v>44176</v>
      </c>
    </row>
    <row r="292" spans="1:24" hidden="1" x14ac:dyDescent="0.25">
      <c r="A292" s="19">
        <v>44177</v>
      </c>
      <c r="B292" s="52">
        <f t="shared" si="241"/>
        <v>285</v>
      </c>
      <c r="C292" s="58">
        <f>+C291-((Parámetros!$C$59*C291*D291)/Parámetros!$B$9)</f>
        <v>43208434.878979348</v>
      </c>
      <c r="D292" s="59">
        <f>+D291+((Parámetros!$C$59*C291*D291)/Parámetros!$B$9)-Parámetros!$D$59*D291</f>
        <v>44974.175263136298</v>
      </c>
      <c r="E292" s="59">
        <f>+Parámetros!$D$59*D291+E291</f>
        <v>1306590.9457575767</v>
      </c>
      <c r="F292" s="59">
        <f t="shared" si="235"/>
        <v>1351565.1210207131</v>
      </c>
      <c r="G292" s="59">
        <f t="shared" si="236"/>
        <v>1617.0618047714233</v>
      </c>
      <c r="H292" s="106">
        <f>+'Internación x edad (optimista)'!X295</f>
        <v>1506</v>
      </c>
      <c r="I292" s="106">
        <f>+'Internación x edad (optimista)'!AJ295</f>
        <v>411</v>
      </c>
      <c r="J292" s="67">
        <f>+J291-((Parámetros!$F$59*J291*K291)/Parámetros!$B$9)</f>
        <v>42708841.749108545</v>
      </c>
      <c r="K292" s="68">
        <f>+K291+((Parámetros!$F$59*J291*K291)/Parámetros!$B$9)-Parámetros!$D$59*K291</f>
        <v>265040.62784057774</v>
      </c>
      <c r="L292" s="68">
        <f>+Parámetros!$D$59*K291+L291</f>
        <v>1586117.6230509279</v>
      </c>
      <c r="M292" s="68">
        <f t="shared" si="237"/>
        <v>1851158.2508914645</v>
      </c>
      <c r="N292" s="68">
        <f t="shared" si="238"/>
        <v>22375.564407452941</v>
      </c>
      <c r="O292" s="66">
        <f>+'Internación x edad (moderado)'!X295</f>
        <v>15696</v>
      </c>
      <c r="P292" s="66">
        <f>+'Internación x edad (moderado)'!AJ295</f>
        <v>4275</v>
      </c>
      <c r="Q292" s="83">
        <f>+Q291-((Parámetros!$I$59*Q291*R291)/Parámetros!$B$9)</f>
        <v>40772064.32328631</v>
      </c>
      <c r="R292" s="84">
        <f>+R291+((Parámetros!$I$59*Q291*R291)/Parámetros!$B$9)-Parámetros!$D$26*R291</f>
        <v>1358547.9412814085</v>
      </c>
      <c r="S292" s="84">
        <f>+Parámetros!$D$59*R291+S291</f>
        <v>2429387.7354323328</v>
      </c>
      <c r="T292" s="84">
        <f t="shared" si="239"/>
        <v>3787935.6767137414</v>
      </c>
      <c r="U292" s="84">
        <f t="shared" si="240"/>
        <v>168247.69833466411</v>
      </c>
      <c r="V292" s="82">
        <f>+'Internación x edad (pesimista)'!X295</f>
        <v>94958</v>
      </c>
      <c r="W292" s="82">
        <f>+'Internación x edad (pesimista)'!AJ295</f>
        <v>25861</v>
      </c>
      <c r="X292" s="212">
        <v>44177</v>
      </c>
    </row>
    <row r="293" spans="1:24" hidden="1" x14ac:dyDescent="0.25">
      <c r="A293" s="19">
        <v>44178</v>
      </c>
      <c r="B293" s="52">
        <f t="shared" si="241"/>
        <v>286</v>
      </c>
      <c r="C293" s="58">
        <f>+C292-((Parámetros!$C$59*C292*D292)/Parámetros!$B$9)</f>
        <v>43206877.377277717</v>
      </c>
      <c r="D293" s="59">
        <f>+D292+((Parámetros!$C$59*C292*D292)/Parámetros!$B$9)-Parámetros!$D$59*D292</f>
        <v>43319.235874544931</v>
      </c>
      <c r="E293" s="59">
        <f>+Parámetros!$D$59*D292+E292</f>
        <v>1309803.3868478008</v>
      </c>
      <c r="F293" s="59">
        <f t="shared" si="235"/>
        <v>1353122.6227223456</v>
      </c>
      <c r="G293" s="59">
        <f t="shared" si="236"/>
        <v>1557.501701630652</v>
      </c>
      <c r="H293" s="106">
        <f>+'Internación x edad (optimista)'!X296</f>
        <v>1451</v>
      </c>
      <c r="I293" s="106">
        <f>+'Internación x edad (optimista)'!AJ296</f>
        <v>397</v>
      </c>
      <c r="J293" s="67">
        <f>+J292-((Parámetros!$F$59*J292*K292)/Parámetros!$B$9)</f>
        <v>42686160.496240169</v>
      </c>
      <c r="K293" s="68">
        <f>+K292+((Parámetros!$F$59*J292*K292)/Parámetros!$B$9)-Parámetros!$D$59*K292</f>
        <v>268790.40729177254</v>
      </c>
      <c r="L293" s="68">
        <f>+Parámetros!$D$59*K292+L292</f>
        <v>1605049.096468112</v>
      </c>
      <c r="M293" s="68">
        <f t="shared" si="237"/>
        <v>1873839.5037598412</v>
      </c>
      <c r="N293" s="68">
        <f t="shared" si="238"/>
        <v>22681.252868376672</v>
      </c>
      <c r="O293" s="66">
        <f>+'Internación x edad (moderado)'!X296</f>
        <v>15916</v>
      </c>
      <c r="P293" s="66">
        <f>+'Internación x edad (moderado)'!AJ296</f>
        <v>4336</v>
      </c>
      <c r="Q293" s="83">
        <f>+Q292-((Parámetros!$I$59*Q292*R292)/Parámetros!$B$9)</f>
        <v>40594484.161551908</v>
      </c>
      <c r="R293" s="84">
        <f>+R292+((Parámetros!$I$59*Q292*R292)/Parámetros!$B$9)-Parámetros!$D$26*R292</f>
        <v>1439088.9643528499</v>
      </c>
      <c r="S293" s="84">
        <f>+Parámetros!$D$59*R292+S292</f>
        <v>2526426.8740952904</v>
      </c>
      <c r="T293" s="84">
        <f t="shared" si="239"/>
        <v>3965515.8384481403</v>
      </c>
      <c r="U293" s="84">
        <f t="shared" si="240"/>
        <v>177580.16173440218</v>
      </c>
      <c r="V293" s="82">
        <f>+'Internación x edad (pesimista)'!X296</f>
        <v>100521</v>
      </c>
      <c r="W293" s="82">
        <f>+'Internación x edad (pesimista)'!AJ296</f>
        <v>27377</v>
      </c>
      <c r="X293" s="212">
        <v>44178</v>
      </c>
    </row>
    <row r="294" spans="1:24" hidden="1" x14ac:dyDescent="0.25">
      <c r="A294" s="19">
        <v>44179</v>
      </c>
      <c r="B294" s="52">
        <f t="shared" si="241"/>
        <v>287</v>
      </c>
      <c r="C294" s="58">
        <f>+C293-((Parámetros!$C$59*C293*D293)/Parámetros!$B$9)</f>
        <v>43205377.241896443</v>
      </c>
      <c r="D294" s="59">
        <f>+D293+((Parámetros!$C$59*C293*D293)/Parámetros!$B$9)-Parámetros!$D$59*D293</f>
        <v>41725.140121923578</v>
      </c>
      <c r="E294" s="59">
        <f>+Parámetros!$D$59*D293+E293</f>
        <v>1312897.617981697</v>
      </c>
      <c r="F294" s="59">
        <f t="shared" si="235"/>
        <v>1354622.7581036205</v>
      </c>
      <c r="G294" s="59">
        <f t="shared" si="236"/>
        <v>1500.1353812739253</v>
      </c>
      <c r="H294" s="106">
        <f>+'Internación x edad (optimista)'!X297</f>
        <v>1400</v>
      </c>
      <c r="I294" s="106">
        <f>+'Internación x edad (optimista)'!AJ297</f>
        <v>383</v>
      </c>
      <c r="J294" s="67">
        <f>+J293-((Parámetros!$F$59*J293*K293)/Parámetros!$B$9)</f>
        <v>42663170.565998629</v>
      </c>
      <c r="K294" s="68">
        <f>+K293+((Parámetros!$F$59*J293*K293)/Parámetros!$B$9)-Parámetros!$D$59*K293</f>
        <v>272581.02272675838</v>
      </c>
      <c r="L294" s="68">
        <f>+Parámetros!$D$59*K293+L293</f>
        <v>1624248.4112746671</v>
      </c>
      <c r="M294" s="68">
        <f t="shared" si="237"/>
        <v>1896829.4340013813</v>
      </c>
      <c r="N294" s="68">
        <f t="shared" si="238"/>
        <v>22989.930241540074</v>
      </c>
      <c r="O294" s="66">
        <f>+'Internación x edad (moderado)'!X297</f>
        <v>16136</v>
      </c>
      <c r="P294" s="66">
        <f>+'Internación x edad (moderado)'!AJ297</f>
        <v>4396</v>
      </c>
      <c r="Q294" s="83">
        <f>+Q293-((Parámetros!$I$59*Q293*R293)/Parámetros!$B$9)</f>
        <v>40407195.516481102</v>
      </c>
      <c r="R294" s="84">
        <f>+R293+((Parámetros!$I$59*Q293*R293)/Parámetros!$B$9)-Parámetros!$D$26*R293</f>
        <v>1523585.5405413099</v>
      </c>
      <c r="S294" s="84">
        <f>+Parámetros!$D$59*R293+S293</f>
        <v>2629218.9429776371</v>
      </c>
      <c r="T294" s="84">
        <f t="shared" si="239"/>
        <v>4152804.4835189469</v>
      </c>
      <c r="U294" s="84">
        <f t="shared" si="240"/>
        <v>187288.64507080615</v>
      </c>
      <c r="V294" s="82">
        <f>+'Internación x edad (pesimista)'!X297</f>
        <v>106349</v>
      </c>
      <c r="W294" s="82">
        <f>+'Internación x edad (pesimista)'!AJ297</f>
        <v>28968</v>
      </c>
      <c r="X294" s="212">
        <v>44179</v>
      </c>
    </row>
    <row r="295" spans="1:24" hidden="1" x14ac:dyDescent="0.25">
      <c r="A295" s="19">
        <v>44180</v>
      </c>
      <c r="B295" s="52">
        <f t="shared" si="241"/>
        <v>288</v>
      </c>
      <c r="C295" s="58">
        <f>+C294-((Parámetros!$C$59*C294*D294)/Parámetros!$B$9)</f>
        <v>43203932.359859832</v>
      </c>
      <c r="D295" s="59">
        <f>+D294+((Parámetros!$C$59*C294*D294)/Parámetros!$B$9)-Parámetros!$D$59*D294</f>
        <v>40189.655006968518</v>
      </c>
      <c r="E295" s="59">
        <f>+Parámetros!$D$59*D294+E294</f>
        <v>1315877.985133263</v>
      </c>
      <c r="F295" s="59">
        <f t="shared" si="235"/>
        <v>1356067.6401402315</v>
      </c>
      <c r="G295" s="59">
        <f t="shared" si="236"/>
        <v>1444.8820366114378</v>
      </c>
      <c r="H295" s="106">
        <f>+'Internación x edad (optimista)'!X298</f>
        <v>1349</v>
      </c>
      <c r="I295" s="106">
        <f>+'Internación x edad (optimista)'!AJ298</f>
        <v>369</v>
      </c>
      <c r="J295" s="67">
        <f>+J294-((Parámetros!$F$59*J294*K294)/Parámetros!$B$9)</f>
        <v>42639868.976918004</v>
      </c>
      <c r="K295" s="68">
        <f>+K294+((Parámetros!$F$59*J294*K294)/Parámetros!$B$9)-Parámetros!$D$59*K294</f>
        <v>276412.53875547281</v>
      </c>
      <c r="L295" s="68">
        <f>+Parámetros!$D$59*K294+L294</f>
        <v>1643718.4843265784</v>
      </c>
      <c r="M295" s="68">
        <f t="shared" si="237"/>
        <v>1920131.0230820056</v>
      </c>
      <c r="N295" s="68">
        <f t="shared" si="238"/>
        <v>23301.589080624282</v>
      </c>
      <c r="O295" s="66">
        <f>+'Internación x edad (moderado)'!X298</f>
        <v>16360</v>
      </c>
      <c r="P295" s="66">
        <f>+'Internación x edad (moderado)'!AJ298</f>
        <v>4459</v>
      </c>
      <c r="Q295" s="83">
        <f>+Q294-((Parámetros!$I$59*Q294*R294)/Parámetros!$B$9)</f>
        <v>40209824.976526186</v>
      </c>
      <c r="R295" s="84">
        <f>+R294+((Parámetros!$I$59*Q294*R294)/Parámetros!$B$9)-Parámetros!$D$26*R294</f>
        <v>1612128.5418861287</v>
      </c>
      <c r="S295" s="84">
        <f>+Parámetros!$D$59*R294+S294</f>
        <v>2738046.4815877308</v>
      </c>
      <c r="T295" s="84">
        <f t="shared" si="239"/>
        <v>4350175.0234738598</v>
      </c>
      <c r="U295" s="84">
        <f t="shared" si="240"/>
        <v>197370.53995491564</v>
      </c>
      <c r="V295" s="82">
        <f>+'Internación x edad (pesimista)'!X298</f>
        <v>112444</v>
      </c>
      <c r="W295" s="82">
        <f>+'Internación x edad (pesimista)'!AJ298</f>
        <v>30629</v>
      </c>
      <c r="X295" s="212">
        <v>44180</v>
      </c>
    </row>
    <row r="296" spans="1:24" hidden="1" x14ac:dyDescent="0.25">
      <c r="A296" s="19">
        <v>44181</v>
      </c>
      <c r="B296" s="52">
        <f t="shared" si="241"/>
        <v>289</v>
      </c>
      <c r="C296" s="58">
        <f>+C295-((Parámetros!$C$59*C295*D295)/Parámetros!$B$9)</f>
        <v>43202540.696022563</v>
      </c>
      <c r="D296" s="59">
        <f>+D295+((Parámetros!$C$59*C295*D295)/Parámetros!$B$9)-Parámetros!$D$59*D295</f>
        <v>38710.629200885334</v>
      </c>
      <c r="E296" s="59">
        <f>+Parámetros!$D$59*D295+E295</f>
        <v>1318748.6747766179</v>
      </c>
      <c r="F296" s="59">
        <f t="shared" si="235"/>
        <v>1357459.3039775032</v>
      </c>
      <c r="G296" s="59">
        <f t="shared" si="236"/>
        <v>1391.6638372689486</v>
      </c>
      <c r="H296" s="106">
        <f>+'Internación x edad (optimista)'!X299</f>
        <v>1301</v>
      </c>
      <c r="I296" s="106">
        <f>+'Internación x edad (optimista)'!AJ299</f>
        <v>357</v>
      </c>
      <c r="J296" s="67">
        <f>+J295-((Parámetros!$F$59*J295*K295)/Parámetros!$B$9)</f>
        <v>42616252.756340392</v>
      </c>
      <c r="K296" s="68">
        <f>+K295+((Parámetros!$F$59*J295*K295)/Parámetros!$B$9)-Parámetros!$D$59*K295</f>
        <v>280285.00656483811</v>
      </c>
      <c r="L296" s="68">
        <f>+Parámetros!$D$59*K295+L295</f>
        <v>1663462.2370948265</v>
      </c>
      <c r="M296" s="68">
        <f t="shared" si="237"/>
        <v>1943747.2436596181</v>
      </c>
      <c r="N296" s="68">
        <f t="shared" si="238"/>
        <v>23616.220577612519</v>
      </c>
      <c r="O296" s="66">
        <f>+'Internación x edad (moderado)'!X299</f>
        <v>16585</v>
      </c>
      <c r="P296" s="66">
        <f>+'Internación x edad (moderado)'!AJ299</f>
        <v>4521</v>
      </c>
      <c r="Q296" s="83">
        <f>+Q295-((Parámetros!$I$59*Q295*R295)/Parámetros!$B$9)</f>
        <v>40002004.360634603</v>
      </c>
      <c r="R296" s="84">
        <f>+R295+((Parámetros!$I$59*Q295*R295)/Parámetros!$B$9)-Parámetros!$D$26*R295</f>
        <v>1704797.119071563</v>
      </c>
      <c r="S296" s="84">
        <f>+Parámetros!$D$59*R295+S295</f>
        <v>2853198.520293883</v>
      </c>
      <c r="T296" s="84">
        <f t="shared" si="239"/>
        <v>4557995.6393654458</v>
      </c>
      <c r="U296" s="84">
        <f t="shared" si="240"/>
        <v>207820.61589158326</v>
      </c>
      <c r="V296" s="82">
        <f>+'Internación x edad (pesimista)'!X299</f>
        <v>118809</v>
      </c>
      <c r="W296" s="82">
        <f>+'Internación x edad (pesimista)'!AJ299</f>
        <v>32362</v>
      </c>
      <c r="X296" s="212">
        <v>44181</v>
      </c>
    </row>
    <row r="297" spans="1:24" hidden="1" x14ac:dyDescent="0.25">
      <c r="A297" s="19">
        <v>44182</v>
      </c>
      <c r="B297" s="52">
        <f t="shared" si="241"/>
        <v>290</v>
      </c>
      <c r="C297" s="58">
        <f>+C296-((Parámetros!$C$59*C296*D296)/Parámetros!$B$9)</f>
        <v>43201200.290202625</v>
      </c>
      <c r="D297" s="59">
        <f>+D296+((Parámetros!$C$59*C296*D296)/Parámetros!$B$9)-Parámetros!$D$59*D296</f>
        <v>37285.990077902672</v>
      </c>
      <c r="E297" s="59">
        <f>+Parámetros!$D$59*D296+E296</f>
        <v>1321513.7197195382</v>
      </c>
      <c r="F297" s="59">
        <f t="shared" si="235"/>
        <v>1358799.7097974408</v>
      </c>
      <c r="G297" s="59">
        <f t="shared" si="236"/>
        <v>1340.4058199375868</v>
      </c>
      <c r="H297" s="106">
        <f>+'Internación x edad (optimista)'!X300</f>
        <v>1252</v>
      </c>
      <c r="I297" s="106">
        <f>+'Internación x edad (optimista)'!AJ300</f>
        <v>344</v>
      </c>
      <c r="J297" s="67">
        <f>+J296-((Parámetros!$F$59*J296*K296)/Parámetros!$B$9)</f>
        <v>42592318.941813469</v>
      </c>
      <c r="K297" s="68">
        <f>+K296+((Parámetros!$F$59*J296*K296)/Parámetros!$B$9)-Parámetros!$D$59*K296</f>
        <v>284198.46347998525</v>
      </c>
      <c r="L297" s="68">
        <f>+Parámetros!$D$59*K296+L296</f>
        <v>1683482.5947066008</v>
      </c>
      <c r="M297" s="68">
        <f t="shared" si="237"/>
        <v>1967681.0581865411</v>
      </c>
      <c r="N297" s="68">
        <f t="shared" si="238"/>
        <v>23933.814526923001</v>
      </c>
      <c r="O297" s="66">
        <f>+'Internación x edad (moderado)'!X300</f>
        <v>16814</v>
      </c>
      <c r="P297" s="66">
        <f>+'Internación x edad (moderado)'!AJ300</f>
        <v>4583</v>
      </c>
      <c r="Q297" s="83">
        <f>+Q296-((Parámetros!$I$59*Q296*R296)/Parámetros!$B$9)</f>
        <v>39783373.616241492</v>
      </c>
      <c r="R297" s="84">
        <f>+R296+((Parámetros!$I$59*Q296*R296)/Parámetros!$B$9)-Parámetros!$D$26*R296</f>
        <v>1801656.6406738444</v>
      </c>
      <c r="S297" s="84">
        <f>+Parámetros!$D$59*R296+S296</f>
        <v>2974969.7430847092</v>
      </c>
      <c r="T297" s="84">
        <f t="shared" si="239"/>
        <v>4776626.3837585533</v>
      </c>
      <c r="U297" s="84">
        <f t="shared" si="240"/>
        <v>218630.74439311028</v>
      </c>
      <c r="V297" s="82">
        <f>+'Internación x edad (pesimista)'!X300</f>
        <v>125448</v>
      </c>
      <c r="W297" s="82">
        <f>+'Internación x edad (pesimista)'!AJ300</f>
        <v>34172</v>
      </c>
      <c r="X297" s="212">
        <v>44182</v>
      </c>
    </row>
    <row r="298" spans="1:24" hidden="1" x14ac:dyDescent="0.25">
      <c r="A298" s="19">
        <v>44183</v>
      </c>
      <c r="B298" s="52">
        <f t="shared" si="241"/>
        <v>291</v>
      </c>
      <c r="C298" s="58">
        <f>+C297-((Parámetros!$C$59*C297*D297)/Parámetros!$B$9)</f>
        <v>43199909.254419915</v>
      </c>
      <c r="D298" s="59">
        <f>+D297+((Parámetros!$C$59*C297*D297)/Parámetros!$B$9)-Parámetros!$D$59*D297</f>
        <v>35913.740855050099</v>
      </c>
      <c r="E298" s="59">
        <f>+Parámetros!$D$59*D297+E297</f>
        <v>1324177.0047251028</v>
      </c>
      <c r="F298" s="59">
        <f t="shared" si="235"/>
        <v>1360090.7455801528</v>
      </c>
      <c r="G298" s="59">
        <f t="shared" si="236"/>
        <v>1291.0357827097178</v>
      </c>
      <c r="H298" s="106">
        <f>+'Internación x edad (optimista)'!X301</f>
        <v>1207</v>
      </c>
      <c r="I298" s="106">
        <f>+'Internación x edad (optimista)'!AJ301</f>
        <v>332</v>
      </c>
      <c r="J298" s="67">
        <f>+J297-((Parámetros!$F$59*J297*K297)/Parámetros!$B$9)</f>
        <v>42568064.582524002</v>
      </c>
      <c r="K298" s="68">
        <f>+K297+((Parámetros!$F$59*J297*K297)/Parámetros!$B$9)-Parámetros!$D$59*K297</f>
        <v>288152.93252088188</v>
      </c>
      <c r="L298" s="68">
        <f>+Parámetros!$D$59*K297+L297</f>
        <v>1703782.4849551711</v>
      </c>
      <c r="M298" s="68">
        <f t="shared" si="237"/>
        <v>1991935.4174760084</v>
      </c>
      <c r="N298" s="68">
        <f t="shared" si="238"/>
        <v>24254.359289467335</v>
      </c>
      <c r="O298" s="66">
        <f>+'Internación x edad (moderado)'!X301</f>
        <v>17044</v>
      </c>
      <c r="P298" s="66">
        <f>+'Internación x edad (moderado)'!AJ301</f>
        <v>4646</v>
      </c>
      <c r="Q298" s="83">
        <f>+Q297-((Parámetros!$I$59*Q297*R297)/Parámetros!$B$9)</f>
        <v>39553583.993055709</v>
      </c>
      <c r="R298" s="84">
        <f>+R297+((Parámetros!$I$59*Q297*R297)/Parámetros!$B$9)-Parámetros!$D$26*R297</f>
        <v>1902756.5038114977</v>
      </c>
      <c r="S298" s="84">
        <f>+Parámetros!$D$59*R297+S297</f>
        <v>3103659.5031328411</v>
      </c>
      <c r="T298" s="84">
        <f t="shared" si="239"/>
        <v>5006416.0069443388</v>
      </c>
      <c r="U298" s="84">
        <f t="shared" si="240"/>
        <v>229789.62318578362</v>
      </c>
      <c r="V298" s="82">
        <f>+'Internación x edad (pesimista)'!X301</f>
        <v>132362</v>
      </c>
      <c r="W298" s="82">
        <f>+'Internación x edad (pesimista)'!AJ301</f>
        <v>36054</v>
      </c>
      <c r="X298" s="212">
        <v>44183</v>
      </c>
    </row>
    <row r="299" spans="1:24" hidden="1" x14ac:dyDescent="0.25">
      <c r="A299" s="19">
        <v>44184</v>
      </c>
      <c r="B299" s="52">
        <f t="shared" si="241"/>
        <v>292</v>
      </c>
      <c r="C299" s="58">
        <f>+C298-((Parámetros!$C$59*C298*D298)/Parámetros!$B$9)</f>
        <v>43198665.770236529</v>
      </c>
      <c r="D299" s="59">
        <f>+D298+((Parámetros!$C$59*C298*D298)/Parámetros!$B$9)-Parámetros!$D$59*D298</f>
        <v>34591.957834502246</v>
      </c>
      <c r="E299" s="59">
        <f>+Parámetros!$D$59*D298+E298</f>
        <v>1326742.271929035</v>
      </c>
      <c r="F299" s="59">
        <f t="shared" si="235"/>
        <v>1361334.2297635372</v>
      </c>
      <c r="G299" s="59">
        <f t="shared" si="236"/>
        <v>1243.4841833859682</v>
      </c>
      <c r="H299" s="106">
        <f>+'Internación x edad (optimista)'!X302</f>
        <v>1160</v>
      </c>
      <c r="I299" s="106">
        <f>+'Internación x edad (optimista)'!AJ302</f>
        <v>319</v>
      </c>
      <c r="J299" s="67">
        <f>+J298-((Parámetros!$F$59*J298*K298)/Parámetros!$B$9)</f>
        <v>42543486.740767315</v>
      </c>
      <c r="K299" s="68">
        <f>+K298+((Parámetros!$F$59*J298*K298)/Parámetros!$B$9)-Parámetros!$D$59*K298</f>
        <v>292148.42195464735</v>
      </c>
      <c r="L299" s="68">
        <f>+Parámetros!$D$59*K298+L298</f>
        <v>1724364.8372780913</v>
      </c>
      <c r="M299" s="68">
        <f t="shared" si="237"/>
        <v>2016513.259232695</v>
      </c>
      <c r="N299" s="68">
        <f t="shared" si="238"/>
        <v>24577.841756686568</v>
      </c>
      <c r="O299" s="66">
        <f>+'Internación x edad (moderado)'!X302</f>
        <v>17278</v>
      </c>
      <c r="P299" s="66">
        <f>+'Internación x edad (moderado)'!AJ302</f>
        <v>4710</v>
      </c>
      <c r="Q299" s="83">
        <f>+Q298-((Parámetros!$I$59*Q298*R298)/Parámetros!$B$9)</f>
        <v>39312301.487311155</v>
      </c>
      <c r="R299" s="84">
        <f>+R298+((Parámetros!$I$59*Q298*R298)/Parámetros!$B$9)-Parámetros!$D$26*R298</f>
        <v>2008127.8307123724</v>
      </c>
      <c r="S299" s="84">
        <f>+Parámetros!$D$59*R298+S298</f>
        <v>3239570.6819765195</v>
      </c>
      <c r="T299" s="84">
        <f t="shared" si="239"/>
        <v>5247698.512688892</v>
      </c>
      <c r="U299" s="84">
        <f t="shared" si="240"/>
        <v>241282.5057445541</v>
      </c>
      <c r="V299" s="82">
        <f>+'Internación x edad (pesimista)'!X302</f>
        <v>139549</v>
      </c>
      <c r="W299" s="82">
        <f>+'Internación x edad (pesimista)'!AJ302</f>
        <v>38012</v>
      </c>
      <c r="X299" s="212">
        <v>44184</v>
      </c>
    </row>
    <row r="300" spans="1:24" hidden="1" x14ac:dyDescent="0.25">
      <c r="A300" s="19">
        <v>44185</v>
      </c>
      <c r="B300" s="52">
        <f t="shared" si="241"/>
        <v>293</v>
      </c>
      <c r="C300" s="58">
        <f>+C299-((Parámetros!$C$59*C299*D299)/Parámetros!$B$9)</f>
        <v>43197468.086195081</v>
      </c>
      <c r="D300" s="59">
        <f>+D299+((Parámetros!$C$59*C299*D299)/Parámetros!$B$9)-Parámetros!$D$59*D299</f>
        <v>33318.787744911911</v>
      </c>
      <c r="E300" s="59">
        <f>+Parámetros!$D$59*D299+E299</f>
        <v>1329213.1260600709</v>
      </c>
      <c r="F300" s="59">
        <f t="shared" si="235"/>
        <v>1362531.9138049828</v>
      </c>
      <c r="G300" s="59">
        <f t="shared" si="236"/>
        <v>1197.6840414479375</v>
      </c>
      <c r="H300" s="106">
        <f>+'Internación x edad (optimista)'!X303</f>
        <v>1117</v>
      </c>
      <c r="I300" s="106">
        <f>+'Internación x edad (optimista)'!AJ303</f>
        <v>308</v>
      </c>
      <c r="J300" s="67">
        <f>+J299-((Parámetros!$F$59*J299*K299)/Parámetros!$B$9)</f>
        <v>42518582.493452772</v>
      </c>
      <c r="K300" s="68">
        <f>+K299+((Parámetros!$F$59*J299*K299)/Parámetros!$B$9)-Parámetros!$D$59*K299</f>
        <v>296184.92484385846</v>
      </c>
      <c r="L300" s="68">
        <f>+Parámetros!$D$59*K299+L299</f>
        <v>1745232.5817034233</v>
      </c>
      <c r="M300" s="68">
        <f t="shared" si="237"/>
        <v>2041417.5065472375</v>
      </c>
      <c r="N300" s="68">
        <f t="shared" si="238"/>
        <v>24904.247314542532</v>
      </c>
      <c r="O300" s="66">
        <f>+'Internación x edad (moderado)'!X303</f>
        <v>17512</v>
      </c>
      <c r="P300" s="66">
        <f>+'Internación x edad (moderado)'!AJ303</f>
        <v>4772</v>
      </c>
      <c r="Q300" s="83">
        <f>+Q299-((Parámetros!$I$59*Q299*R299)/Parámetros!$B$9)</f>
        <v>39059210.545063064</v>
      </c>
      <c r="R300" s="84">
        <f>+R299+((Parámetros!$I$59*Q299*R299)/Parámetros!$B$9)-Parámetros!$D$26*R299</f>
        <v>2117781.0707667237</v>
      </c>
      <c r="S300" s="84">
        <f>+Parámetros!$D$59*R299+S299</f>
        <v>3383008.3841702603</v>
      </c>
      <c r="T300" s="84">
        <f t="shared" si="239"/>
        <v>5500789.454936984</v>
      </c>
      <c r="U300" s="84">
        <f t="shared" si="240"/>
        <v>253090.9422480911</v>
      </c>
      <c r="V300" s="82">
        <f>+'Internación x edad (pesimista)'!X303</f>
        <v>147010</v>
      </c>
      <c r="W300" s="82">
        <f>+'Internación x edad (pesimista)'!AJ303</f>
        <v>40047</v>
      </c>
      <c r="X300" s="212">
        <v>44185</v>
      </c>
    </row>
    <row r="301" spans="1:24" hidden="1" x14ac:dyDescent="0.25">
      <c r="A301" s="19">
        <v>44186</v>
      </c>
      <c r="B301" s="52">
        <f t="shared" si="241"/>
        <v>294</v>
      </c>
      <c r="C301" s="58">
        <f>+C300-((Parámetros!$C$59*C300*D300)/Parámetros!$B$9)</f>
        <v>43196314.51535137</v>
      </c>
      <c r="D301" s="59">
        <f>+D300+((Parámetros!$C$59*C300*D300)/Parámetros!$B$9)-Parámetros!$D$59*D300</f>
        <v>32092.445178272221</v>
      </c>
      <c r="E301" s="59">
        <f>+Parámetros!$D$59*D300+E300</f>
        <v>1331593.0394704218</v>
      </c>
      <c r="F301" s="59">
        <f t="shared" si="235"/>
        <v>1363685.4846486941</v>
      </c>
      <c r="G301" s="59">
        <f t="shared" si="236"/>
        <v>1153.5708437114954</v>
      </c>
      <c r="H301" s="106">
        <f>+'Internación x edad (optimista)'!X304</f>
        <v>1079</v>
      </c>
      <c r="I301" s="106">
        <f>+'Internación x edad (optimista)'!AJ304</f>
        <v>298</v>
      </c>
      <c r="J301" s="67">
        <f>+J300-((Parámetros!$F$59*J300*K300)/Parámetros!$B$9)</f>
        <v>42493348.933645189</v>
      </c>
      <c r="K301" s="68">
        <f>+K300+((Parámetros!$F$59*J300*K300)/Parámetros!$B$9)-Parámetros!$D$59*K300</f>
        <v>300262.41859116714</v>
      </c>
      <c r="L301" s="68">
        <f>+Parámetros!$D$59*K300+L300</f>
        <v>1766388.6477636988</v>
      </c>
      <c r="M301" s="68">
        <f t="shared" si="237"/>
        <v>2066651.0663548212</v>
      </c>
      <c r="N301" s="68">
        <f t="shared" si="238"/>
        <v>25233.55980758369</v>
      </c>
      <c r="O301" s="66">
        <f>+'Internación x edad (moderado)'!X304</f>
        <v>17750</v>
      </c>
      <c r="P301" s="66">
        <f>+'Internación x edad (moderado)'!AJ304</f>
        <v>4835</v>
      </c>
      <c r="Q301" s="83">
        <f>+Q300-((Parámetros!$I$59*Q300*R300)/Parámetros!$B$9)</f>
        <v>38794018.00617031</v>
      </c>
      <c r="R301" s="84">
        <f>+R300+((Parámetros!$I$59*Q300*R300)/Parámetros!$B$9)-Parámetros!$D$26*R300</f>
        <v>2231703.5331761362</v>
      </c>
      <c r="S301" s="84">
        <f>+Parámetros!$D$59*R300+S300</f>
        <v>3534278.4606535975</v>
      </c>
      <c r="T301" s="84">
        <f t="shared" si="239"/>
        <v>5765981.9938297337</v>
      </c>
      <c r="U301" s="84">
        <f t="shared" si="240"/>
        <v>265192.53889275342</v>
      </c>
      <c r="V301" s="82">
        <f>+'Internación x edad (pesimista)'!X304</f>
        <v>154739</v>
      </c>
      <c r="W301" s="82">
        <f>+'Internación x edad (pesimista)'!AJ304</f>
        <v>42154</v>
      </c>
      <c r="X301" s="212">
        <v>44186</v>
      </c>
    </row>
    <row r="302" spans="1:24" hidden="1" x14ac:dyDescent="0.25">
      <c r="A302" s="19">
        <v>44187</v>
      </c>
      <c r="B302" s="52">
        <f t="shared" si="241"/>
        <v>295</v>
      </c>
      <c r="C302" s="58">
        <f>+C301-((Parámetros!$C$59*C301*D301)/Parámetros!$B$9)</f>
        <v>43195203.432897948</v>
      </c>
      <c r="D302" s="59">
        <f>+D301+((Parámetros!$C$59*C301*D301)/Parámetros!$B$9)-Parámetros!$D$59*D301</f>
        <v>30911.210118961899</v>
      </c>
      <c r="E302" s="59">
        <f>+Parámetros!$D$59*D301+E301</f>
        <v>1333885.3569831555</v>
      </c>
      <c r="F302" s="59">
        <f t="shared" si="235"/>
        <v>1364796.5671021175</v>
      </c>
      <c r="G302" s="59">
        <f t="shared" si="236"/>
        <v>1111.0824534222484</v>
      </c>
      <c r="H302" s="106">
        <f>+'Internación x edad (optimista)'!X305</f>
        <v>1038</v>
      </c>
      <c r="I302" s="106">
        <f>+'Internación x edad (optimista)'!AJ305</f>
        <v>287</v>
      </c>
      <c r="J302" s="67">
        <f>+J301-((Parámetros!$F$59*J301*K301)/Parámetros!$B$9)</f>
        <v>42467783.172142133</v>
      </c>
      <c r="K302" s="68">
        <f>+K301+((Parámetros!$F$59*J301*K301)/Parámetros!$B$9)-Parámetros!$D$59*K301</f>
        <v>304380.86448057141</v>
      </c>
      <c r="L302" s="68">
        <f>+Parámetros!$D$59*K301+L301</f>
        <v>1787835.9633773537</v>
      </c>
      <c r="M302" s="68">
        <f t="shared" si="237"/>
        <v>2092216.8278578769</v>
      </c>
      <c r="N302" s="68">
        <f t="shared" si="238"/>
        <v>25565.761503055692</v>
      </c>
      <c r="O302" s="66">
        <f>+'Internación x edad (moderado)'!X305</f>
        <v>17989</v>
      </c>
      <c r="P302" s="66">
        <f>+'Internación x edad (moderado)'!AJ305</f>
        <v>4900</v>
      </c>
      <c r="Q302" s="83">
        <f>+Q301-((Parámetros!$I$59*Q301*R301)/Parámetros!$B$9)</f>
        <v>38516457.262869246</v>
      </c>
      <c r="R302" s="84">
        <f>+R301+((Parámetros!$I$59*Q301*R301)/Parámetros!$B$9)-Parámetros!$D$26*R301</f>
        <v>2349856.8812503368</v>
      </c>
      <c r="S302" s="84">
        <f>+Parámetros!$D$59*R301+S301</f>
        <v>3693685.8558804644</v>
      </c>
      <c r="T302" s="84">
        <f t="shared" si="239"/>
        <v>6043542.7371308012</v>
      </c>
      <c r="U302" s="84">
        <f t="shared" si="240"/>
        <v>277560.74330106378</v>
      </c>
      <c r="V302" s="82">
        <f>+'Internación x edad (pesimista)'!X305</f>
        <v>162731</v>
      </c>
      <c r="W302" s="82">
        <f>+'Internación x edad (pesimista)'!AJ305</f>
        <v>44329</v>
      </c>
      <c r="X302" s="212">
        <v>44187</v>
      </c>
    </row>
    <row r="303" spans="1:24" hidden="1" x14ac:dyDescent="0.25">
      <c r="A303" s="19">
        <v>44188</v>
      </c>
      <c r="B303" s="52">
        <f t="shared" si="241"/>
        <v>296</v>
      </c>
      <c r="C303" s="58">
        <f>+C302-((Parámetros!$C$59*C302*D302)/Parámetros!$B$9)</f>
        <v>43194133.273875244</v>
      </c>
      <c r="D303" s="59">
        <f>+D302+((Parámetros!$C$59*C302*D302)/Parámetros!$B$9)-Parámetros!$D$59*D302</f>
        <v>29773.425561738673</v>
      </c>
      <c r="E303" s="59">
        <f>+Parámetros!$D$59*D302+E302</f>
        <v>1336093.3005630814</v>
      </c>
      <c r="F303" s="59">
        <f t="shared" si="235"/>
        <v>1365866.7261248201</v>
      </c>
      <c r="G303" s="59">
        <f t="shared" si="236"/>
        <v>1070.1590227037668</v>
      </c>
      <c r="H303" s="106">
        <f>+'Internación x edad (optimista)'!X306</f>
        <v>1001</v>
      </c>
      <c r="I303" s="106">
        <f>+'Internación x edad (optimista)'!AJ306</f>
        <v>276</v>
      </c>
      <c r="J303" s="67">
        <f>+J302-((Parámetros!$F$59*J302*K302)/Parámetros!$B$9)</f>
        <v>42441882.339086965</v>
      </c>
      <c r="K303" s="68">
        <f>+K302+((Parámetros!$F$59*J302*K302)/Parámetros!$B$9)-Parámetros!$D$59*K302</f>
        <v>308540.20721570111</v>
      </c>
      <c r="L303" s="68">
        <f>+Parámetros!$D$59*K302+L302</f>
        <v>1809577.4536973946</v>
      </c>
      <c r="M303" s="68">
        <f t="shared" si="237"/>
        <v>2118117.6609130455</v>
      </c>
      <c r="N303" s="68">
        <f t="shared" si="238"/>
        <v>25900.83305516839</v>
      </c>
      <c r="O303" s="66">
        <f>+'Internación x edad (moderado)'!X306</f>
        <v>18232</v>
      </c>
      <c r="P303" s="66">
        <f>+'Internación x edad (moderado)'!AJ306</f>
        <v>4965</v>
      </c>
      <c r="Q303" s="83">
        <f>+Q302-((Parámetros!$I$59*Q302*R302)/Parámetros!$B$9)</f>
        <v>38226292.598402277</v>
      </c>
      <c r="R303" s="84">
        <f>+R302+((Parámetros!$I$59*Q302*R302)/Parámetros!$B$9)-Parámetros!$D$26*R302</f>
        <v>2472174.6256279987</v>
      </c>
      <c r="S303" s="84">
        <f>+Parámetros!$D$59*R302+S302</f>
        <v>3861532.775969774</v>
      </c>
      <c r="T303" s="84">
        <f t="shared" si="239"/>
        <v>6333707.4015977727</v>
      </c>
      <c r="U303" s="84">
        <f t="shared" si="240"/>
        <v>290164.66446696967</v>
      </c>
      <c r="V303" s="82">
        <f>+'Internación x edad (pesimista)'!X306</f>
        <v>170977</v>
      </c>
      <c r="W303" s="82">
        <f>+'Internación x edad (pesimista)'!AJ306</f>
        <v>46577</v>
      </c>
      <c r="X303" s="212">
        <v>44188</v>
      </c>
    </row>
    <row r="304" spans="1:24" hidden="1" x14ac:dyDescent="0.25">
      <c r="A304" s="19">
        <v>44189</v>
      </c>
      <c r="B304" s="52">
        <f t="shared" si="241"/>
        <v>297</v>
      </c>
      <c r="C304" s="58">
        <f>+C303-((Parámetros!$C$59*C303*D303)/Parámetros!$B$9)</f>
        <v>43193102.530967019</v>
      </c>
      <c r="D304" s="59">
        <f>+D303+((Parámetros!$C$59*C303*D303)/Parámetros!$B$9)-Parámetros!$D$59*D303</f>
        <v>28677.495215553266</v>
      </c>
      <c r="E304" s="59">
        <f>+Parámetros!$D$59*D303+E303</f>
        <v>1338219.9738174912</v>
      </c>
      <c r="F304" s="59">
        <f t="shared" si="235"/>
        <v>1366897.4690330445</v>
      </c>
      <c r="G304" s="59">
        <f t="shared" si="236"/>
        <v>1030.7429082244635</v>
      </c>
      <c r="H304" s="106">
        <f>+'Internación x edad (optimista)'!X307</f>
        <v>964</v>
      </c>
      <c r="I304" s="106">
        <f>+'Internación x edad (optimista)'!AJ307</f>
        <v>266</v>
      </c>
      <c r="J304" s="67">
        <f>+J303-((Parámetros!$F$59*J303*K303)/Parámetros!$B$9)</f>
        <v>42415643.585617475</v>
      </c>
      <c r="K304" s="68">
        <f>+K303+((Parámetros!$F$59*J303*K303)/Parámetros!$B$9)-Parámetros!$D$59*K303</f>
        <v>312740.37445550016</v>
      </c>
      <c r="L304" s="68">
        <f>+Parámetros!$D$59*K303+L303</f>
        <v>1831616.0399270875</v>
      </c>
      <c r="M304" s="68">
        <f t="shared" si="237"/>
        <v>2144356.414382535</v>
      </c>
      <c r="N304" s="68">
        <f t="shared" si="238"/>
        <v>26238.753469489515</v>
      </c>
      <c r="O304" s="66">
        <f>+'Internación x edad (moderado)'!X307</f>
        <v>18474</v>
      </c>
      <c r="P304" s="66">
        <f>+'Internación x edad (moderado)'!AJ307</f>
        <v>5030</v>
      </c>
      <c r="Q304" s="83">
        <f>+Q303-((Parámetros!$I$59*Q303*R303)/Parámetros!$B$9)</f>
        <v>37923323.662157081</v>
      </c>
      <c r="R304" s="84">
        <f>+R303+((Parámetros!$I$59*Q303*R303)/Parámetros!$B$9)-Parámetros!$D$26*R303</f>
        <v>2598559.6600426235</v>
      </c>
      <c r="S304" s="84">
        <f>+Parámetros!$D$59*R303+S303</f>
        <v>4038116.6778003452</v>
      </c>
      <c r="T304" s="84">
        <f t="shared" si="239"/>
        <v>6636676.3378429692</v>
      </c>
      <c r="U304" s="84">
        <f t="shared" si="240"/>
        <v>302968.93624519557</v>
      </c>
      <c r="V304" s="82">
        <f>+'Internación x edad (pesimista)'!X307</f>
        <v>179465</v>
      </c>
      <c r="W304" s="82">
        <f>+'Internación x edad (pesimista)'!AJ307</f>
        <v>48890</v>
      </c>
      <c r="X304" s="212">
        <v>44189</v>
      </c>
    </row>
    <row r="305" spans="1:24" hidden="1" x14ac:dyDescent="0.25">
      <c r="A305" s="19">
        <v>44190</v>
      </c>
      <c r="B305" s="52">
        <f t="shared" si="241"/>
        <v>298</v>
      </c>
      <c r="C305" s="58">
        <f>+C304-((Parámetros!$C$59*C304*D304)/Parámetros!$B$9)</f>
        <v>43192109.752377018</v>
      </c>
      <c r="D305" s="59">
        <f>+D304+((Parámetros!$C$59*C304*D304)/Parámetros!$B$9)-Parámetros!$D$59*D304</f>
        <v>27621.881290161018</v>
      </c>
      <c r="E305" s="59">
        <f>+Parámetros!$D$59*D304+E304</f>
        <v>1340268.3663328879</v>
      </c>
      <c r="F305" s="59">
        <f t="shared" si="235"/>
        <v>1367890.247623049</v>
      </c>
      <c r="G305" s="59">
        <f t="shared" si="236"/>
        <v>992.77859000116587</v>
      </c>
      <c r="H305" s="106">
        <f>+'Internación x edad (optimista)'!X308</f>
        <v>928</v>
      </c>
      <c r="I305" s="106">
        <f>+'Internación x edad (optimista)'!AJ308</f>
        <v>257</v>
      </c>
      <c r="J305" s="67">
        <f>+J304-((Parámetros!$F$59*J304*K304)/Parámetros!$B$9)</f>
        <v>42389064.085549876</v>
      </c>
      <c r="K305" s="68">
        <f>+K304+((Parámetros!$F$59*J304*K304)/Parámetros!$B$9)-Parámetros!$D$59*K304</f>
        <v>316981.27634770679</v>
      </c>
      <c r="L305" s="68">
        <f>+Parámetros!$D$59*K304+L304</f>
        <v>1853954.6381024804</v>
      </c>
      <c r="M305" s="68">
        <f t="shared" si="237"/>
        <v>2170935.9144501342</v>
      </c>
      <c r="N305" s="68">
        <f t="shared" si="238"/>
        <v>26579.500067599118</v>
      </c>
      <c r="O305" s="66">
        <f>+'Internación x edad (moderado)'!X308</f>
        <v>18718</v>
      </c>
      <c r="P305" s="66">
        <f>+'Internación x edad (moderado)'!AJ308</f>
        <v>5096</v>
      </c>
      <c r="Q305" s="83">
        <f>+Q304-((Parámetros!$I$59*Q304*R304)/Parámetros!$B$9)</f>
        <v>37607390.028394513</v>
      </c>
      <c r="R305" s="84">
        <f>+R304+((Parámetros!$I$59*Q304*R304)/Parámetros!$B$9)-Parámetros!$D$26*R304</f>
        <v>2728881.889516436</v>
      </c>
      <c r="S305" s="84">
        <f>+Parámetros!$D$59*R304+S304</f>
        <v>4223728.0820891038</v>
      </c>
      <c r="T305" s="84">
        <f t="shared" si="239"/>
        <v>6952609.9716055393</v>
      </c>
      <c r="U305" s="84">
        <f t="shared" si="240"/>
        <v>315933.63376256824</v>
      </c>
      <c r="V305" s="82">
        <f>+'Internación x edad (pesimista)'!X308</f>
        <v>188182</v>
      </c>
      <c r="W305" s="82">
        <f>+'Internación x edad (pesimista)'!AJ308</f>
        <v>51264</v>
      </c>
      <c r="X305" s="212">
        <v>44190</v>
      </c>
    </row>
    <row r="306" spans="1:24" hidden="1" x14ac:dyDescent="0.25">
      <c r="A306" s="19">
        <v>44191</v>
      </c>
      <c r="B306" s="52">
        <f t="shared" si="241"/>
        <v>299</v>
      </c>
      <c r="C306" s="58">
        <f>+C305-((Parámetros!$C$59*C305*D305)/Parámetros!$B$9)</f>
        <v>43191153.539783843</v>
      </c>
      <c r="D306" s="59">
        <f>+D305+((Parámetros!$C$59*C305*D305)/Parámetros!$B$9)-Parámetros!$D$59*D305</f>
        <v>26605.102362609574</v>
      </c>
      <c r="E306" s="59">
        <f>+Parámetros!$D$59*D305+E305</f>
        <v>1342241.3578536138</v>
      </c>
      <c r="F306" s="59">
        <f t="shared" si="235"/>
        <v>1368846.4602162233</v>
      </c>
      <c r="G306" s="59">
        <f t="shared" si="236"/>
        <v>956.21259317547083</v>
      </c>
      <c r="H306" s="106">
        <f>+'Internación x edad (optimista)'!X309</f>
        <v>893</v>
      </c>
      <c r="I306" s="106">
        <f>+'Internación x edad (optimista)'!AJ309</f>
        <v>247</v>
      </c>
      <c r="J306" s="67">
        <f>+J305-((Parámetros!$F$59*J305*K305)/Parámetros!$B$9)</f>
        <v>42362141.037097901</v>
      </c>
      <c r="K306" s="68">
        <f>+K305+((Parámetros!$F$59*J305*K305)/Parámetros!$B$9)-Parámetros!$D$59*K305</f>
        <v>321262.80506055645</v>
      </c>
      <c r="L306" s="68">
        <f>+Parámetros!$D$59*K305+L305</f>
        <v>1876596.1578416023</v>
      </c>
      <c r="M306" s="68">
        <f t="shared" si="237"/>
        <v>2197858.9629021091</v>
      </c>
      <c r="N306" s="68">
        <f t="shared" si="238"/>
        <v>26923.048451974988</v>
      </c>
      <c r="O306" s="66">
        <f>+'Internación x edad (moderado)'!X309</f>
        <v>18965</v>
      </c>
      <c r="P306" s="66">
        <f>+'Internación x edad (moderado)'!AJ309</f>
        <v>5162</v>
      </c>
      <c r="Q306" s="83">
        <f>+Q305-((Parámetros!$I$59*Q305*R305)/Parámetros!$B$9)</f>
        <v>37278375.776148848</v>
      </c>
      <c r="R306" s="84">
        <f>+R305+((Parámetros!$I$59*Q305*R305)/Parámetros!$B$9)-Parámetros!$D$26*R305</f>
        <v>2862976.006796638</v>
      </c>
      <c r="S306" s="84">
        <f>+Parámetros!$D$59*R305+S305</f>
        <v>4418648.2170545636</v>
      </c>
      <c r="T306" s="84">
        <f t="shared" si="239"/>
        <v>7281624.2238512021</v>
      </c>
      <c r="U306" s="84">
        <f t="shared" si="240"/>
        <v>329014.2522456646</v>
      </c>
      <c r="V306" s="82">
        <f>+'Internación x edad (pesimista)'!X309</f>
        <v>197107</v>
      </c>
      <c r="W306" s="82">
        <f>+'Internación x edad (pesimista)'!AJ309</f>
        <v>53694</v>
      </c>
      <c r="X306" s="212">
        <v>44191</v>
      </c>
    </row>
    <row r="307" spans="1:24" hidden="1" x14ac:dyDescent="0.25">
      <c r="A307" s="19">
        <v>44192</v>
      </c>
      <c r="B307" s="52">
        <f t="shared" si="241"/>
        <v>300</v>
      </c>
      <c r="C307" s="58">
        <f>+C306-((Parámetros!$C$59*C306*D306)/Parámetros!$B$9)</f>
        <v>43190232.546371199</v>
      </c>
      <c r="D307" s="59">
        <f>+D306+((Parámetros!$C$59*C306*D306)/Parámetros!$B$9)-Parámetros!$D$59*D306</f>
        <v>25625.731320779432</v>
      </c>
      <c r="E307" s="59">
        <f>+Parámetros!$D$59*D306+E306</f>
        <v>1344141.722308086</v>
      </c>
      <c r="F307" s="59">
        <f t="shared" si="235"/>
        <v>1369767.4536288655</v>
      </c>
      <c r="G307" s="59">
        <f t="shared" si="236"/>
        <v>920.99341264367104</v>
      </c>
      <c r="H307" s="106">
        <f>+'Internación x edad (optimista)'!X310</f>
        <v>859</v>
      </c>
      <c r="I307" s="106">
        <f>+'Internación x edad (optimista)'!AJ310</f>
        <v>237</v>
      </c>
      <c r="J307" s="67">
        <f>+J306-((Parámetros!$F$59*J306*K306)/Parámetros!$B$9)</f>
        <v>42334871.664626695</v>
      </c>
      <c r="K307" s="68">
        <f>+K306+((Parámetros!$F$59*J306*K306)/Parámetros!$B$9)-Parámetros!$D$59*K306</f>
        <v>325584.8343131498</v>
      </c>
      <c r="L307" s="68">
        <f>+Parámetros!$D$59*K306+L306</f>
        <v>1899543.5010602134</v>
      </c>
      <c r="M307" s="68">
        <f t="shared" si="237"/>
        <v>2225128.335373315</v>
      </c>
      <c r="N307" s="68">
        <f t="shared" si="238"/>
        <v>27269.37247120589</v>
      </c>
      <c r="O307" s="66">
        <f>+'Internación x edad (moderado)'!X310</f>
        <v>19215</v>
      </c>
      <c r="P307" s="66">
        <f>+'Internación x edad (moderado)'!AJ310</f>
        <v>5229</v>
      </c>
      <c r="Q307" s="83">
        <f>+Q306-((Parámetros!$I$59*Q306*R306)/Parámetros!$B$9)</f>
        <v>36936214.018584527</v>
      </c>
      <c r="R307" s="84">
        <f>+R306+((Parámetros!$I$59*Q306*R306)/Parámetros!$B$9)-Parámetros!$D$26*R306</f>
        <v>3000639.4781611999</v>
      </c>
      <c r="S307" s="84">
        <f>+Parámetros!$D$59*R306+S306</f>
        <v>4623146.5032543233</v>
      </c>
      <c r="T307" s="84">
        <f t="shared" si="239"/>
        <v>7623785.9814155232</v>
      </c>
      <c r="U307" s="84">
        <f t="shared" si="240"/>
        <v>342161.75756432116</v>
      </c>
      <c r="V307" s="82">
        <f>+'Internación x edad (pesimista)'!X310</f>
        <v>206229</v>
      </c>
      <c r="W307" s="82">
        <f>+'Internación x edad (pesimista)'!AJ310</f>
        <v>56179</v>
      </c>
      <c r="X307" s="212">
        <v>44192</v>
      </c>
    </row>
    <row r="308" spans="1:24" hidden="1" x14ac:dyDescent="0.25">
      <c r="A308" s="19">
        <v>44193</v>
      </c>
      <c r="B308" s="52">
        <f t="shared" si="241"/>
        <v>301</v>
      </c>
      <c r="C308" s="58">
        <f>+C307-((Parámetros!$C$59*C307*D307)/Parámetros!$B$9)</f>
        <v>43189345.474930674</v>
      </c>
      <c r="D308" s="59">
        <f>+D307+((Parámetros!$C$59*C307*D307)/Parámetros!$B$9)-Parámetros!$D$59*D307</f>
        <v>24682.393381249607</v>
      </c>
      <c r="E308" s="59">
        <f>+Parámetros!$D$59*D307+E307</f>
        <v>1345972.1316881417</v>
      </c>
      <c r="F308" s="59">
        <f t="shared" si="235"/>
        <v>1370654.5250693914</v>
      </c>
      <c r="G308" s="59">
        <f t="shared" si="236"/>
        <v>887.07144052535295</v>
      </c>
      <c r="H308" s="106">
        <f>+'Internación x edad (optimista)'!X311</f>
        <v>826</v>
      </c>
      <c r="I308" s="106">
        <f>+'Internación x edad (optimista)'!AJ311</f>
        <v>226</v>
      </c>
      <c r="J308" s="67">
        <f>+J307-((Parámetros!$F$59*J307*K307)/Parámetros!$B$9)</f>
        <v>42307253.220441096</v>
      </c>
      <c r="K308" s="68">
        <f>+K307+((Parámetros!$F$59*J307*K307)/Parámetros!$B$9)-Parámetros!$D$59*K307</f>
        <v>329947.21890495374</v>
      </c>
      <c r="L308" s="68">
        <f>+Parámetros!$D$59*K307+L307</f>
        <v>1922799.5606540099</v>
      </c>
      <c r="M308" s="68">
        <f t="shared" si="237"/>
        <v>2252746.7795589147</v>
      </c>
      <c r="N308" s="68">
        <f t="shared" si="238"/>
        <v>27618.444185599685</v>
      </c>
      <c r="O308" s="66">
        <f>+'Internación x edad (moderado)'!X311</f>
        <v>19467</v>
      </c>
      <c r="P308" s="66">
        <f>+'Internación x edad (moderado)'!AJ311</f>
        <v>5298</v>
      </c>
      <c r="Q308" s="83">
        <f>+Q307-((Parámetros!$I$59*Q307*R307)/Parámetros!$B$9)</f>
        <v>36580891.301355831</v>
      </c>
      <c r="R308" s="84">
        <f>+R307+((Parámetros!$I$59*Q307*R307)/Parámetros!$B$9)-Parámetros!$D$26*R307</f>
        <v>3141630.8040926708</v>
      </c>
      <c r="S308" s="84">
        <f>+Parámetros!$D$59*R307+S307</f>
        <v>4837477.8945515519</v>
      </c>
      <c r="T308" s="84">
        <f t="shared" si="239"/>
        <v>7979108.6986442227</v>
      </c>
      <c r="U308" s="84">
        <f t="shared" si="240"/>
        <v>355322.71722869575</v>
      </c>
      <c r="V308" s="82">
        <f>+'Internación x edad (pesimista)'!X311</f>
        <v>215522</v>
      </c>
      <c r="W308" s="82">
        <f>+'Internación x edad (pesimista)'!AJ311</f>
        <v>58712</v>
      </c>
      <c r="X308" s="212">
        <v>44193</v>
      </c>
    </row>
    <row r="309" spans="1:24" hidden="1" x14ac:dyDescent="0.25">
      <c r="A309" s="19">
        <v>44194</v>
      </c>
      <c r="B309" s="52">
        <f t="shared" si="241"/>
        <v>302</v>
      </c>
      <c r="C309" s="58">
        <f>+C308-((Parámetros!$C$59*C308*D308)/Parámetros!$B$9)</f>
        <v>43188491.076034412</v>
      </c>
      <c r="D309" s="59">
        <f>+D308+((Parámetros!$C$59*C308*D308)/Parámetros!$B$9)-Parámetros!$D$59*D308</f>
        <v>23773.764178853133</v>
      </c>
      <c r="E309" s="59">
        <f>+Parámetros!$D$59*D308+E308</f>
        <v>1347735.1597868025</v>
      </c>
      <c r="F309" s="59">
        <f t="shared" si="235"/>
        <v>1371508.9239656557</v>
      </c>
      <c r="G309" s="59">
        <f t="shared" si="236"/>
        <v>854.39889626204967</v>
      </c>
      <c r="H309" s="106">
        <f>+'Internación x edad (optimista)'!X312</f>
        <v>797</v>
      </c>
      <c r="I309" s="106">
        <f>+'Internación x edad (optimista)'!AJ312</f>
        <v>217</v>
      </c>
      <c r="J309" s="67">
        <f>+J308-((Parámetros!$F$59*J308*K308)/Parámetros!$B$9)</f>
        <v>42279282.986607917</v>
      </c>
      <c r="K309" s="68">
        <f>+K308+((Parámetros!$F$59*J308*K308)/Parámetros!$B$9)-Parámetros!$D$59*K308</f>
        <v>334349.79424492153</v>
      </c>
      <c r="L309" s="68">
        <f>+Parámetros!$D$59*K308+L308</f>
        <v>1946367.219147221</v>
      </c>
      <c r="M309" s="68">
        <f t="shared" si="237"/>
        <v>2280717.0133920936</v>
      </c>
      <c r="N309" s="68">
        <f t="shared" si="238"/>
        <v>27970.233833178878</v>
      </c>
      <c r="O309" s="66">
        <f>+'Internación x edad (moderado)'!X312</f>
        <v>19721</v>
      </c>
      <c r="P309" s="66">
        <f>+'Internación x edad (moderado)'!AJ312</f>
        <v>5366</v>
      </c>
      <c r="Q309" s="83">
        <f>+Q308-((Parámetros!$I$59*Q308*R308)/Parámetros!$B$9)</f>
        <v>36212451.781756237</v>
      </c>
      <c r="R309" s="84">
        <f>+R308+((Parámetros!$I$59*Q308*R308)/Parámetros!$B$9)-Parámetros!$D$26*R308</f>
        <v>3285668.1233999305</v>
      </c>
      <c r="S309" s="84">
        <f>+Parámetros!$D$59*R308+S308</f>
        <v>5061880.0948438859</v>
      </c>
      <c r="T309" s="84">
        <f t="shared" si="239"/>
        <v>8347548.2182438169</v>
      </c>
      <c r="U309" s="84">
        <f t="shared" si="240"/>
        <v>368439.51959959418</v>
      </c>
      <c r="V309" s="82">
        <f>+'Internación x edad (pesimista)'!X312</f>
        <v>224960</v>
      </c>
      <c r="W309" s="82">
        <f>+'Internación x edad (pesimista)'!AJ312</f>
        <v>61285</v>
      </c>
      <c r="X309" s="212">
        <v>44194</v>
      </c>
    </row>
    <row r="310" spans="1:24" hidden="1" x14ac:dyDescent="0.25">
      <c r="A310" s="19">
        <v>44195</v>
      </c>
      <c r="B310" s="52">
        <f t="shared" si="241"/>
        <v>303</v>
      </c>
      <c r="C310" s="58">
        <f>+C309-((Parámetros!$C$59*C309*D309)/Parámetros!$B$9)</f>
        <v>43187668.146275111</v>
      </c>
      <c r="D310" s="59">
        <f>+D309+((Parámetros!$C$59*C309*D309)/Parámetros!$B$9)-Parámetros!$D$59*D309</f>
        <v>22898.567925376883</v>
      </c>
      <c r="E310" s="59">
        <f>+Parámetros!$D$59*D309+E309</f>
        <v>1349433.2857995776</v>
      </c>
      <c r="F310" s="59">
        <f t="shared" si="235"/>
        <v>1372331.8537249544</v>
      </c>
      <c r="G310" s="59">
        <f t="shared" si="236"/>
        <v>822.92975930124521</v>
      </c>
      <c r="H310" s="106">
        <f>+'Internación x edad (optimista)'!X313</f>
        <v>767</v>
      </c>
      <c r="I310" s="106">
        <f>+'Internación x edad (optimista)'!AJ313</f>
        <v>207</v>
      </c>
      <c r="J310" s="67">
        <f>+J309-((Parámetros!$F$59*J309*K309)/Parámetros!$B$9)</f>
        <v>42250958.276811741</v>
      </c>
      <c r="K310" s="68">
        <f>+K309+((Parámetros!$F$59*J309*K309)/Parámetros!$B$9)-Parámetros!$D$59*K309</f>
        <v>338792.37588074204</v>
      </c>
      <c r="L310" s="68">
        <f>+Parámetros!$D$59*K309+L309</f>
        <v>1970249.3473075726</v>
      </c>
      <c r="M310" s="68">
        <f t="shared" si="237"/>
        <v>2309041.723188269</v>
      </c>
      <c r="N310" s="68">
        <f t="shared" si="238"/>
        <v>28324.709796175361</v>
      </c>
      <c r="O310" s="66">
        <f>+'Internación x edad (moderado)'!X313</f>
        <v>19978</v>
      </c>
      <c r="P310" s="66">
        <f>+'Internación x edad (moderado)'!AJ313</f>
        <v>5435</v>
      </c>
      <c r="Q310" s="83">
        <f>+Q309-((Parámetros!$I$59*Q309*R309)/Parámetros!$B$9)</f>
        <v>35831001.094113655</v>
      </c>
      <c r="R310" s="84">
        <f>+R309+((Parámetros!$I$59*Q309*R309)/Parámetros!$B$9)-Parámetros!$D$26*R309</f>
        <v>3432428.2307996582</v>
      </c>
      <c r="S310" s="84">
        <f>+Parámetros!$D$59*R309+S309</f>
        <v>5296570.6750867376</v>
      </c>
      <c r="T310" s="84">
        <f t="shared" si="239"/>
        <v>8728998.9058863968</v>
      </c>
      <c r="U310" s="84">
        <f t="shared" si="240"/>
        <v>381450.68764258176</v>
      </c>
      <c r="V310" s="82">
        <f>+'Internación x edad (pesimista)'!X313</f>
        <v>234515</v>
      </c>
      <c r="W310" s="82">
        <f>+'Internación x edad (pesimista)'!AJ313</f>
        <v>63891</v>
      </c>
      <c r="X310" s="212">
        <v>44195</v>
      </c>
    </row>
    <row r="311" spans="1:24" hidden="1" x14ac:dyDescent="0.25">
      <c r="A311" s="19">
        <v>44196</v>
      </c>
      <c r="B311" s="52">
        <f t="shared" si="241"/>
        <v>304</v>
      </c>
      <c r="C311" s="58">
        <f>+C310-((Parámetros!$C$59*C310*D310)/Parámetros!$B$9)</f>
        <v>43186875.526570871</v>
      </c>
      <c r="D311" s="59">
        <f>+D310+((Parámetros!$C$59*C310*D310)/Parámetros!$B$9)-Parámetros!$D$59*D310</f>
        <v>22055.575634947068</v>
      </c>
      <c r="E311" s="59">
        <f>+Parámetros!$D$59*D310+E310</f>
        <v>1351068.8977942474</v>
      </c>
      <c r="F311" s="59">
        <f t="shared" si="235"/>
        <v>1373124.4734291944</v>
      </c>
      <c r="G311" s="59">
        <f t="shared" si="236"/>
        <v>792.61970423907042</v>
      </c>
      <c r="H311" s="106">
        <f>+'Internación x edad (optimista)'!X314</f>
        <v>739</v>
      </c>
      <c r="I311" s="106">
        <f>+'Internación x edad (optimista)'!AJ314</f>
        <v>198</v>
      </c>
      <c r="J311" s="67">
        <f>+J310-((Parámetros!$F$59*J310*K310)/Parámetros!$B$9)</f>
        <v>42222276.43824368</v>
      </c>
      <c r="K311" s="68">
        <f>+K310+((Parámetros!$F$59*J310*K310)/Parámetros!$B$9)-Parámetros!$D$59*K310</f>
        <v>343274.75902874966</v>
      </c>
      <c r="L311" s="68">
        <f>+Parámetros!$D$59*K310+L310</f>
        <v>1994448.8027276257</v>
      </c>
      <c r="M311" s="68">
        <f t="shared" si="237"/>
        <v>2337723.5617563305</v>
      </c>
      <c r="N311" s="68">
        <f t="shared" si="238"/>
        <v>28681.83856806159</v>
      </c>
      <c r="O311" s="66">
        <f>+'Internación x edad (moderado)'!X314</f>
        <v>20235</v>
      </c>
      <c r="P311" s="66">
        <f>+'Internación x edad (moderado)'!AJ314</f>
        <v>5505</v>
      </c>
      <c r="Q311" s="83">
        <f>+Q310-((Parámetros!$I$59*Q310*R310)/Parámetros!$B$9)</f>
        <v>35436709.802457944</v>
      </c>
      <c r="R311" s="84">
        <f>+R310+((Parámetros!$I$59*Q310*R310)/Parámetros!$B$9)-Parámetros!$D$26*R310</f>
        <v>3581546.0773982503</v>
      </c>
      <c r="S311" s="84">
        <f>+Parámetros!$D$59*R310+S310</f>
        <v>5541744.1201438559</v>
      </c>
      <c r="T311" s="84">
        <f t="shared" si="239"/>
        <v>9123290.1975421067</v>
      </c>
      <c r="U311" s="84">
        <f t="shared" si="240"/>
        <v>394291.29165571183</v>
      </c>
      <c r="V311" s="82">
        <f>+'Internación x edad (pesimista)'!X314</f>
        <v>244154</v>
      </c>
      <c r="W311" s="82">
        <f>+'Internación x edad (pesimista)'!AJ314</f>
        <v>66517</v>
      </c>
      <c r="X311" s="212">
        <v>44196</v>
      </c>
    </row>
  </sheetData>
  <sheetProtection algorithmName="SHA-512" hashValue="YoJcGF2EUgXofsVEj1OM8DYTeRqvNhOn7U2ppW1QNfaGubregnK4c4V44FBEepBcCAD930B4snak54Kaxo6mqQ==" saltValue="xLa5viGi3gj4SDMzI0Qr9Q==" spinCount="100000" sheet="1" objects="1" scenarios="1"/>
  <mergeCells count="11">
    <mergeCell ref="C6:I6"/>
    <mergeCell ref="Q6:W6"/>
    <mergeCell ref="AJ11:AK11"/>
    <mergeCell ref="AL11:AM11"/>
    <mergeCell ref="AN11:AO11"/>
    <mergeCell ref="AJ9:AK9"/>
    <mergeCell ref="AL9:AM9"/>
    <mergeCell ref="AN9:AO9"/>
    <mergeCell ref="AJ10:AK10"/>
    <mergeCell ref="AL10:AM10"/>
    <mergeCell ref="AN10:AO1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B286"/>
  <sheetViews>
    <sheetView topLeftCell="D1" workbookViewId="0">
      <pane xSplit="3" ySplit="3" topLeftCell="P35" activePane="bottomRight" state="frozen"/>
      <selection activeCell="D1" sqref="D1"/>
      <selection pane="topRight" activeCell="G1" sqref="G1"/>
      <selection pane="bottomLeft" activeCell="D4" sqref="D4"/>
      <selection pane="bottomRight" activeCell="X36" sqref="X36:AB36"/>
    </sheetView>
  </sheetViews>
  <sheetFormatPr baseColWidth="10" defaultRowHeight="15" x14ac:dyDescent="0.25"/>
  <cols>
    <col min="4" max="4" width="10.7109375" bestFit="1" customWidth="1"/>
  </cols>
  <sheetData>
    <row r="2" spans="1:28" x14ac:dyDescent="0.25">
      <c r="E2" s="262" t="s">
        <v>113</v>
      </c>
      <c r="F2" s="262"/>
      <c r="G2" s="262" t="s">
        <v>114</v>
      </c>
      <c r="H2" s="262"/>
      <c r="I2" s="193"/>
      <c r="J2" s="193"/>
      <c r="K2" s="193"/>
      <c r="L2" t="s">
        <v>115</v>
      </c>
      <c r="U2" t="s">
        <v>116</v>
      </c>
      <c r="V2" t="s">
        <v>117</v>
      </c>
      <c r="W2" t="s">
        <v>121</v>
      </c>
      <c r="X2" t="s">
        <v>150</v>
      </c>
      <c r="Y2" t="s">
        <v>149</v>
      </c>
      <c r="Z2" t="s">
        <v>151</v>
      </c>
      <c r="AA2" t="s">
        <v>152</v>
      </c>
      <c r="AB2" t="s">
        <v>164</v>
      </c>
    </row>
    <row r="3" spans="1:28" x14ac:dyDescent="0.25">
      <c r="E3" t="s">
        <v>118</v>
      </c>
      <c r="F3" t="s">
        <v>119</v>
      </c>
      <c r="G3" t="s">
        <v>120</v>
      </c>
      <c r="H3" t="s">
        <v>121</v>
      </c>
      <c r="I3" t="s">
        <v>151</v>
      </c>
      <c r="J3" t="s">
        <v>152</v>
      </c>
      <c r="K3" t="s">
        <v>153</v>
      </c>
      <c r="L3" t="s">
        <v>122</v>
      </c>
      <c r="M3" t="s">
        <v>123</v>
      </c>
      <c r="N3" t="s">
        <v>124</v>
      </c>
      <c r="O3" t="s">
        <v>125</v>
      </c>
      <c r="P3" t="s">
        <v>126</v>
      </c>
      <c r="Q3" t="s">
        <v>127</v>
      </c>
      <c r="R3" t="s">
        <v>128</v>
      </c>
      <c r="S3" t="s">
        <v>134</v>
      </c>
      <c r="T3" s="170" t="s">
        <v>99</v>
      </c>
      <c r="U3" s="186">
        <f>MEDIAN(O4:O5)</f>
        <v>10.428523339649825</v>
      </c>
      <c r="V3" s="186">
        <f>+AVERAGE(G4:G5)</f>
        <v>10.620650742146186</v>
      </c>
      <c r="W3" s="186">
        <f>+AVERAGE(H4:H5)</f>
        <v>2.478050194300204</v>
      </c>
      <c r="X3" s="186">
        <f>+W3/V3*Y3</f>
        <v>1.504556763332328</v>
      </c>
      <c r="Y3" s="186">
        <f>+Parámetros!B25</f>
        <v>6.4483649047307106</v>
      </c>
      <c r="Z3" s="186">
        <f>+Y3-X3</f>
        <v>4.9438081413983825</v>
      </c>
      <c r="AA3" s="186">
        <f>+Y3+X3</f>
        <v>7.9529216680630386</v>
      </c>
      <c r="AB3">
        <v>1</v>
      </c>
    </row>
    <row r="4" spans="1:28" x14ac:dyDescent="0.25">
      <c r="A4" s="71">
        <v>43893</v>
      </c>
      <c r="B4" s="52">
        <v>1</v>
      </c>
      <c r="C4" s="217"/>
      <c r="D4" s="218">
        <v>43899</v>
      </c>
      <c r="E4" s="187">
        <v>1</v>
      </c>
      <c r="F4" s="187">
        <v>7</v>
      </c>
      <c r="G4" s="188">
        <v>13.204687817049575</v>
      </c>
      <c r="H4" s="188">
        <v>3.1123747662957144</v>
      </c>
      <c r="I4" s="188">
        <f>+G4-H4</f>
        <v>10.092313050753861</v>
      </c>
      <c r="J4" s="188">
        <f>+G4+H4</f>
        <v>16.31706258334529</v>
      </c>
      <c r="K4" s="188">
        <v>1</v>
      </c>
      <c r="L4" s="188">
        <v>7.8259348697748869</v>
      </c>
      <c r="M4" s="188">
        <v>8.5348532786521218</v>
      </c>
      <c r="N4" s="188">
        <v>10.994017313096149</v>
      </c>
      <c r="O4" s="188">
        <v>12.960978003622515</v>
      </c>
      <c r="P4" s="188">
        <v>15.15003746761383</v>
      </c>
      <c r="Q4" s="188">
        <v>18.706076267734652</v>
      </c>
      <c r="R4" s="188">
        <v>19.967429667032071</v>
      </c>
      <c r="S4" t="s">
        <v>135</v>
      </c>
      <c r="T4" s="170" t="s">
        <v>100</v>
      </c>
      <c r="U4" s="186">
        <f>+MEDIAN(O6:O13)</f>
        <v>3.5440557203592418</v>
      </c>
      <c r="V4" s="186">
        <f>+AVERAGE(G6:G13)</f>
        <v>3.9855895312454299</v>
      </c>
      <c r="W4" s="186">
        <f>+AVERAGE(H6:H13)</f>
        <v>0.66482589979099549</v>
      </c>
      <c r="X4" s="186">
        <f>+W4/V4*Y4</f>
        <v>0.63873311167048274</v>
      </c>
      <c r="Y4" s="186">
        <f>+Parámetros!B26</f>
        <v>3.8291649045772838</v>
      </c>
      <c r="Z4" s="186">
        <f t="shared" ref="Z4:Z15" si="0">+Y4-X4</f>
        <v>3.1904317929068009</v>
      </c>
      <c r="AA4" s="186">
        <f t="shared" ref="AA4:AA15" si="1">+Y4+X4</f>
        <v>4.4678980162477666</v>
      </c>
      <c r="AB4">
        <v>1</v>
      </c>
    </row>
    <row r="5" spans="1:28" x14ac:dyDescent="0.25">
      <c r="A5" s="71">
        <v>43894</v>
      </c>
      <c r="B5" s="52">
        <f t="shared" ref="B5:B68" si="2">+B4+1</f>
        <v>2</v>
      </c>
      <c r="C5" s="217"/>
      <c r="D5" s="218">
        <v>43900</v>
      </c>
      <c r="E5" s="187">
        <v>2</v>
      </c>
      <c r="F5" s="187">
        <v>8</v>
      </c>
      <c r="G5" s="188">
        <v>8.0366136672427988</v>
      </c>
      <c r="H5" s="188">
        <v>1.8437256223046934</v>
      </c>
      <c r="I5" s="188">
        <f t="shared" ref="I5:I68" si="3">+G5-H5</f>
        <v>6.1928880449381056</v>
      </c>
      <c r="J5" s="188">
        <f t="shared" ref="J5:J68" si="4">+G5+H5</f>
        <v>9.8803392895474929</v>
      </c>
      <c r="K5" s="188">
        <v>1</v>
      </c>
      <c r="L5" s="188">
        <v>4.8385664149703214</v>
      </c>
      <c r="M5" s="188">
        <v>5.2626927910915278</v>
      </c>
      <c r="N5" s="188">
        <v>6.7284571191397058</v>
      </c>
      <c r="O5" s="188">
        <v>7.8960686756771343</v>
      </c>
      <c r="P5" s="188">
        <v>9.1917514617558354</v>
      </c>
      <c r="Q5" s="188">
        <v>11.290076109904374</v>
      </c>
      <c r="R5" s="188">
        <v>12.032824156234845</v>
      </c>
      <c r="S5" t="s">
        <v>136</v>
      </c>
      <c r="T5" s="170" t="s">
        <v>101</v>
      </c>
      <c r="U5" s="186">
        <f>+MEDIAN(O14:O21)</f>
        <v>4.1443322112137633</v>
      </c>
      <c r="V5" s="186">
        <f>+AVERAGE(G14:G21)</f>
        <v>4.197959189406089</v>
      </c>
      <c r="W5" s="186">
        <f>+AVERAGE(H14:H21)</f>
        <v>0.28649067791298044</v>
      </c>
      <c r="X5" s="186">
        <f t="shared" ref="X5:X15" si="5">+W5/V5*Y5</f>
        <v>0.29666458974682614</v>
      </c>
      <c r="Y5" s="186">
        <f>+Parámetros!B27</f>
        <v>4.347037920296148</v>
      </c>
      <c r="Z5" s="186">
        <f t="shared" si="0"/>
        <v>4.0503733305493217</v>
      </c>
      <c r="AA5" s="186">
        <f t="shared" si="1"/>
        <v>4.6437025100429743</v>
      </c>
      <c r="AB5">
        <v>1</v>
      </c>
    </row>
    <row r="6" spans="1:28" x14ac:dyDescent="0.25">
      <c r="A6" s="71">
        <v>43895</v>
      </c>
      <c r="B6" s="52">
        <f t="shared" si="2"/>
        <v>3</v>
      </c>
      <c r="C6" s="217"/>
      <c r="D6" s="218">
        <v>43901</v>
      </c>
      <c r="E6" s="187">
        <v>3</v>
      </c>
      <c r="F6" s="187">
        <v>9</v>
      </c>
      <c r="G6" s="188">
        <v>5.5885392048361648</v>
      </c>
      <c r="H6" s="188">
        <v>1.2195192347804782</v>
      </c>
      <c r="I6" s="188">
        <f t="shared" si="3"/>
        <v>4.3690199700556871</v>
      </c>
      <c r="J6" s="188">
        <f t="shared" si="4"/>
        <v>6.8080584396166426</v>
      </c>
      <c r="K6" s="188">
        <v>1</v>
      </c>
      <c r="L6" s="188">
        <v>3.4593938495786301</v>
      </c>
      <c r="M6" s="188">
        <v>3.7448600951204858</v>
      </c>
      <c r="N6" s="188">
        <v>4.7249648625855238</v>
      </c>
      <c r="O6" s="188">
        <v>5.5000869215960728</v>
      </c>
      <c r="P6" s="188">
        <v>6.3557991476071027</v>
      </c>
      <c r="Q6" s="188">
        <v>7.7340110314977482</v>
      </c>
      <c r="R6" s="188">
        <v>8.2200433753758126</v>
      </c>
      <c r="S6" t="s">
        <v>137</v>
      </c>
      <c r="T6" s="170" t="s">
        <v>102</v>
      </c>
      <c r="U6" s="186">
        <f>+MEDIAN(O22:O29)</f>
        <v>2.2676824010047651</v>
      </c>
      <c r="V6" s="186">
        <f>+AVERAGE(G22:G29)</f>
        <v>2.2892419415243292</v>
      </c>
      <c r="W6" s="186">
        <f>+AVERAGE(H22:H29)</f>
        <v>9.3743476703010586E-2</v>
      </c>
      <c r="X6" s="186">
        <f t="shared" si="5"/>
        <v>9.3743476703010586E-2</v>
      </c>
      <c r="Y6" s="186">
        <f>+Parámetros!B28</f>
        <v>2.2892419415243292</v>
      </c>
      <c r="Z6" s="186">
        <f t="shared" si="0"/>
        <v>2.1954984648213185</v>
      </c>
      <c r="AA6" s="186">
        <f t="shared" si="1"/>
        <v>2.38298541822734</v>
      </c>
      <c r="AB6">
        <v>1</v>
      </c>
    </row>
    <row r="7" spans="1:28" x14ac:dyDescent="0.25">
      <c r="A7" s="71">
        <v>43896</v>
      </c>
      <c r="B7" s="52">
        <f t="shared" si="2"/>
        <v>4</v>
      </c>
      <c r="C7" s="217"/>
      <c r="D7" s="218">
        <v>43902</v>
      </c>
      <c r="E7" s="187">
        <v>4</v>
      </c>
      <c r="F7" s="187">
        <v>10</v>
      </c>
      <c r="G7" s="188">
        <v>5.424833820205313</v>
      </c>
      <c r="H7" s="188">
        <v>0.9904346180144582</v>
      </c>
      <c r="I7" s="188">
        <f t="shared" si="3"/>
        <v>4.4343992021908551</v>
      </c>
      <c r="J7" s="188">
        <f t="shared" si="4"/>
        <v>6.4152684382197709</v>
      </c>
      <c r="K7" s="188">
        <v>1</v>
      </c>
      <c r="L7" s="188">
        <v>3.6601125980639773</v>
      </c>
      <c r="M7" s="188">
        <v>3.9047916274470937</v>
      </c>
      <c r="N7" s="188">
        <v>4.7280877465212781</v>
      </c>
      <c r="O7" s="188">
        <v>5.3646784054506789</v>
      </c>
      <c r="P7" s="188">
        <v>6.056054925722985</v>
      </c>
      <c r="Q7" s="188">
        <v>7.1501067837546817</v>
      </c>
      <c r="R7" s="188">
        <v>7.5312673969692598</v>
      </c>
      <c r="S7" t="s">
        <v>138</v>
      </c>
      <c r="T7" s="170" t="s">
        <v>103</v>
      </c>
      <c r="U7" s="186">
        <f>+MEDIAN(O30:O37)</f>
        <v>1.0814441425223187</v>
      </c>
      <c r="V7" s="186">
        <f>+AVERAGE(G30:G37)</f>
        <v>1.1316674965078763</v>
      </c>
      <c r="W7" s="186">
        <f>+AVERAGE(H30:H37)</f>
        <v>4.3571057528016544E-2</v>
      </c>
      <c r="X7" s="186">
        <f t="shared" si="5"/>
        <v>4.3571057528016544E-2</v>
      </c>
      <c r="Y7" s="186">
        <f>+Parámetros!B29</f>
        <v>1.1316674965078763</v>
      </c>
      <c r="Z7" s="186">
        <f t="shared" si="0"/>
        <v>1.0880964389798597</v>
      </c>
      <c r="AA7" s="186">
        <f t="shared" si="1"/>
        <v>1.1752385540358929</v>
      </c>
      <c r="AB7">
        <v>1</v>
      </c>
    </row>
    <row r="8" spans="1:28" x14ac:dyDescent="0.25">
      <c r="A8" s="71">
        <v>43897</v>
      </c>
      <c r="B8" s="52">
        <f t="shared" si="2"/>
        <v>5</v>
      </c>
      <c r="C8" s="217"/>
      <c r="D8" s="218">
        <v>43903</v>
      </c>
      <c r="E8" s="187">
        <v>5</v>
      </c>
      <c r="F8" s="187">
        <v>11</v>
      </c>
      <c r="G8" s="188">
        <v>3.5610870802055818</v>
      </c>
      <c r="H8" s="188">
        <v>0.6853315281214637</v>
      </c>
      <c r="I8" s="188">
        <f t="shared" si="3"/>
        <v>2.8757555520841183</v>
      </c>
      <c r="J8" s="188">
        <f t="shared" si="4"/>
        <v>4.2464186083270459</v>
      </c>
      <c r="K8" s="188">
        <v>1</v>
      </c>
      <c r="L8" s="188">
        <v>2.3467788248936063</v>
      </c>
      <c r="M8" s="188">
        <v>2.5136142905295187</v>
      </c>
      <c r="N8" s="188">
        <v>3.078066887920857</v>
      </c>
      <c r="O8" s="188">
        <v>3.5172208426647162</v>
      </c>
      <c r="P8" s="188">
        <v>3.9963297388832184</v>
      </c>
      <c r="Q8" s="188">
        <v>4.7582201090308596</v>
      </c>
      <c r="R8" s="188">
        <v>5.0245651544302676</v>
      </c>
      <c r="S8" t="s">
        <v>139</v>
      </c>
      <c r="T8" s="170" t="s">
        <v>104</v>
      </c>
      <c r="U8" s="186">
        <f>+MEDIAN(O38:O45)</f>
        <v>1.0846903970351125</v>
      </c>
      <c r="V8" s="186">
        <f>+AVERAGE(G38:G45)</f>
        <v>1.0889427552126711</v>
      </c>
      <c r="W8" s="186">
        <f>+AVERAGE(H38:H45)</f>
        <v>4.0416593969862337E-2</v>
      </c>
      <c r="X8" s="186">
        <f t="shared" si="5"/>
        <v>4.0416593969862337E-2</v>
      </c>
      <c r="Y8" s="186">
        <f>+Parámetros!B30</f>
        <v>1.0889427552126711</v>
      </c>
      <c r="Z8" s="186">
        <f t="shared" si="0"/>
        <v>1.0485261612428087</v>
      </c>
      <c r="AA8" s="186">
        <f t="shared" si="1"/>
        <v>1.1293593491825336</v>
      </c>
      <c r="AB8">
        <v>1</v>
      </c>
    </row>
    <row r="9" spans="1:28" x14ac:dyDescent="0.25">
      <c r="A9" s="71">
        <v>43898</v>
      </c>
      <c r="B9" s="52">
        <f t="shared" si="2"/>
        <v>6</v>
      </c>
      <c r="C9" s="217"/>
      <c r="D9" s="218">
        <v>43904</v>
      </c>
      <c r="E9" s="187">
        <v>6</v>
      </c>
      <c r="F9" s="187">
        <v>12</v>
      </c>
      <c r="G9" s="188">
        <v>3.734143491788791</v>
      </c>
      <c r="H9" s="188">
        <v>0.61388940850296791</v>
      </c>
      <c r="I9" s="188">
        <f t="shared" si="3"/>
        <v>3.1202540832858232</v>
      </c>
      <c r="J9" s="188">
        <f t="shared" si="4"/>
        <v>4.3480329002917593</v>
      </c>
      <c r="K9" s="188">
        <v>1</v>
      </c>
      <c r="L9" s="188">
        <v>2.6291816258824507</v>
      </c>
      <c r="M9" s="188">
        <v>2.7849257846151856</v>
      </c>
      <c r="N9" s="188">
        <v>3.3038233632395086</v>
      </c>
      <c r="O9" s="188">
        <v>3.7005569716627607</v>
      </c>
      <c r="P9" s="188">
        <v>4.1278735791169128</v>
      </c>
      <c r="Q9" s="188">
        <v>4.7979437831444258</v>
      </c>
      <c r="R9" s="188">
        <v>5.0299088933812772</v>
      </c>
      <c r="S9" s="188" t="s">
        <v>140</v>
      </c>
      <c r="T9" s="175" t="s">
        <v>105</v>
      </c>
      <c r="U9" s="186">
        <f>+MEDIAN(O46:O53)</f>
        <v>1.1195136313790361</v>
      </c>
      <c r="V9" s="186">
        <f>+AVERAGE(G46:G53)</f>
        <v>1.145789015054806</v>
      </c>
      <c r="W9" s="186">
        <f>+AVERAGE(H46:H53)</f>
        <v>3.9700167326165936E-2</v>
      </c>
      <c r="X9" s="186">
        <f t="shared" si="5"/>
        <v>3.9700167326165936E-2</v>
      </c>
      <c r="Y9" s="186">
        <f>+Parámetros!B31</f>
        <v>1.145789015054806</v>
      </c>
      <c r="Z9" s="186">
        <f t="shared" si="0"/>
        <v>1.1060888477286401</v>
      </c>
      <c r="AA9" s="186">
        <f t="shared" si="1"/>
        <v>1.1854891823809719</v>
      </c>
      <c r="AB9">
        <v>1</v>
      </c>
    </row>
    <row r="10" spans="1:28" x14ac:dyDescent="0.25">
      <c r="A10" s="71">
        <v>43899</v>
      </c>
      <c r="B10" s="52">
        <f t="shared" si="2"/>
        <v>7</v>
      </c>
      <c r="C10" s="217"/>
      <c r="D10" s="218">
        <v>43905</v>
      </c>
      <c r="E10" s="187">
        <v>7</v>
      </c>
      <c r="F10" s="187">
        <v>13</v>
      </c>
      <c r="G10" s="188">
        <v>3.5975033938496774</v>
      </c>
      <c r="H10" s="188">
        <v>0.53628414252893852</v>
      </c>
      <c r="I10" s="188">
        <f t="shared" si="3"/>
        <v>3.0612192513207388</v>
      </c>
      <c r="J10" s="188">
        <f t="shared" si="4"/>
        <v>4.1337875363786161</v>
      </c>
      <c r="K10" s="188">
        <v>1</v>
      </c>
      <c r="L10" s="188">
        <v>2.6240436614010982</v>
      </c>
      <c r="M10" s="188">
        <v>2.7631236562127572</v>
      </c>
      <c r="N10" s="188">
        <v>3.2227500618744487</v>
      </c>
      <c r="O10" s="188">
        <v>3.5708905980537677</v>
      </c>
      <c r="P10" s="188">
        <v>3.9432607077399435</v>
      </c>
      <c r="Q10" s="188">
        <v>4.5226721481764631</v>
      </c>
      <c r="R10" s="188">
        <v>4.7221586046919457</v>
      </c>
      <c r="S10" t="s">
        <v>141</v>
      </c>
      <c r="T10" s="184" t="s">
        <v>106</v>
      </c>
      <c r="U10" s="186">
        <f>+MEDIAN(O54:O61)</f>
        <v>1.0573914116365621</v>
      </c>
      <c r="V10" s="186">
        <f>+AVERAGE(G54:G61)</f>
        <v>1.1000039497517959</v>
      </c>
      <c r="W10" s="186">
        <f>+AVERAGE(H54:H61)</f>
        <v>3.5931641713079575E-2</v>
      </c>
      <c r="X10" s="186">
        <f t="shared" si="5"/>
        <v>4.554159136332471E-2</v>
      </c>
      <c r="Y10" s="186">
        <f>+Parámetros!B32</f>
        <v>1.3942009880223174</v>
      </c>
      <c r="Z10" s="186">
        <f t="shared" si="0"/>
        <v>1.3486593966589926</v>
      </c>
      <c r="AA10" s="186">
        <f t="shared" si="1"/>
        <v>1.4397425793856422</v>
      </c>
      <c r="AB10">
        <v>1</v>
      </c>
    </row>
    <row r="11" spans="1:28" x14ac:dyDescent="0.25">
      <c r="A11" s="71">
        <v>43900</v>
      </c>
      <c r="B11" s="52">
        <f t="shared" si="2"/>
        <v>8</v>
      </c>
      <c r="C11" s="217"/>
      <c r="D11" s="218">
        <v>43906</v>
      </c>
      <c r="E11" s="187">
        <v>8</v>
      </c>
      <c r="F11" s="187">
        <v>14</v>
      </c>
      <c r="G11" s="188">
        <v>3.1937757098844548</v>
      </c>
      <c r="H11" s="188">
        <v>0.45625367284063639</v>
      </c>
      <c r="I11" s="188">
        <f t="shared" si="3"/>
        <v>2.7375220370438185</v>
      </c>
      <c r="J11" s="188">
        <f t="shared" si="4"/>
        <v>3.6500293827250911</v>
      </c>
      <c r="K11" s="188">
        <v>1</v>
      </c>
      <c r="L11" s="188">
        <v>2.3627728521573825</v>
      </c>
      <c r="M11" s="188">
        <v>2.4821435903149451</v>
      </c>
      <c r="N11" s="188">
        <v>2.8753580409215767</v>
      </c>
      <c r="O11" s="188">
        <v>3.172075815896878</v>
      </c>
      <c r="P11" s="188">
        <v>3.4885491963377921</v>
      </c>
      <c r="Q11" s="188">
        <v>3.9794358855699858</v>
      </c>
      <c r="R11" s="188">
        <v>4.1480652144970565</v>
      </c>
      <c r="S11" t="s">
        <v>142</v>
      </c>
      <c r="T11" s="184" t="s">
        <v>107</v>
      </c>
      <c r="U11" s="186">
        <f>+MEDIAN(O62:O69)</f>
        <v>1.2772202918873399</v>
      </c>
      <c r="V11" s="186">
        <f>+AVERAGE(G62:G69)</f>
        <v>1.3183464968052847</v>
      </c>
      <c r="W11" s="186">
        <f>+AVERAGE(H62:H69)</f>
        <v>3.7328700695644243E-2</v>
      </c>
      <c r="X11" s="186">
        <f t="shared" si="5"/>
        <v>4.4019125584386809E-2</v>
      </c>
      <c r="Y11" s="186">
        <f>+Parámetros!B33</f>
        <v>1.5546338052259032</v>
      </c>
      <c r="Z11" s="186">
        <f t="shared" si="0"/>
        <v>1.5106146796415163</v>
      </c>
      <c r="AA11" s="186">
        <f t="shared" si="1"/>
        <v>1.5986529308102901</v>
      </c>
      <c r="AB11">
        <v>1</v>
      </c>
    </row>
    <row r="12" spans="1:28" x14ac:dyDescent="0.25">
      <c r="A12" s="71">
        <v>43901</v>
      </c>
      <c r="B12" s="52">
        <f t="shared" si="2"/>
        <v>9</v>
      </c>
      <c r="C12" s="217"/>
      <c r="D12" s="218">
        <v>43907</v>
      </c>
      <c r="E12" s="187">
        <v>9</v>
      </c>
      <c r="F12" s="187">
        <v>15</v>
      </c>
      <c r="G12" s="188">
        <v>3.2860350238844647</v>
      </c>
      <c r="H12" s="188">
        <v>0.42073367180838611</v>
      </c>
      <c r="I12" s="188">
        <f t="shared" si="3"/>
        <v>2.8653013520760786</v>
      </c>
      <c r="J12" s="188">
        <f t="shared" si="4"/>
        <v>3.7067686956928507</v>
      </c>
      <c r="K12" s="188">
        <v>1</v>
      </c>
      <c r="L12" s="188">
        <v>2.513556418683137</v>
      </c>
      <c r="M12" s="188">
        <v>2.6259397120378565</v>
      </c>
      <c r="N12" s="188">
        <v>2.9933268268864346</v>
      </c>
      <c r="O12" s="188">
        <v>3.268096096951604</v>
      </c>
      <c r="P12" s="188">
        <v>3.5591951117380436</v>
      </c>
      <c r="Q12" s="188">
        <v>4.0073267767210501</v>
      </c>
      <c r="R12" s="188">
        <v>4.1604378146744523</v>
      </c>
      <c r="T12" s="184" t="s">
        <v>108</v>
      </c>
      <c r="U12" s="186">
        <f>+MEDIAN(O70:O77)</f>
        <v>1.6151858201601599</v>
      </c>
      <c r="V12" s="186">
        <f>+AVERAGE(G70:G77)</f>
        <v>1.604532198311043</v>
      </c>
      <c r="W12" s="186">
        <f>+AVERAGE(H70:H77)</f>
        <v>3.4860292980682425E-2</v>
      </c>
      <c r="X12" s="186">
        <f t="shared" si="5"/>
        <v>3.6446509167424694E-2</v>
      </c>
      <c r="Y12" s="186">
        <f>+Parámetros!B34</f>
        <v>1.6775417667194468</v>
      </c>
      <c r="Z12" s="186">
        <f t="shared" si="0"/>
        <v>1.6410952575520221</v>
      </c>
      <c r="AA12" s="186">
        <f t="shared" si="1"/>
        <v>1.7139882758868714</v>
      </c>
      <c r="AB12">
        <v>1</v>
      </c>
    </row>
    <row r="13" spans="1:28" x14ac:dyDescent="0.25">
      <c r="A13" s="71">
        <v>43902</v>
      </c>
      <c r="B13" s="52">
        <f t="shared" si="2"/>
        <v>10</v>
      </c>
      <c r="C13" s="217"/>
      <c r="D13" s="218">
        <v>43908</v>
      </c>
      <c r="E13" s="187">
        <v>10</v>
      </c>
      <c r="F13" s="187">
        <v>16</v>
      </c>
      <c r="G13" s="188">
        <v>3.498798525308989</v>
      </c>
      <c r="H13" s="188">
        <v>0.39616092173063477</v>
      </c>
      <c r="I13" s="188">
        <f t="shared" si="3"/>
        <v>3.1026376035783541</v>
      </c>
      <c r="J13" s="188">
        <f t="shared" si="4"/>
        <v>3.894959447039624</v>
      </c>
      <c r="K13" s="188">
        <v>1</v>
      </c>
      <c r="L13" s="188">
        <v>2.7656550433144278</v>
      </c>
      <c r="M13" s="188">
        <v>2.8736512032782118</v>
      </c>
      <c r="N13" s="188">
        <v>3.2240740520875266</v>
      </c>
      <c r="O13" s="188">
        <v>3.4838578077312623</v>
      </c>
      <c r="P13" s="188">
        <v>3.7572406632314426</v>
      </c>
      <c r="Q13" s="188">
        <v>4.1749133226061401</v>
      </c>
      <c r="R13" s="188">
        <v>4.3168350472397821</v>
      </c>
      <c r="T13" s="184" t="s">
        <v>109</v>
      </c>
      <c r="U13" s="186">
        <f>+MEDIAN(O78:O85)</f>
        <v>1.8062348235469954</v>
      </c>
      <c r="V13" s="186">
        <f>+AVERAGE(G78:G85)</f>
        <v>1.7870723323270667</v>
      </c>
      <c r="W13" s="186">
        <f>+AVERAGE(H71:H78)</f>
        <v>3.372673885092102E-2</v>
      </c>
      <c r="X13" s="186">
        <f t="shared" si="5"/>
        <v>3.3223135511190598E-2</v>
      </c>
      <c r="Y13" s="186">
        <f>+Parámetros!B35</f>
        <v>1.7603879974176695</v>
      </c>
      <c r="Z13" s="186">
        <f t="shared" si="0"/>
        <v>1.727164861906479</v>
      </c>
      <c r="AA13" s="186">
        <f t="shared" si="1"/>
        <v>1.79361113292886</v>
      </c>
      <c r="AB13">
        <v>1</v>
      </c>
    </row>
    <row r="14" spans="1:28" x14ac:dyDescent="0.25">
      <c r="A14" s="71">
        <v>43903</v>
      </c>
      <c r="B14" s="52">
        <f t="shared" si="2"/>
        <v>11</v>
      </c>
      <c r="C14" s="217"/>
      <c r="D14" s="218">
        <v>43909</v>
      </c>
      <c r="E14" s="187">
        <v>11</v>
      </c>
      <c r="F14" s="187">
        <v>17</v>
      </c>
      <c r="G14" s="188">
        <v>3.718846167893914</v>
      </c>
      <c r="H14" s="188">
        <v>0.37375810278651922</v>
      </c>
      <c r="I14" s="188">
        <f t="shared" si="3"/>
        <v>3.3450880651073946</v>
      </c>
      <c r="J14" s="188">
        <f t="shared" si="4"/>
        <v>4.0926042706804333</v>
      </c>
      <c r="K14" s="188">
        <v>1</v>
      </c>
      <c r="L14" s="188">
        <v>3.0224946591454347</v>
      </c>
      <c r="M14" s="188">
        <v>3.1261530707913243</v>
      </c>
      <c r="N14" s="188">
        <v>3.4603941143517316</v>
      </c>
      <c r="O14" s="188">
        <v>3.7063323230090588</v>
      </c>
      <c r="P14" s="188">
        <v>3.9636598010840736</v>
      </c>
      <c r="Q14" s="188">
        <v>4.3542273142802248</v>
      </c>
      <c r="R14" s="188">
        <v>4.486303711291491</v>
      </c>
      <c r="T14" s="184" t="s">
        <v>160</v>
      </c>
      <c r="U14" s="186">
        <f>+MEDIAN(O86:O93)</f>
        <v>1.236342232410137</v>
      </c>
      <c r="V14" s="186">
        <f>+AVERAGE(G86:G93)</f>
        <v>1.2618750923603907</v>
      </c>
      <c r="W14" s="186">
        <f>+AVERAGE(H86:H93)</f>
        <v>1.7508426735614781E-2</v>
      </c>
      <c r="X14" s="186">
        <f t="shared" si="5"/>
        <v>2.2556923156126011E-2</v>
      </c>
      <c r="Y14" s="186">
        <f>+Parámetros!B36</f>
        <v>1.6257325641431071</v>
      </c>
      <c r="Z14" s="186">
        <f t="shared" si="0"/>
        <v>1.6031756409869811</v>
      </c>
      <c r="AA14" s="186">
        <f t="shared" si="1"/>
        <v>1.6482894872992331</v>
      </c>
      <c r="AB14">
        <v>1</v>
      </c>
    </row>
    <row r="15" spans="1:28" x14ac:dyDescent="0.25">
      <c r="A15" s="71">
        <v>43904</v>
      </c>
      <c r="B15" s="52">
        <f t="shared" si="2"/>
        <v>12</v>
      </c>
      <c r="C15" s="217"/>
      <c r="D15" s="218">
        <v>43910</v>
      </c>
      <c r="E15" s="187">
        <v>12</v>
      </c>
      <c r="F15" s="187">
        <v>18</v>
      </c>
      <c r="G15" s="188">
        <v>3.9582893985707845</v>
      </c>
      <c r="H15" s="188">
        <v>0.35263244683693706</v>
      </c>
      <c r="I15" s="188">
        <f t="shared" si="3"/>
        <v>3.6056569517338475</v>
      </c>
      <c r="J15" s="188">
        <f t="shared" si="4"/>
        <v>4.3109218454077212</v>
      </c>
      <c r="K15" s="188">
        <v>1</v>
      </c>
      <c r="L15" s="188">
        <v>3.297360777702901</v>
      </c>
      <c r="M15" s="188">
        <v>3.3966616645139345</v>
      </c>
      <c r="N15" s="188">
        <v>3.7150817816131032</v>
      </c>
      <c r="O15" s="188">
        <v>3.9478226727204655</v>
      </c>
      <c r="P15" s="188">
        <v>4.1900890957043107</v>
      </c>
      <c r="Q15" s="188">
        <v>4.5556215143043897</v>
      </c>
      <c r="R15" s="188">
        <v>4.6786935750992376</v>
      </c>
      <c r="T15" s="184" t="s">
        <v>163</v>
      </c>
      <c r="U15" s="186">
        <f>+MEDIAN(O94:O101)</f>
        <v>1.3014357397401861</v>
      </c>
      <c r="V15" s="186">
        <f>+AVERAGE(G94:G101)</f>
        <v>1.3282328149232241</v>
      </c>
      <c r="W15" s="186">
        <f>+AVERAGE(H87:H94)</f>
        <v>1.6970157913578275E-2</v>
      </c>
      <c r="X15" s="186">
        <f t="shared" si="5"/>
        <v>2.1301960837076628E-2</v>
      </c>
      <c r="Y15" s="186">
        <f>+Parámetros!B37</f>
        <v>1.667277555701224</v>
      </c>
      <c r="Z15" s="186">
        <f t="shared" si="0"/>
        <v>1.6459755948641475</v>
      </c>
      <c r="AA15" s="186">
        <f t="shared" si="1"/>
        <v>1.6885795165383006</v>
      </c>
      <c r="AB15">
        <v>1</v>
      </c>
    </row>
    <row r="16" spans="1:28" x14ac:dyDescent="0.25">
      <c r="A16" s="71">
        <v>43905</v>
      </c>
      <c r="B16" s="52">
        <f t="shared" si="2"/>
        <v>13</v>
      </c>
      <c r="C16" s="217"/>
      <c r="D16" s="218">
        <v>43911</v>
      </c>
      <c r="E16" s="187">
        <v>13</v>
      </c>
      <c r="F16" s="187">
        <v>19</v>
      </c>
      <c r="G16" s="188">
        <v>4.7397863383969385</v>
      </c>
      <c r="H16" s="188">
        <v>0.35133633844563533</v>
      </c>
      <c r="I16" s="188">
        <f t="shared" si="3"/>
        <v>4.3884499999513036</v>
      </c>
      <c r="J16" s="188">
        <f t="shared" si="4"/>
        <v>5.0911226768425735</v>
      </c>
      <c r="K16" s="188">
        <v>1</v>
      </c>
      <c r="L16" s="188">
        <v>4.0761680948237062</v>
      </c>
      <c r="M16" s="188">
        <v>4.1770694094523195</v>
      </c>
      <c r="N16" s="188">
        <v>4.4983208597119315</v>
      </c>
      <c r="O16" s="188">
        <v>4.7311082432225904</v>
      </c>
      <c r="P16" s="188">
        <v>4.9717928186754055</v>
      </c>
      <c r="Q16" s="188">
        <v>5.3321058481445291</v>
      </c>
      <c r="R16" s="188">
        <v>5.4527180497908327</v>
      </c>
      <c r="T16" s="184" t="s">
        <v>170</v>
      </c>
      <c r="U16" s="186">
        <f>+MEDIAN(O102:O108)</f>
        <v>1.392867113469002</v>
      </c>
      <c r="V16" s="186">
        <f>+AVERAGE(G102:G108)</f>
        <v>1.3963626688715498</v>
      </c>
      <c r="W16" s="186">
        <f>+AVERAGE(H102:H108)</f>
        <v>1.3887272214926803E-2</v>
      </c>
      <c r="X16" s="186">
        <f t="shared" ref="X16" si="6">+W16/V16*Y16</f>
        <v>1.6262171872729665E-2</v>
      </c>
      <c r="Y16" s="186">
        <f>+Parámetros!B38</f>
        <v>1.6351583929812334</v>
      </c>
      <c r="Z16" s="186">
        <f t="shared" ref="Z16" si="7">+Y16-X16</f>
        <v>1.6188962211085038</v>
      </c>
      <c r="AA16" s="186">
        <f t="shared" ref="AA16" si="8">+Y16+X16</f>
        <v>1.651420564853963</v>
      </c>
      <c r="AB16">
        <v>1</v>
      </c>
    </row>
    <row r="17" spans="1:28" x14ac:dyDescent="0.25">
      <c r="A17" s="71">
        <v>43906</v>
      </c>
      <c r="B17" s="52">
        <f t="shared" si="2"/>
        <v>14</v>
      </c>
      <c r="C17" s="217"/>
      <c r="D17" s="218">
        <v>43912</v>
      </c>
      <c r="E17" s="187">
        <v>14</v>
      </c>
      <c r="F17" s="187">
        <v>20</v>
      </c>
      <c r="G17" s="188">
        <v>4.5180548672628031</v>
      </c>
      <c r="H17" s="188">
        <v>0.31030128225916898</v>
      </c>
      <c r="I17" s="188">
        <f t="shared" si="3"/>
        <v>4.2077535850036343</v>
      </c>
      <c r="J17" s="188">
        <f t="shared" si="4"/>
        <v>4.828356149521972</v>
      </c>
      <c r="K17" s="188">
        <v>1</v>
      </c>
      <c r="L17" s="188">
        <v>3.9303054573157308</v>
      </c>
      <c r="M17" s="188">
        <v>4.0200546253900438</v>
      </c>
      <c r="N17" s="188">
        <v>4.3050688186158519</v>
      </c>
      <c r="O17" s="188">
        <v>4.5109529965346509</v>
      </c>
      <c r="P17" s="188">
        <v>4.7232998368906616</v>
      </c>
      <c r="Q17" s="188">
        <v>5.0402808003568582</v>
      </c>
      <c r="R17" s="188">
        <v>5.1461612129550485</v>
      </c>
      <c r="T17" s="184" t="s">
        <v>171</v>
      </c>
      <c r="U17" s="186">
        <f>+MEDIAN(O109:O115)</f>
        <v>1.4894448303019137</v>
      </c>
      <c r="V17" s="186">
        <f>+AVERAGE(G109:G115)</f>
        <v>1.4634113271774998</v>
      </c>
      <c r="W17" s="186">
        <f>+AVERAGE(H109:H115)</f>
        <v>1.2053640797306725E-2</v>
      </c>
      <c r="X17" s="186">
        <f t="shared" ref="X17" si="9">+W17/V17*Y17</f>
        <v>1.3908711924115014E-2</v>
      </c>
      <c r="Y17" s="186">
        <f>+Parámetros!B39</f>
        <v>1.68863224966407</v>
      </c>
      <c r="Z17" s="186">
        <f t="shared" ref="Z17" si="10">+Y17-X17</f>
        <v>1.674723537739955</v>
      </c>
      <c r="AA17" s="186">
        <f t="shared" ref="AA17" si="11">+Y17+X17</f>
        <v>1.702540961588185</v>
      </c>
      <c r="AB17">
        <v>1</v>
      </c>
    </row>
    <row r="18" spans="1:28" x14ac:dyDescent="0.25">
      <c r="A18" s="71">
        <v>43907</v>
      </c>
      <c r="B18" s="52">
        <f t="shared" si="2"/>
        <v>15</v>
      </c>
      <c r="C18" s="217"/>
      <c r="D18" s="218">
        <v>43913</v>
      </c>
      <c r="E18" s="187">
        <v>15</v>
      </c>
      <c r="F18" s="187">
        <v>21</v>
      </c>
      <c r="G18" s="188">
        <v>4.0907770432577673</v>
      </c>
      <c r="H18" s="188">
        <v>0.26461036973741642</v>
      </c>
      <c r="I18" s="188">
        <f t="shared" si="3"/>
        <v>3.8261666735203508</v>
      </c>
      <c r="J18" s="188">
        <f t="shared" si="4"/>
        <v>4.3553874129951833</v>
      </c>
      <c r="K18" s="188">
        <v>1</v>
      </c>
      <c r="L18" s="188">
        <v>3.5885472730670274</v>
      </c>
      <c r="M18" s="188">
        <v>3.6654775088414353</v>
      </c>
      <c r="N18" s="188">
        <v>3.9093271237143301</v>
      </c>
      <c r="O18" s="188">
        <v>4.0850730527435726</v>
      </c>
      <c r="P18" s="188">
        <v>4.2660095026666403</v>
      </c>
      <c r="Q18" s="188">
        <v>4.5355338074928238</v>
      </c>
      <c r="R18" s="188">
        <v>4.6254204046573024</v>
      </c>
      <c r="T18" s="184" t="s">
        <v>174</v>
      </c>
      <c r="U18" s="186">
        <f>+MEDIAN(O116:O122)</f>
        <v>1.2066215985440216</v>
      </c>
      <c r="V18" s="186">
        <f>+AVERAGE(G116:G122)</f>
        <v>1.2261071309663916</v>
      </c>
      <c r="W18" s="186">
        <f>+AVERAGE(H116:H122)</f>
        <v>9.2741935628200857E-3</v>
      </c>
      <c r="X18" s="186">
        <f t="shared" ref="X18" si="12">+W18/V18*Y18</f>
        <v>1.157167761308117E-2</v>
      </c>
      <c r="Y18" s="186">
        <f>+Parámetros!B40</f>
        <v>1.5298490744815414</v>
      </c>
      <c r="Z18" s="186">
        <f t="shared" ref="Z18" si="13">+Y18-X18</f>
        <v>1.5182773968684602</v>
      </c>
      <c r="AA18" s="186">
        <f t="shared" ref="AA18" si="14">+Y18+X18</f>
        <v>1.5414207520946226</v>
      </c>
      <c r="AB18">
        <v>1</v>
      </c>
    </row>
    <row r="19" spans="1:28" x14ac:dyDescent="0.25">
      <c r="A19" s="71">
        <v>43908</v>
      </c>
      <c r="B19" s="52">
        <f t="shared" si="2"/>
        <v>16</v>
      </c>
      <c r="C19" s="217"/>
      <c r="D19" s="218">
        <v>43914</v>
      </c>
      <c r="E19" s="187">
        <v>16</v>
      </c>
      <c r="F19" s="187">
        <v>22</v>
      </c>
      <c r="G19" s="188">
        <v>4.2081007995109676</v>
      </c>
      <c r="H19" s="188">
        <v>0.23861950458954984</v>
      </c>
      <c r="I19" s="188">
        <f t="shared" si="3"/>
        <v>3.969481294921418</v>
      </c>
      <c r="J19" s="188">
        <f t="shared" si="4"/>
        <v>4.4467203041005172</v>
      </c>
      <c r="K19" s="188">
        <v>1</v>
      </c>
      <c r="L19" s="188">
        <v>3.7533598575226494</v>
      </c>
      <c r="M19" s="188">
        <v>3.8234483139475763</v>
      </c>
      <c r="N19" s="188">
        <v>4.0447907512554693</v>
      </c>
      <c r="O19" s="188">
        <v>4.2035913696839549</v>
      </c>
      <c r="P19" s="188">
        <v>4.3664953692863229</v>
      </c>
      <c r="Q19" s="188">
        <v>4.6081355987899473</v>
      </c>
      <c r="R19" s="188">
        <v>4.6884674169792797</v>
      </c>
      <c r="T19" s="184" t="s">
        <v>175</v>
      </c>
      <c r="U19" s="186">
        <f>+MEDIAN(O123:O129)</f>
        <v>1.2041762208470206</v>
      </c>
      <c r="V19" s="186">
        <f>+AVERAGE(G123:G129)</f>
        <v>1.1841424474714515</v>
      </c>
      <c r="W19" s="186">
        <f>+AVERAGE(H123:H129)</f>
        <v>8.2767448034931825E-3</v>
      </c>
      <c r="X19" s="186">
        <f t="shared" ref="X19" si="15">+W19/V19*Y19</f>
        <v>1.0631244266448313E-2</v>
      </c>
      <c r="Y19" s="186">
        <f>+Parámetros!B41</f>
        <v>1.5209974336801855</v>
      </c>
      <c r="Z19" s="186">
        <f t="shared" ref="Z19" si="16">+Y19-X19</f>
        <v>1.5103661894137372</v>
      </c>
      <c r="AA19" s="186">
        <f t="shared" ref="AA19" si="17">+Y19+X19</f>
        <v>1.5316286779466337</v>
      </c>
      <c r="AB19">
        <v>1</v>
      </c>
    </row>
    <row r="20" spans="1:28" x14ac:dyDescent="0.25">
      <c r="A20" s="71">
        <v>43909</v>
      </c>
      <c r="B20" s="52">
        <f t="shared" si="2"/>
        <v>17</v>
      </c>
      <c r="C20" s="217"/>
      <c r="D20" s="218">
        <v>43915</v>
      </c>
      <c r="E20" s="187">
        <v>17</v>
      </c>
      <c r="F20" s="187">
        <v>23</v>
      </c>
      <c r="G20" s="188">
        <v>4.3781691887056713</v>
      </c>
      <c r="H20" s="188">
        <v>0.21648653348594696</v>
      </c>
      <c r="I20" s="188">
        <f t="shared" si="3"/>
        <v>4.1616826552197246</v>
      </c>
      <c r="J20" s="188">
        <f t="shared" si="4"/>
        <v>4.594655722191618</v>
      </c>
      <c r="K20" s="188">
        <v>1</v>
      </c>
      <c r="L20" s="188">
        <v>3.9640914371044085</v>
      </c>
      <c r="M20" s="188">
        <v>4.0282692670538953</v>
      </c>
      <c r="N20" s="188">
        <v>4.230271659197073</v>
      </c>
      <c r="O20" s="188">
        <v>4.374601516107905</v>
      </c>
      <c r="P20" s="188">
        <v>4.5221777260369533</v>
      </c>
      <c r="Q20" s="188">
        <v>4.7402389060625705</v>
      </c>
      <c r="R20" s="188">
        <v>4.8125211026781436</v>
      </c>
      <c r="T20" s="184" t="s">
        <v>176</v>
      </c>
      <c r="U20" s="186">
        <f>+MEDIAN(O130:O136)</f>
        <v>1.2065250109866479</v>
      </c>
      <c r="V20" s="186">
        <f>+AVERAGE(G130:G136)</f>
        <v>1.2030212649548822</v>
      </c>
      <c r="W20" s="186">
        <f>+AVERAGE(H130:H136)</f>
        <v>7.6961223193605394E-3</v>
      </c>
      <c r="X20" s="186">
        <f t="shared" ref="X20" si="18">+W20/V20*Y20</f>
        <v>9.5096054519367163E-3</v>
      </c>
      <c r="Y20" s="186">
        <f>+Parámetros!B42</f>
        <v>1.4864963296167191</v>
      </c>
      <c r="Z20" s="186">
        <f t="shared" ref="Z20" si="19">+Y20-X20</f>
        <v>1.4769867241647823</v>
      </c>
      <c r="AA20" s="186">
        <f t="shared" ref="AA20" si="20">+Y20+X20</f>
        <v>1.4960059350686559</v>
      </c>
      <c r="AB20">
        <v>1</v>
      </c>
    </row>
    <row r="21" spans="1:28" x14ac:dyDescent="0.25">
      <c r="A21" s="71">
        <v>43910</v>
      </c>
      <c r="B21" s="52">
        <f t="shared" si="2"/>
        <v>18</v>
      </c>
      <c r="C21" s="217"/>
      <c r="D21" s="218">
        <v>43916</v>
      </c>
      <c r="E21" s="187">
        <v>18</v>
      </c>
      <c r="F21" s="187">
        <v>24</v>
      </c>
      <c r="G21" s="188">
        <v>3.9716497116498641</v>
      </c>
      <c r="H21" s="188">
        <v>0.18418084516266986</v>
      </c>
      <c r="I21" s="188">
        <f t="shared" si="3"/>
        <v>3.7874688664871945</v>
      </c>
      <c r="J21" s="188">
        <f t="shared" si="4"/>
        <v>4.1558305568125338</v>
      </c>
      <c r="K21" s="188">
        <v>1</v>
      </c>
      <c r="L21" s="188">
        <v>3.6188185251105969</v>
      </c>
      <c r="M21" s="188">
        <v>3.6736321078972711</v>
      </c>
      <c r="N21" s="188">
        <v>3.8459186428080256</v>
      </c>
      <c r="O21" s="188">
        <v>3.9688030140369168</v>
      </c>
      <c r="P21" s="188">
        <v>4.0942776757391082</v>
      </c>
      <c r="Q21" s="188">
        <v>4.2793777567339522</v>
      </c>
      <c r="R21" s="188">
        <v>4.3406580061596811</v>
      </c>
      <c r="T21" s="184" t="s">
        <v>177</v>
      </c>
      <c r="U21" s="186">
        <f>+MEDIAN(O137:O143)</f>
        <v>1.3271902561903759</v>
      </c>
      <c r="V21" s="186">
        <f>+AVERAGE(G137:G143)</f>
        <v>1.3180270639322156</v>
      </c>
      <c r="W21" s="186">
        <f>+AVERAGE(H137:H143)</f>
        <v>7.3380529474831669E-3</v>
      </c>
      <c r="X21" s="186">
        <f t="shared" ref="X21" si="21">+W21/V21*Y21</f>
        <v>7.3380529474831669E-3</v>
      </c>
      <c r="Y21" s="186">
        <f>+Parámetros!B43</f>
        <v>1.3180270639322156</v>
      </c>
      <c r="Z21" s="186">
        <f t="shared" ref="Z21" si="22">+Y21-X21</f>
        <v>1.3106890109847324</v>
      </c>
      <c r="AA21" s="186">
        <f t="shared" ref="AA21" si="23">+Y21+X21</f>
        <v>1.3253651168796987</v>
      </c>
      <c r="AB21">
        <v>1</v>
      </c>
    </row>
    <row r="22" spans="1:28" x14ac:dyDescent="0.25">
      <c r="A22" s="71">
        <v>43911</v>
      </c>
      <c r="B22" s="52">
        <f t="shared" si="2"/>
        <v>19</v>
      </c>
      <c r="C22" s="217"/>
      <c r="D22" s="218">
        <v>43917</v>
      </c>
      <c r="E22" s="187">
        <v>19</v>
      </c>
      <c r="F22" s="187">
        <v>25</v>
      </c>
      <c r="G22" s="188">
        <v>3.6642435321377218</v>
      </c>
      <c r="H22" s="188">
        <v>0.15827121455272478</v>
      </c>
      <c r="I22" s="188">
        <f t="shared" si="3"/>
        <v>3.5059723175849968</v>
      </c>
      <c r="J22" s="188">
        <f t="shared" si="4"/>
        <v>3.8225147466904468</v>
      </c>
      <c r="K22" s="188">
        <v>1</v>
      </c>
      <c r="L22" s="188">
        <v>3.3605625391587006</v>
      </c>
      <c r="M22" s="188">
        <v>3.4078546112690313</v>
      </c>
      <c r="N22" s="188">
        <v>3.5562855567071057</v>
      </c>
      <c r="O22" s="188">
        <v>3.6619650258295411</v>
      </c>
      <c r="P22" s="188">
        <v>3.7697177554066528</v>
      </c>
      <c r="Q22" s="188">
        <v>3.9284047112968667</v>
      </c>
      <c r="R22" s="188">
        <v>3.9808727832389934</v>
      </c>
      <c r="T22" s="184" t="s">
        <v>178</v>
      </c>
      <c r="U22" s="186">
        <f>+MEDIAN(O144:O150)</f>
        <v>1.1734494377652649</v>
      </c>
      <c r="V22" s="186">
        <f>+AVERAGE(G144:G150)</f>
        <v>1.1949887046344931</v>
      </c>
      <c r="W22" s="186">
        <f>+AVERAGE(H144:H150)</f>
        <v>6.1606405814175706E-3</v>
      </c>
      <c r="X22" s="186">
        <f t="shared" ref="X22" si="24">+W22/V22*Y22</f>
        <v>7.4450658420530938E-3</v>
      </c>
      <c r="Y22" s="186">
        <f>+Parámetros!B44</f>
        <v>1.4441306011827719</v>
      </c>
      <c r="Z22" s="186">
        <f t="shared" ref="Z22" si="25">+Y22-X22</f>
        <v>1.4366855353407189</v>
      </c>
      <c r="AA22" s="186">
        <f t="shared" ref="AA22" si="26">+Y22+X22</f>
        <v>1.451575667024825</v>
      </c>
      <c r="AB22">
        <v>1</v>
      </c>
    </row>
    <row r="23" spans="1:28" x14ac:dyDescent="0.25">
      <c r="A23" s="71">
        <v>43912</v>
      </c>
      <c r="B23" s="52">
        <f t="shared" si="2"/>
        <v>20</v>
      </c>
      <c r="C23" s="217"/>
      <c r="D23" s="218">
        <v>43918</v>
      </c>
      <c r="E23" s="187">
        <v>20</v>
      </c>
      <c r="F23" s="187">
        <v>26</v>
      </c>
      <c r="G23" s="188">
        <v>2.8735654214313224</v>
      </c>
      <c r="H23" s="188">
        <v>0.12553228828927157</v>
      </c>
      <c r="I23" s="188">
        <f t="shared" si="3"/>
        <v>2.7480331331420507</v>
      </c>
      <c r="J23" s="188">
        <f t="shared" si="4"/>
        <v>2.9990977097205942</v>
      </c>
      <c r="K23" s="188">
        <v>1</v>
      </c>
      <c r="L23" s="188">
        <v>2.6327612199665125</v>
      </c>
      <c r="M23" s="188">
        <v>2.6702475384569171</v>
      </c>
      <c r="N23" s="188">
        <v>2.7879283583625138</v>
      </c>
      <c r="O23" s="188">
        <v>2.8717376604752656</v>
      </c>
      <c r="P23" s="188">
        <v>2.9572100824487499</v>
      </c>
      <c r="Q23" s="188">
        <v>3.0831180176221471</v>
      </c>
      <c r="R23" s="188">
        <v>3.1247563871372597</v>
      </c>
      <c r="T23" s="184" t="s">
        <v>179</v>
      </c>
      <c r="U23" s="186">
        <f>+MEDIAN(O151:O157)</f>
        <v>1.1417447339654971</v>
      </c>
      <c r="V23" s="186">
        <f>+AVERAGE(G151:G157)</f>
        <v>1.1449860269092282</v>
      </c>
      <c r="W23" s="186">
        <f>+AVERAGE(H151:H157)</f>
        <v>5.5495455132617989E-3</v>
      </c>
      <c r="X23" s="186">
        <f t="shared" ref="X23" si="27">+W23/V23*Y23</f>
        <v>6.8653527799136293E-3</v>
      </c>
      <c r="Y23" s="186">
        <f>+Parámetros!B45</f>
        <v>1.4164642823486475</v>
      </c>
      <c r="Z23" s="186">
        <f t="shared" ref="Z23" si="28">+Y23-X23</f>
        <v>1.4095989295687339</v>
      </c>
      <c r="AA23" s="186">
        <f t="shared" ref="AA23" si="29">+Y23+X23</f>
        <v>1.4233296351285611</v>
      </c>
      <c r="AB23">
        <v>1</v>
      </c>
    </row>
    <row r="24" spans="1:28" x14ac:dyDescent="0.25">
      <c r="A24" s="71">
        <v>43913</v>
      </c>
      <c r="B24" s="52">
        <f t="shared" si="2"/>
        <v>21</v>
      </c>
      <c r="C24" s="217"/>
      <c r="D24" s="218">
        <v>43919</v>
      </c>
      <c r="E24" s="187">
        <v>21</v>
      </c>
      <c r="F24" s="187">
        <v>27</v>
      </c>
      <c r="G24" s="188">
        <v>2.4780065949867578</v>
      </c>
      <c r="H24" s="188">
        <v>0.10490238409020929</v>
      </c>
      <c r="I24" s="188">
        <f t="shared" si="3"/>
        <v>2.3731042108965483</v>
      </c>
      <c r="J24" s="188">
        <f t="shared" si="4"/>
        <v>2.5829089790769673</v>
      </c>
      <c r="K24" s="188">
        <v>1</v>
      </c>
      <c r="L24" s="188">
        <v>2.2766396596787741</v>
      </c>
      <c r="M24" s="188">
        <v>2.3080188665683994</v>
      </c>
      <c r="N24" s="188">
        <v>2.406467334892803</v>
      </c>
      <c r="O24" s="188">
        <v>2.4765264616175857</v>
      </c>
      <c r="P24" s="188">
        <v>2.5479323897891764</v>
      </c>
      <c r="Q24" s="188">
        <v>2.653043233920326</v>
      </c>
      <c r="R24" s="188">
        <v>2.6877848156596555</v>
      </c>
      <c r="T24" s="184" t="s">
        <v>180</v>
      </c>
      <c r="U24" s="186">
        <f>+MEDIAN(O158:O164)</f>
        <v>1.1276436691087941</v>
      </c>
      <c r="V24" s="186">
        <f>+AVERAGE(G158:G164)</f>
        <v>1.1205738251752269</v>
      </c>
      <c r="W24" s="186">
        <f>+AVERAGE(H158:H164)</f>
        <v>5.142523288759436E-3</v>
      </c>
      <c r="X24" s="186">
        <f t="shared" ref="X24" si="30">+W24/V24*Y24</f>
        <v>5.142523288759436E-3</v>
      </c>
      <c r="Y24" s="186">
        <f>+Parámetros!B46</f>
        <v>1.1205738251752269</v>
      </c>
      <c r="Z24" s="186">
        <f t="shared" ref="Z24" si="31">+Y24-X24</f>
        <v>1.1154313018864674</v>
      </c>
      <c r="AA24" s="186">
        <f t="shared" ref="AA24" si="32">+Y24+X24</f>
        <v>1.1257163484639863</v>
      </c>
      <c r="AB24">
        <v>1</v>
      </c>
    </row>
    <row r="25" spans="1:28" x14ac:dyDescent="0.25">
      <c r="A25" s="71">
        <v>43914</v>
      </c>
      <c r="B25" s="52">
        <f t="shared" si="2"/>
        <v>22</v>
      </c>
      <c r="C25" s="217"/>
      <c r="D25" s="218">
        <v>43920</v>
      </c>
      <c r="E25" s="187">
        <v>22</v>
      </c>
      <c r="F25" s="187">
        <v>28</v>
      </c>
      <c r="G25" s="188">
        <v>2.4506619671408911</v>
      </c>
      <c r="H25" s="188">
        <v>9.4818958263071546E-2</v>
      </c>
      <c r="I25" s="188">
        <f t="shared" si="3"/>
        <v>2.3558430088778195</v>
      </c>
      <c r="J25" s="188">
        <f t="shared" si="4"/>
        <v>2.5454809254039628</v>
      </c>
      <c r="K25" s="188">
        <v>1</v>
      </c>
      <c r="L25" s="188">
        <v>2.268319029391157</v>
      </c>
      <c r="M25" s="188">
        <v>2.2968120234547422</v>
      </c>
      <c r="N25" s="188">
        <v>2.3860584916205121</v>
      </c>
      <c r="O25" s="188">
        <v>2.4494391904709838</v>
      </c>
      <c r="P25" s="188">
        <v>2.513932507729292</v>
      </c>
      <c r="Q25" s="188">
        <v>2.6086829407223502</v>
      </c>
      <c r="R25" s="188">
        <v>2.6399537124352963</v>
      </c>
      <c r="T25" s="184" t="s">
        <v>193</v>
      </c>
      <c r="U25" s="186">
        <f>+MEDIAN(O165:O171)</f>
        <v>0.99272850951295188</v>
      </c>
      <c r="V25" s="186">
        <f>+AVERAGE(G165:G171)</f>
        <v>0.99191165281546334</v>
      </c>
      <c r="W25" s="186">
        <f>+AVERAGE(H165:H171)</f>
        <v>4.6307582688069546E-3</v>
      </c>
      <c r="X25" s="186">
        <f t="shared" ref="X25" si="33">+W25/V25*Y25</f>
        <v>4.6307582688069546E-3</v>
      </c>
      <c r="Y25" s="186">
        <f>+Parámetros!B47</f>
        <v>0.99191165281546334</v>
      </c>
      <c r="Z25" s="186">
        <f t="shared" ref="Z25" si="34">+Y25-X25</f>
        <v>0.98728089454665635</v>
      </c>
      <c r="AA25" s="186">
        <f t="shared" ref="AA25" si="35">+Y25+X25</f>
        <v>0.99654241108427033</v>
      </c>
      <c r="AB25">
        <v>1</v>
      </c>
    </row>
    <row r="26" spans="1:28" ht="15.75" thickBot="1" x14ac:dyDescent="0.3">
      <c r="A26" s="71">
        <v>43915</v>
      </c>
      <c r="B26" s="52">
        <f t="shared" si="2"/>
        <v>23</v>
      </c>
      <c r="C26" s="217"/>
      <c r="D26" s="219">
        <v>43921</v>
      </c>
      <c r="E26" s="187">
        <v>23</v>
      </c>
      <c r="F26" s="187">
        <v>29</v>
      </c>
      <c r="G26" s="188">
        <v>2.0869638101079726</v>
      </c>
      <c r="H26" s="188">
        <v>8.062644602151503E-2</v>
      </c>
      <c r="I26" s="188">
        <f t="shared" si="3"/>
        <v>2.0063373640864577</v>
      </c>
      <c r="J26" s="188">
        <f t="shared" si="4"/>
        <v>2.1675902561294875</v>
      </c>
      <c r="K26" s="188">
        <v>1</v>
      </c>
      <c r="L26" s="188">
        <v>1.9319095098542187</v>
      </c>
      <c r="M26" s="188">
        <v>1.956139424112961</v>
      </c>
      <c r="N26" s="188">
        <v>2.0320309920757391</v>
      </c>
      <c r="O26" s="188">
        <v>2.0859256115385469</v>
      </c>
      <c r="P26" s="188">
        <v>2.1407648995754864</v>
      </c>
      <c r="Q26" s="188">
        <v>2.2213296090825527</v>
      </c>
      <c r="R26" s="188">
        <v>2.2479179959562128</v>
      </c>
      <c r="T26" s="184" t="s">
        <v>194</v>
      </c>
      <c r="U26" s="186">
        <f>+MEDIAN(O172:O178)</f>
        <v>1.2711239710281192</v>
      </c>
      <c r="V26" s="186">
        <f>+AVERAGE(G172:G178)</f>
        <v>1.2520329094452851</v>
      </c>
      <c r="W26" s="186">
        <f>+AVERAGE(H172:H178)</f>
        <v>5.1373253723319542E-3</v>
      </c>
      <c r="X26" s="186">
        <f t="shared" ref="X26" si="36">+W26/V26*Y26</f>
        <v>5.5760934093207655E-3</v>
      </c>
      <c r="Y26" s="186">
        <f>+Parámetros!B48</f>
        <v>1.3589663781489296</v>
      </c>
      <c r="Z26" s="186">
        <f t="shared" ref="Z26" si="37">+Y26-X26</f>
        <v>1.3533902847396089</v>
      </c>
      <c r="AA26" s="186">
        <f t="shared" ref="AA26" si="38">+Y26+X26</f>
        <v>1.3645424715582504</v>
      </c>
      <c r="AB26">
        <v>1</v>
      </c>
    </row>
    <row r="27" spans="1:28" x14ac:dyDescent="0.25">
      <c r="A27" s="71">
        <v>43916</v>
      </c>
      <c r="B27" s="52">
        <f t="shared" si="2"/>
        <v>24</v>
      </c>
      <c r="C27" s="217"/>
      <c r="D27" s="220">
        <v>43922</v>
      </c>
      <c r="E27" s="187">
        <v>24</v>
      </c>
      <c r="F27" s="187">
        <v>30</v>
      </c>
      <c r="G27" s="188">
        <v>1.7107366991962534</v>
      </c>
      <c r="H27" s="188">
        <v>6.8049452117616205E-2</v>
      </c>
      <c r="I27" s="188">
        <f t="shared" si="3"/>
        <v>1.6426872470786371</v>
      </c>
      <c r="J27" s="188">
        <f t="shared" si="4"/>
        <v>1.7787861513138696</v>
      </c>
      <c r="K27" s="188">
        <v>1</v>
      </c>
      <c r="L27" s="188">
        <v>1.5799442540258066</v>
      </c>
      <c r="M27" s="188">
        <v>1.6003651942879979</v>
      </c>
      <c r="N27" s="188">
        <v>1.6643595064013783</v>
      </c>
      <c r="O27" s="188">
        <v>1.7098344965591785</v>
      </c>
      <c r="P27" s="188">
        <v>1.7561304131452586</v>
      </c>
      <c r="Q27" s="188">
        <v>1.8241857209795982</v>
      </c>
      <c r="R27" s="188">
        <v>1.8466561850440673</v>
      </c>
      <c r="T27" s="184" t="s">
        <v>195</v>
      </c>
      <c r="U27" s="186">
        <f>+MEDIAN(O179:O185)</f>
        <v>1.2124385391033929</v>
      </c>
      <c r="V27" s="186">
        <f>+AVERAGE(G179:G185)</f>
        <v>1.1954615575993535</v>
      </c>
      <c r="W27" s="186">
        <f>+AVERAGE(H179:H185)</f>
        <v>4.5385036060158453E-3</v>
      </c>
      <c r="X27" s="186">
        <f t="shared" ref="X27" si="39">+W27/V27*Y27</f>
        <v>5.0187374309355456E-3</v>
      </c>
      <c r="Y27" s="186">
        <f>+Parámetros!B49</f>
        <v>1.321957232426938</v>
      </c>
      <c r="Z27" s="186">
        <f t="shared" ref="Z27" si="40">+Y27-X27</f>
        <v>1.3169384949960024</v>
      </c>
      <c r="AA27" s="186">
        <f t="shared" ref="AA27" si="41">+Y27+X27</f>
        <v>1.3269759698578736</v>
      </c>
      <c r="AB27">
        <v>1</v>
      </c>
    </row>
    <row r="28" spans="1:28" x14ac:dyDescent="0.25">
      <c r="A28" s="71">
        <v>43917</v>
      </c>
      <c r="B28" s="52">
        <f t="shared" si="2"/>
        <v>25</v>
      </c>
      <c r="C28" s="217"/>
      <c r="D28" s="221">
        <v>43923</v>
      </c>
      <c r="E28" s="187">
        <v>25</v>
      </c>
      <c r="F28" s="187">
        <v>31</v>
      </c>
      <c r="G28" s="188">
        <v>1.6198385603607783</v>
      </c>
      <c r="H28" s="188">
        <v>6.2255453174584939E-2</v>
      </c>
      <c r="I28" s="188">
        <f t="shared" si="3"/>
        <v>1.5575831071861934</v>
      </c>
      <c r="J28" s="188">
        <f t="shared" si="4"/>
        <v>1.6820940135353633</v>
      </c>
      <c r="K28" s="188">
        <v>1</v>
      </c>
      <c r="L28" s="188">
        <v>1.5001019078326323</v>
      </c>
      <c r="M28" s="188">
        <v>1.5188156537366544</v>
      </c>
      <c r="N28" s="188">
        <v>1.5774245064546195</v>
      </c>
      <c r="O28" s="188">
        <v>1.6190410730658726</v>
      </c>
      <c r="P28" s="188">
        <v>1.6613832820339103</v>
      </c>
      <c r="Q28" s="188">
        <v>1.723581786309365</v>
      </c>
      <c r="R28" s="188">
        <v>1.7441071828419057</v>
      </c>
      <c r="T28" s="184" t="s">
        <v>196</v>
      </c>
      <c r="U28" s="186">
        <f>+MEDIAN(O186:O192)</f>
        <v>1.0752714276001827</v>
      </c>
      <c r="V28" s="186">
        <f>+AVERAGE(G186:G192)</f>
        <v>1.0765403202800281</v>
      </c>
      <c r="W28" s="186">
        <f>+AVERAGE(H186:H192)</f>
        <v>3.9758521947010437E-3</v>
      </c>
      <c r="X28" s="186">
        <f t="shared" ref="X28" si="42">+W28/V28*Y28</f>
        <v>4.8221886399750146E-3</v>
      </c>
      <c r="Y28" s="186">
        <f>+Parámetros!B50</f>
        <v>1.3057025887049516</v>
      </c>
      <c r="Z28" s="186">
        <f t="shared" ref="Z28" si="43">+Y28-X28</f>
        <v>1.3008804000649765</v>
      </c>
      <c r="AA28" s="186">
        <f t="shared" ref="AA28" si="44">+Y28+X28</f>
        <v>1.3105247773449267</v>
      </c>
      <c r="AB28">
        <v>1</v>
      </c>
    </row>
    <row r="29" spans="1:28" x14ac:dyDescent="0.25">
      <c r="A29" s="71">
        <v>43918</v>
      </c>
      <c r="B29" s="52">
        <f t="shared" si="2"/>
        <v>26</v>
      </c>
      <c r="C29" s="217"/>
      <c r="D29" s="221">
        <v>43924</v>
      </c>
      <c r="E29" s="189">
        <v>26</v>
      </c>
      <c r="F29" s="189">
        <v>32</v>
      </c>
      <c r="G29" s="188">
        <v>1.4299189468329367</v>
      </c>
      <c r="H29" s="188">
        <v>5.5491617115091485E-2</v>
      </c>
      <c r="I29" s="188">
        <f t="shared" si="3"/>
        <v>1.3744273297178453</v>
      </c>
      <c r="J29" s="188">
        <f t="shared" si="4"/>
        <v>1.4854105639480282</v>
      </c>
      <c r="K29" s="188">
        <v>1</v>
      </c>
      <c r="L29" s="188">
        <v>1.3232112083212542</v>
      </c>
      <c r="M29" s="188">
        <v>1.3398839473343089</v>
      </c>
      <c r="N29" s="188">
        <v>1.3921094541456436</v>
      </c>
      <c r="O29" s="188">
        <v>1.4292011801349975</v>
      </c>
      <c r="P29" s="190">
        <v>1.4669460103780867</v>
      </c>
      <c r="Q29" s="190">
        <v>1.5224023300542426</v>
      </c>
      <c r="R29" s="190">
        <v>1.5407056166813884</v>
      </c>
      <c r="T29" s="184" t="s">
        <v>197</v>
      </c>
      <c r="U29" s="186">
        <f>+MEDIAN(O193:O199)</f>
        <v>1.0588965250252336</v>
      </c>
      <c r="V29" s="186">
        <f>+AVERAGE(G193:G199)</f>
        <v>1.0531879777056896</v>
      </c>
      <c r="W29" s="186">
        <f>+AVERAGE(H193:H199)</f>
        <v>3.7944453434159485E-3</v>
      </c>
      <c r="X29" s="186">
        <f t="shared" ref="X29" si="45">+W29/V29*Y29</f>
        <v>3.7944453434159485E-3</v>
      </c>
      <c r="Y29" s="186">
        <f>+Parámetros!B51</f>
        <v>1.0531879777056896</v>
      </c>
      <c r="Z29" s="186">
        <f t="shared" ref="Z29" si="46">+Y29-X29</f>
        <v>1.0493935323622736</v>
      </c>
      <c r="AA29" s="186">
        <f t="shared" ref="AA29" si="47">+Y29+X29</f>
        <v>1.0569824230491056</v>
      </c>
      <c r="AB29">
        <v>1</v>
      </c>
    </row>
    <row r="30" spans="1:28" x14ac:dyDescent="0.25">
      <c r="A30" s="71">
        <v>43919</v>
      </c>
      <c r="B30" s="52">
        <f t="shared" si="2"/>
        <v>27</v>
      </c>
      <c r="C30" s="217"/>
      <c r="D30" s="221">
        <v>43925</v>
      </c>
      <c r="E30" s="189">
        <v>27</v>
      </c>
      <c r="F30" s="189">
        <v>33</v>
      </c>
      <c r="G30" s="188">
        <v>1.3968277517279786</v>
      </c>
      <c r="H30" s="188">
        <v>5.2533114335960834E-2</v>
      </c>
      <c r="I30" s="188">
        <f t="shared" si="3"/>
        <v>1.3442946373920177</v>
      </c>
      <c r="J30" s="188">
        <f t="shared" si="4"/>
        <v>1.4493608660639394</v>
      </c>
      <c r="K30" s="188">
        <v>1</v>
      </c>
      <c r="L30" s="188">
        <v>1.2957486236933748</v>
      </c>
      <c r="M30" s="188">
        <v>1.3115561806962277</v>
      </c>
      <c r="N30" s="188">
        <v>1.3610448962277253</v>
      </c>
      <c r="O30" s="188">
        <v>1.3961692365879095</v>
      </c>
      <c r="P30" s="190">
        <v>1.4318927659679692</v>
      </c>
      <c r="Q30" s="190">
        <v>1.4843455916216364</v>
      </c>
      <c r="R30" s="190">
        <v>1.5016491001270549</v>
      </c>
      <c r="T30" s="184" t="s">
        <v>199</v>
      </c>
      <c r="U30" s="186">
        <f>+MEDIAN(O200:O206)</f>
        <v>1.0026520421457794</v>
      </c>
      <c r="V30" s="186">
        <f>+AVERAGE(G200:G206)</f>
        <v>1.011020140832168</v>
      </c>
      <c r="W30" s="186">
        <f>+AVERAGE(H200:H206)</f>
        <v>3.643264926720242E-3</v>
      </c>
      <c r="X30" s="186">
        <f t="shared" ref="X30" si="48">+W30/V30*Y30</f>
        <v>4.4978873270258846E-3</v>
      </c>
      <c r="Y30" s="186">
        <f>+Parámetros!B52</f>
        <v>1.2481811699899259</v>
      </c>
      <c r="Z30" s="186">
        <f t="shared" ref="Z30" si="49">+Y30-X30</f>
        <v>1.2436832826629001</v>
      </c>
      <c r="AA30" s="186">
        <f t="shared" ref="AA30" si="50">+Y30+X30</f>
        <v>1.2526790573169517</v>
      </c>
      <c r="AB30">
        <v>1</v>
      </c>
    </row>
    <row r="31" spans="1:28" x14ac:dyDescent="0.25">
      <c r="A31" s="71">
        <v>43920</v>
      </c>
      <c r="B31" s="52">
        <f t="shared" si="2"/>
        <v>28</v>
      </c>
      <c r="C31" s="217"/>
      <c r="D31" s="221">
        <v>43926</v>
      </c>
      <c r="E31" s="189">
        <v>28</v>
      </c>
      <c r="F31" s="189">
        <v>34</v>
      </c>
      <c r="G31" s="188">
        <v>1.3550014669872843</v>
      </c>
      <c r="H31" s="188">
        <v>4.9979982054555908E-2</v>
      </c>
      <c r="I31" s="188">
        <f t="shared" si="3"/>
        <v>1.3050214849327284</v>
      </c>
      <c r="J31" s="188">
        <f t="shared" si="4"/>
        <v>1.4049814490418402</v>
      </c>
      <c r="K31" s="188">
        <v>1</v>
      </c>
      <c r="L31" s="188">
        <v>1.2588001353080842</v>
      </c>
      <c r="M31" s="188">
        <v>1.2738530553080361</v>
      </c>
      <c r="N31" s="188">
        <v>1.3209639095756878</v>
      </c>
      <c r="O31" s="188">
        <v>1.3543870034199659</v>
      </c>
      <c r="P31" s="188">
        <v>1.3883692024978456</v>
      </c>
      <c r="Q31" s="190">
        <v>1.4382458820962278</v>
      </c>
      <c r="R31" s="190">
        <v>1.4546946844299875</v>
      </c>
      <c r="T31" s="184" t="s">
        <v>201</v>
      </c>
      <c r="U31" s="186">
        <f>+MEDIAN(O207:O213)</f>
        <v>1.107906694878487</v>
      </c>
      <c r="V31" s="186">
        <f>+AVERAGE(G207:G213)</f>
        <v>1.1060024680963976</v>
      </c>
      <c r="W31" s="186">
        <f>+AVERAGE(H207:H213)</f>
        <v>3.7646440434133122E-3</v>
      </c>
      <c r="X31" s="186">
        <f t="shared" ref="X31" si="51">+W31/V31*Y31</f>
        <v>3.7646440434133122E-3</v>
      </c>
      <c r="Y31" s="186">
        <f>+Parámetros!B53</f>
        <v>1.1060024680963976</v>
      </c>
      <c r="Z31" s="186">
        <f t="shared" ref="Z31" si="52">+Y31-X31</f>
        <v>1.1022378240529842</v>
      </c>
      <c r="AA31" s="186">
        <f t="shared" ref="AA31" si="53">+Y31+X31</f>
        <v>1.1097671121398109</v>
      </c>
      <c r="AB31">
        <v>1</v>
      </c>
    </row>
    <row r="32" spans="1:28" ht="15.75" thickBot="1" x14ac:dyDescent="0.3">
      <c r="A32" s="72">
        <v>43921</v>
      </c>
      <c r="B32" s="52">
        <f t="shared" si="2"/>
        <v>29</v>
      </c>
      <c r="C32" s="217"/>
      <c r="D32" s="221">
        <v>43927</v>
      </c>
      <c r="E32" s="189">
        <v>29</v>
      </c>
      <c r="F32" s="189">
        <v>35</v>
      </c>
      <c r="G32" s="188">
        <v>1.1560665087270667</v>
      </c>
      <c r="H32" s="188">
        <v>4.4897902825525166E-2</v>
      </c>
      <c r="I32" s="188">
        <f t="shared" si="3"/>
        <v>1.1111686059015415</v>
      </c>
      <c r="J32" s="188">
        <f t="shared" si="4"/>
        <v>1.2009644115525919</v>
      </c>
      <c r="K32" s="188">
        <v>1</v>
      </c>
      <c r="L32" s="188">
        <v>1.0697312397931005</v>
      </c>
      <c r="M32" s="188">
        <v>1.0832205487428652</v>
      </c>
      <c r="N32" s="188">
        <v>1.1254748705516786</v>
      </c>
      <c r="O32" s="188">
        <v>1.1554853306868256</v>
      </c>
      <c r="P32" s="188">
        <v>1.1860246115038886</v>
      </c>
      <c r="Q32" s="190">
        <v>1.230894933033678</v>
      </c>
      <c r="R32" s="190">
        <v>1.2457045015952077</v>
      </c>
      <c r="T32" s="184" t="s">
        <v>203</v>
      </c>
      <c r="U32" s="186">
        <f>+MEDIAN(O214:O220)</f>
        <v>1.0684676392863786</v>
      </c>
      <c r="V32" s="186">
        <f>+AVERAGE(G214:G220)</f>
        <v>1.0691448293094064</v>
      </c>
      <c r="W32" s="186">
        <f>+AVERAGE(H214:H220)</f>
        <v>3.5467351774032285E-3</v>
      </c>
      <c r="X32" s="186">
        <f t="shared" ref="X32" si="54">+W32/V32*Y32</f>
        <v>3.5467351774032285E-3</v>
      </c>
      <c r="Y32" s="186">
        <f>+Parámetros!B54</f>
        <v>1.0691448293094064</v>
      </c>
      <c r="Z32" s="186">
        <f t="shared" ref="Z32" si="55">+Y32-X32</f>
        <v>1.0655980941320031</v>
      </c>
      <c r="AA32" s="186">
        <f t="shared" ref="AA32" si="56">+Y32+X32</f>
        <v>1.0726915644868096</v>
      </c>
      <c r="AB32">
        <v>1</v>
      </c>
    </row>
    <row r="33" spans="1:28" x14ac:dyDescent="0.25">
      <c r="A33" s="73">
        <v>43922</v>
      </c>
      <c r="B33" s="52">
        <f t="shared" si="2"/>
        <v>30</v>
      </c>
      <c r="C33" s="217"/>
      <c r="D33" s="221">
        <v>43928</v>
      </c>
      <c r="E33" s="189">
        <v>30</v>
      </c>
      <c r="F33" s="189">
        <v>36</v>
      </c>
      <c r="G33" s="188">
        <v>1.1018694699088805</v>
      </c>
      <c r="H33" s="188">
        <v>4.2825373099879972E-2</v>
      </c>
      <c r="I33" s="188">
        <f t="shared" si="3"/>
        <v>1.0590440968090005</v>
      </c>
      <c r="J33" s="188">
        <f t="shared" si="4"/>
        <v>1.1446948430087605</v>
      </c>
      <c r="K33" s="188">
        <v>1</v>
      </c>
      <c r="L33" s="188">
        <v>1.0195207245123283</v>
      </c>
      <c r="M33" s="188">
        <v>1.0323868813043771</v>
      </c>
      <c r="N33" s="188">
        <v>1.0726897546342173</v>
      </c>
      <c r="O33" s="188">
        <v>1.1013147011369204</v>
      </c>
      <c r="P33" s="188">
        <v>1.13044443825265</v>
      </c>
      <c r="Q33" s="190">
        <v>1.173244437843727</v>
      </c>
      <c r="R33" s="190">
        <v>1.1873708603150346</v>
      </c>
      <c r="T33" s="184" t="s">
        <v>204</v>
      </c>
      <c r="U33" s="186">
        <f>+MEDIAN(O221:O227)</f>
        <v>1.0363890087150969</v>
      </c>
      <c r="V33" s="186">
        <f>+AVERAGE(G221:G227)</f>
        <v>1.0356933916002322</v>
      </c>
      <c r="W33" s="186">
        <f>+AVERAGE(H221:H227)</f>
        <v>3.3854576270323381E-3</v>
      </c>
      <c r="X33" s="186">
        <f t="shared" ref="X33:X34" si="57">+W33/V33*Y33</f>
        <v>3.9669917871605898E-3</v>
      </c>
      <c r="Y33" s="186">
        <f>+Parámetros!B55</f>
        <v>1.2135987600873235</v>
      </c>
      <c r="Z33" s="186">
        <f t="shared" ref="Z33:Z34" si="58">+Y33-X33</f>
        <v>1.2096317683001629</v>
      </c>
      <c r="AA33" s="186">
        <f t="shared" ref="AA33:AA34" si="59">+Y33+X33</f>
        <v>1.217565751874484</v>
      </c>
      <c r="AB33">
        <v>1</v>
      </c>
    </row>
    <row r="34" spans="1:28" x14ac:dyDescent="0.25">
      <c r="A34" s="74">
        <v>43923</v>
      </c>
      <c r="B34" s="52">
        <f t="shared" si="2"/>
        <v>31</v>
      </c>
      <c r="C34" s="217"/>
      <c r="D34" s="221">
        <v>43929</v>
      </c>
      <c r="E34" s="189">
        <v>31</v>
      </c>
      <c r="F34" s="189">
        <v>37</v>
      </c>
      <c r="G34" s="188">
        <v>1.0621075268654356</v>
      </c>
      <c r="H34" s="188">
        <v>4.1248838342328766E-2</v>
      </c>
      <c r="I34" s="188">
        <f t="shared" si="3"/>
        <v>1.0208586885231068</v>
      </c>
      <c r="J34" s="188">
        <f t="shared" si="4"/>
        <v>1.1033563652077645</v>
      </c>
      <c r="K34" s="188">
        <v>1</v>
      </c>
      <c r="L34" s="188">
        <v>0.9827891327449414</v>
      </c>
      <c r="M34" s="188">
        <v>0.99518210188608014</v>
      </c>
      <c r="N34" s="188">
        <v>1.0340022155187727</v>
      </c>
      <c r="O34" s="188">
        <v>1.0615735839077172</v>
      </c>
      <c r="P34" s="188">
        <v>1.0896307932256957</v>
      </c>
      <c r="Q34" s="190">
        <v>1.1308542919343783</v>
      </c>
      <c r="R34" s="190">
        <v>1.1444602169569358</v>
      </c>
      <c r="T34" s="184" t="s">
        <v>205</v>
      </c>
      <c r="U34" s="186">
        <f>+MEDIAN(O228:O234)</f>
        <v>1.0929291741251086</v>
      </c>
      <c r="V34" s="186">
        <f>+AVERAGE(G228:G234)</f>
        <v>1.0859705887133111</v>
      </c>
      <c r="W34" s="186">
        <f>+AVERAGE(H228:H234)</f>
        <v>3.3912503855717526E-3</v>
      </c>
      <c r="X34" s="186">
        <f t="shared" si="57"/>
        <v>3.3912503855717522E-3</v>
      </c>
      <c r="Y34" s="186">
        <f>+Parámetros!B56</f>
        <v>1.0859705887133111</v>
      </c>
      <c r="Z34" s="186">
        <f t="shared" si="58"/>
        <v>1.0825793383277393</v>
      </c>
      <c r="AA34" s="186">
        <f t="shared" si="59"/>
        <v>1.0893618390988828</v>
      </c>
      <c r="AB34">
        <v>1</v>
      </c>
    </row>
    <row r="35" spans="1:28" x14ac:dyDescent="0.25">
      <c r="A35" s="74">
        <v>43924</v>
      </c>
      <c r="B35" s="52">
        <f t="shared" si="2"/>
        <v>32</v>
      </c>
      <c r="C35" s="217"/>
      <c r="D35" s="221">
        <v>43930</v>
      </c>
      <c r="E35" s="189">
        <v>32</v>
      </c>
      <c r="F35" s="189">
        <v>38</v>
      </c>
      <c r="G35" s="188">
        <v>0.98117168565907542</v>
      </c>
      <c r="H35" s="188">
        <v>3.9090815645619316E-2</v>
      </c>
      <c r="I35" s="188">
        <f t="shared" si="3"/>
        <v>0.94208087001345608</v>
      </c>
      <c r="J35" s="188">
        <f t="shared" si="4"/>
        <v>1.0202625013046946</v>
      </c>
      <c r="K35" s="188">
        <v>1</v>
      </c>
      <c r="L35" s="188">
        <v>0.90604070362635447</v>
      </c>
      <c r="M35" s="188">
        <v>0.91777052651459556</v>
      </c>
      <c r="N35" s="188">
        <v>0.95453001437136675</v>
      </c>
      <c r="O35" s="188">
        <v>0.98065259606072197</v>
      </c>
      <c r="P35" s="188">
        <v>1.0072475044902187</v>
      </c>
      <c r="Q35" s="190">
        <v>1.0463435191228387</v>
      </c>
      <c r="R35" s="190">
        <v>1.0592525519056117</v>
      </c>
      <c r="T35" s="184" t="s">
        <v>206</v>
      </c>
      <c r="U35" s="186">
        <f>+MEDIAN(O235:O241)</f>
        <v>0.89251171379165284</v>
      </c>
      <c r="V35" s="186">
        <f>+AVERAGE(G235:G241)</f>
        <v>0.90902598483937169</v>
      </c>
      <c r="W35" s="186">
        <f>+AVERAGE(H235:H241)</f>
        <v>3.0119218023255618E-3</v>
      </c>
      <c r="X35" s="186">
        <f t="shared" ref="X35" si="60">+W35/V35*Y35</f>
        <v>3.0119218023255618E-3</v>
      </c>
      <c r="Y35" s="186">
        <f>+Parámetros!B57</f>
        <v>0.90902598483937169</v>
      </c>
      <c r="Z35" s="186">
        <f t="shared" ref="Z35" si="61">+Y35-X35</f>
        <v>0.90601406303704612</v>
      </c>
      <c r="AA35" s="186">
        <f t="shared" ref="AA35" si="62">+Y35+X35</f>
        <v>0.91203790664169726</v>
      </c>
      <c r="AB35">
        <v>1</v>
      </c>
    </row>
    <row r="36" spans="1:28" x14ac:dyDescent="0.25">
      <c r="A36" s="74">
        <v>43925</v>
      </c>
      <c r="B36" s="52">
        <f t="shared" si="2"/>
        <v>33</v>
      </c>
      <c r="C36" s="217"/>
      <c r="D36" s="221">
        <v>43931</v>
      </c>
      <c r="E36" s="189">
        <v>33</v>
      </c>
      <c r="F36" s="189">
        <v>39</v>
      </c>
      <c r="G36" s="188">
        <v>0.95255683809911273</v>
      </c>
      <c r="H36" s="188">
        <v>3.816338386559609E-2</v>
      </c>
      <c r="I36" s="188">
        <f t="shared" si="3"/>
        <v>0.91439345423351659</v>
      </c>
      <c r="J36" s="188">
        <f t="shared" si="4"/>
        <v>0.99072022196470888</v>
      </c>
      <c r="K36" s="188">
        <v>1</v>
      </c>
      <c r="L36" s="188">
        <v>0.87921652491692048</v>
      </c>
      <c r="M36" s="188">
        <v>0.8906648499082126</v>
      </c>
      <c r="N36" s="188">
        <v>0.92654577840692043</v>
      </c>
      <c r="O36" s="188">
        <v>0.95204722537650432</v>
      </c>
      <c r="P36" s="188">
        <v>0.9780123761811701</v>
      </c>
      <c r="Q36" s="190">
        <v>1.0161871740571042</v>
      </c>
      <c r="R36" s="190">
        <v>1.0287931796182923</v>
      </c>
      <c r="T36" s="184" t="s">
        <v>207</v>
      </c>
      <c r="U36" s="186">
        <f>+MEDIAN(O242:O248)</f>
        <v>0.80676660294966496</v>
      </c>
      <c r="V36" s="186">
        <f>+AVERAGE(G242:G248)</f>
        <v>0.81234178723565975</v>
      </c>
      <c r="W36" s="186">
        <f>+AVERAGE(H242:H248)</f>
        <v>2.9881009333062422E-3</v>
      </c>
      <c r="X36" s="186">
        <f t="shared" ref="X36" si="63">+W36/V36*Y36</f>
        <v>2.9881009333062422E-3</v>
      </c>
      <c r="Y36" s="186">
        <f>+Parámetros!B58</f>
        <v>0.81234178723565975</v>
      </c>
      <c r="Z36" s="186">
        <f t="shared" ref="Z36" si="64">+Y36-X36</f>
        <v>0.80935368630235349</v>
      </c>
      <c r="AA36" s="186">
        <f t="shared" ref="AA36" si="65">+Y36+X36</f>
        <v>0.81532988816896601</v>
      </c>
      <c r="AB36">
        <v>1</v>
      </c>
    </row>
    <row r="37" spans="1:28" x14ac:dyDescent="0.25">
      <c r="A37" s="74">
        <v>43926</v>
      </c>
      <c r="B37" s="52">
        <f t="shared" si="2"/>
        <v>34</v>
      </c>
      <c r="C37" s="217"/>
      <c r="D37" s="221">
        <v>43932</v>
      </c>
      <c r="E37" s="189">
        <v>34</v>
      </c>
      <c r="F37" s="189">
        <v>40</v>
      </c>
      <c r="G37" s="188">
        <v>1.047738724088177</v>
      </c>
      <c r="H37" s="188">
        <v>3.9829050054666276E-2</v>
      </c>
      <c r="I37" s="188">
        <f t="shared" si="3"/>
        <v>1.0079096740335107</v>
      </c>
      <c r="J37" s="188">
        <f t="shared" si="4"/>
        <v>1.0875677741428433</v>
      </c>
      <c r="K37" s="188">
        <v>1</v>
      </c>
      <c r="L37" s="188">
        <v>0.97111902498877678</v>
      </c>
      <c r="M37" s="188">
        <v>0.98309776426234996</v>
      </c>
      <c r="N37" s="188">
        <v>1.0206064407216151</v>
      </c>
      <c r="O37" s="188">
        <v>1.0472340762298511</v>
      </c>
      <c r="P37" s="188">
        <v>1.0743208958928374</v>
      </c>
      <c r="Q37" s="190">
        <v>1.1141010945267142</v>
      </c>
      <c r="R37" s="190">
        <v>1.1272262429911359</v>
      </c>
    </row>
    <row r="38" spans="1:28" x14ac:dyDescent="0.25">
      <c r="A38" s="74">
        <v>43927</v>
      </c>
      <c r="B38" s="52">
        <f t="shared" si="2"/>
        <v>35</v>
      </c>
      <c r="C38" s="217"/>
      <c r="D38" s="221">
        <v>43933</v>
      </c>
      <c r="E38" s="189">
        <v>35</v>
      </c>
      <c r="F38" s="189">
        <v>41</v>
      </c>
      <c r="G38" s="188">
        <v>0.98944382648006324</v>
      </c>
      <c r="H38" s="188">
        <v>3.8660769427969352E-2</v>
      </c>
      <c r="I38" s="188">
        <f t="shared" si="3"/>
        <v>0.95078305705209387</v>
      </c>
      <c r="J38" s="188">
        <f t="shared" si="4"/>
        <v>1.0281045959080326</v>
      </c>
      <c r="K38" s="188">
        <v>1</v>
      </c>
      <c r="L38" s="188">
        <v>0.91511087085608367</v>
      </c>
      <c r="M38" s="188">
        <v>0.92672282761384239</v>
      </c>
      <c r="N38" s="188">
        <v>0.96310034904253539</v>
      </c>
      <c r="O38" s="188">
        <v>0.98894033830730643</v>
      </c>
      <c r="P38" s="188">
        <v>1.015238457575687</v>
      </c>
      <c r="Q38" s="190">
        <v>1.0538822808686115</v>
      </c>
      <c r="R38" s="190">
        <v>1.0666380086747866</v>
      </c>
    </row>
    <row r="39" spans="1:28" x14ac:dyDescent="0.25">
      <c r="A39" s="74">
        <v>43928</v>
      </c>
      <c r="B39" s="52">
        <f t="shared" si="2"/>
        <v>36</v>
      </c>
      <c r="C39" s="217"/>
      <c r="D39" s="221">
        <v>43934</v>
      </c>
      <c r="E39" s="189">
        <v>36</v>
      </c>
      <c r="F39" s="189">
        <v>42</v>
      </c>
      <c r="G39" s="188">
        <v>0.98351508286397027</v>
      </c>
      <c r="H39" s="188">
        <v>3.8576635380278529E-2</v>
      </c>
      <c r="I39" s="188">
        <f t="shared" si="3"/>
        <v>0.94493844748369171</v>
      </c>
      <c r="J39" s="188">
        <f t="shared" si="4"/>
        <v>1.0220917182442488</v>
      </c>
      <c r="K39" s="188">
        <v>1</v>
      </c>
      <c r="L39" s="188">
        <v>0.90934944805665552</v>
      </c>
      <c r="M39" s="188">
        <v>0.92093395584225957</v>
      </c>
      <c r="N39" s="188">
        <v>0.95722793910154635</v>
      </c>
      <c r="O39" s="188">
        <v>0.98301076216278938</v>
      </c>
      <c r="P39" s="188">
        <v>1.0092524729078918</v>
      </c>
      <c r="Q39" s="190">
        <v>1.0478165053621606</v>
      </c>
      <c r="R39" s="190">
        <v>1.0605466749152002</v>
      </c>
    </row>
    <row r="40" spans="1:28" x14ac:dyDescent="0.25">
      <c r="A40" s="74">
        <v>43929</v>
      </c>
      <c r="B40" s="52">
        <f t="shared" si="2"/>
        <v>37</v>
      </c>
      <c r="C40" s="217"/>
      <c r="D40" s="221">
        <v>43935</v>
      </c>
      <c r="E40" s="189">
        <v>37</v>
      </c>
      <c r="F40" s="189">
        <v>43</v>
      </c>
      <c r="G40" s="188">
        <v>1.1049981725094207</v>
      </c>
      <c r="H40" s="188">
        <v>4.0925858241089658E-2</v>
      </c>
      <c r="I40" s="188">
        <f t="shared" si="3"/>
        <v>1.064072314268331</v>
      </c>
      <c r="J40" s="188">
        <f t="shared" si="4"/>
        <v>1.1459240307505103</v>
      </c>
      <c r="K40" s="188">
        <v>1</v>
      </c>
      <c r="L40" s="188">
        <v>1.0262301422983937</v>
      </c>
      <c r="M40" s="188">
        <v>1.0385538152462028</v>
      </c>
      <c r="N40" s="188">
        <v>1.0771256191355831</v>
      </c>
      <c r="O40" s="188">
        <v>1.1044929560924277</v>
      </c>
      <c r="P40" s="188">
        <v>1.1323199935870742</v>
      </c>
      <c r="Q40" s="190">
        <v>1.1731658791469768</v>
      </c>
      <c r="R40" s="190">
        <v>1.1866372562016441</v>
      </c>
    </row>
    <row r="41" spans="1:28" x14ac:dyDescent="0.25">
      <c r="A41" s="74">
        <v>43930</v>
      </c>
      <c r="B41" s="52">
        <f t="shared" si="2"/>
        <v>38</v>
      </c>
      <c r="C41" s="217"/>
      <c r="D41" s="221">
        <v>43936</v>
      </c>
      <c r="E41" s="189">
        <v>38</v>
      </c>
      <c r="F41" s="189">
        <v>44</v>
      </c>
      <c r="G41" s="188">
        <v>1.1792377098382856</v>
      </c>
      <c r="H41" s="188">
        <v>4.2304917189495785E-2</v>
      </c>
      <c r="I41" s="188">
        <f t="shared" si="3"/>
        <v>1.1369327926487898</v>
      </c>
      <c r="J41" s="188">
        <f t="shared" si="4"/>
        <v>1.2215426270277814</v>
      </c>
      <c r="K41" s="188">
        <v>1</v>
      </c>
      <c r="L41" s="188">
        <v>1.0977682985051596</v>
      </c>
      <c r="M41" s="188">
        <v>1.1105257588768416</v>
      </c>
      <c r="N41" s="188">
        <v>1.1504344391188293</v>
      </c>
      <c r="O41" s="188">
        <v>1.1787318549558505</v>
      </c>
      <c r="P41" s="188">
        <v>1.2074895511717914</v>
      </c>
      <c r="Q41" s="190">
        <v>1.2496751872918599</v>
      </c>
      <c r="R41" s="190">
        <v>1.2635818060185275</v>
      </c>
    </row>
    <row r="42" spans="1:28" x14ac:dyDescent="0.25">
      <c r="A42" s="74">
        <v>43931</v>
      </c>
      <c r="B42" s="52">
        <f t="shared" si="2"/>
        <v>39</v>
      </c>
      <c r="C42" s="217"/>
      <c r="D42" s="221">
        <v>43937</v>
      </c>
      <c r="E42" s="189">
        <v>39</v>
      </c>
      <c r="F42" s="189">
        <v>45</v>
      </c>
      <c r="G42" s="188">
        <v>1.1765586557649412</v>
      </c>
      <c r="H42" s="188">
        <v>4.2235994299937921E-2</v>
      </c>
      <c r="I42" s="188">
        <f t="shared" si="3"/>
        <v>1.1343226614650033</v>
      </c>
      <c r="J42" s="188">
        <f t="shared" si="4"/>
        <v>1.2187946500648792</v>
      </c>
      <c r="K42" s="188">
        <v>1</v>
      </c>
      <c r="L42" s="188">
        <v>1.0952229100388609</v>
      </c>
      <c r="M42" s="188">
        <v>1.1079592183412974</v>
      </c>
      <c r="N42" s="188">
        <v>1.1478021424665206</v>
      </c>
      <c r="O42" s="188">
        <v>1.1760532997659898</v>
      </c>
      <c r="P42" s="188">
        <v>1.2047642835288985</v>
      </c>
      <c r="Q42" s="190">
        <v>1.246881917949265</v>
      </c>
      <c r="R42" s="190">
        <v>1.2607662512102644</v>
      </c>
    </row>
    <row r="43" spans="1:28" x14ac:dyDescent="0.25">
      <c r="A43" s="74">
        <v>43932</v>
      </c>
      <c r="B43" s="52">
        <f t="shared" si="2"/>
        <v>40</v>
      </c>
      <c r="C43" s="217"/>
      <c r="D43" s="221">
        <v>43938</v>
      </c>
      <c r="E43" s="189">
        <v>40</v>
      </c>
      <c r="F43" s="189">
        <v>46</v>
      </c>
      <c r="G43" s="188">
        <v>1.1786741705556667</v>
      </c>
      <c r="H43" s="188">
        <v>4.2122378424742375E-2</v>
      </c>
      <c r="I43" s="188">
        <f t="shared" si="3"/>
        <v>1.1365517921309243</v>
      </c>
      <c r="J43" s="188">
        <f t="shared" si="4"/>
        <v>1.2207965489804091</v>
      </c>
      <c r="K43" s="188">
        <v>1</v>
      </c>
      <c r="L43" s="188">
        <v>1.0975507221140905</v>
      </c>
      <c r="M43" s="188">
        <v>1.1102553216578206</v>
      </c>
      <c r="N43" s="188">
        <v>1.149996183887678</v>
      </c>
      <c r="O43" s="188">
        <v>1.178172431550065</v>
      </c>
      <c r="P43" s="188">
        <v>1.2068052144030474</v>
      </c>
      <c r="Q43" s="190">
        <v>1.2488045061506929</v>
      </c>
      <c r="R43" s="190">
        <v>1.2626489143917721</v>
      </c>
    </row>
    <row r="44" spans="1:28" x14ac:dyDescent="0.25">
      <c r="A44" s="74">
        <v>43933</v>
      </c>
      <c r="B44" s="52">
        <f t="shared" si="2"/>
        <v>41</v>
      </c>
      <c r="C44" s="217"/>
      <c r="D44" s="221">
        <v>43939</v>
      </c>
      <c r="E44" s="189">
        <v>41</v>
      </c>
      <c r="F44" s="189">
        <v>47</v>
      </c>
      <c r="G44" s="188">
        <v>1.0337421445532458</v>
      </c>
      <c r="H44" s="188">
        <v>3.9155775814860579E-2</v>
      </c>
      <c r="I44" s="188">
        <f t="shared" si="3"/>
        <v>0.99458636873838513</v>
      </c>
      <c r="J44" s="188">
        <f t="shared" si="4"/>
        <v>1.0728979203681064</v>
      </c>
      <c r="K44" s="188">
        <v>1</v>
      </c>
      <c r="L44" s="188">
        <v>0.95841249847811705</v>
      </c>
      <c r="M44" s="188">
        <v>0.97019076235708002</v>
      </c>
      <c r="N44" s="188">
        <v>1.0070694296398679</v>
      </c>
      <c r="O44" s="188">
        <v>1.0332478096851054</v>
      </c>
      <c r="P44" s="188">
        <v>1.059875989859782</v>
      </c>
      <c r="Q44" s="190">
        <v>1.0989797585017744</v>
      </c>
      <c r="R44" s="190">
        <v>1.1118810039977005</v>
      </c>
    </row>
    <row r="45" spans="1:28" x14ac:dyDescent="0.25">
      <c r="A45" s="74">
        <v>43934</v>
      </c>
      <c r="B45" s="52">
        <f t="shared" si="2"/>
        <v>42</v>
      </c>
      <c r="C45" s="217"/>
      <c r="D45" s="221">
        <v>43940</v>
      </c>
      <c r="E45" s="189">
        <v>42</v>
      </c>
      <c r="F45" s="189">
        <v>48</v>
      </c>
      <c r="G45" s="188">
        <v>1.0653722791357751</v>
      </c>
      <c r="H45" s="188">
        <v>3.935042298052447E-2</v>
      </c>
      <c r="I45" s="188">
        <f t="shared" si="3"/>
        <v>1.0260218561552508</v>
      </c>
      <c r="J45" s="188">
        <f t="shared" si="4"/>
        <v>1.1047227021162995</v>
      </c>
      <c r="K45" s="188">
        <v>1</v>
      </c>
      <c r="L45" s="188">
        <v>0.98963259225808242</v>
      </c>
      <c r="M45" s="188">
        <v>1.0014833670986041</v>
      </c>
      <c r="N45" s="188">
        <v>1.0385733629703671</v>
      </c>
      <c r="O45" s="188">
        <v>1.0648878379777973</v>
      </c>
      <c r="P45" s="188">
        <v>1.0916431098520525</v>
      </c>
      <c r="Q45" s="190">
        <v>1.13091367376455</v>
      </c>
      <c r="R45" s="190">
        <v>1.1438649577176303</v>
      </c>
    </row>
    <row r="46" spans="1:28" x14ac:dyDescent="0.25">
      <c r="A46" s="74">
        <v>43935</v>
      </c>
      <c r="B46" s="52">
        <f t="shared" si="2"/>
        <v>43</v>
      </c>
      <c r="C46" s="217"/>
      <c r="D46" s="221">
        <v>43941</v>
      </c>
      <c r="E46" s="189">
        <v>43</v>
      </c>
      <c r="F46" s="189">
        <v>49</v>
      </c>
      <c r="G46" s="188">
        <v>1.073954054470577</v>
      </c>
      <c r="H46" s="188">
        <v>3.9111099849667381E-2</v>
      </c>
      <c r="I46" s="188">
        <f t="shared" si="3"/>
        <v>1.0348429546209097</v>
      </c>
      <c r="J46" s="188">
        <f t="shared" si="4"/>
        <v>1.1130651543202443</v>
      </c>
      <c r="K46" s="188">
        <v>1</v>
      </c>
      <c r="L46" s="188">
        <v>0.99865556615875484</v>
      </c>
      <c r="M46" s="188">
        <v>1.0104418981613781</v>
      </c>
      <c r="N46" s="188">
        <v>1.0473216224907171</v>
      </c>
      <c r="O46" s="188">
        <v>1.0734793110540737</v>
      </c>
      <c r="P46" s="188">
        <v>1.1000689719675831</v>
      </c>
      <c r="Q46" s="190">
        <v>1.1390856129788662</v>
      </c>
      <c r="R46" s="190">
        <v>1.1519504252683936</v>
      </c>
    </row>
    <row r="47" spans="1:28" x14ac:dyDescent="0.25">
      <c r="A47" s="74">
        <v>43936</v>
      </c>
      <c r="B47" s="52">
        <f t="shared" si="2"/>
        <v>44</v>
      </c>
      <c r="C47" s="217"/>
      <c r="D47" s="221">
        <v>43942</v>
      </c>
      <c r="E47" s="189">
        <v>44</v>
      </c>
      <c r="F47" s="189">
        <v>50</v>
      </c>
      <c r="G47" s="188">
        <v>0.98167850276972302</v>
      </c>
      <c r="H47" s="188">
        <v>3.7103959796384554E-2</v>
      </c>
      <c r="I47" s="188">
        <f t="shared" si="3"/>
        <v>0.94457454297333843</v>
      </c>
      <c r="J47" s="188">
        <f t="shared" si="4"/>
        <v>1.0187824625661075</v>
      </c>
      <c r="K47" s="188">
        <v>1</v>
      </c>
      <c r="L47" s="188">
        <v>0.91029333898201126</v>
      </c>
      <c r="M47" s="188">
        <v>0.92145554128150142</v>
      </c>
      <c r="N47" s="188">
        <v>0.95640399405330767</v>
      </c>
      <c r="O47" s="188">
        <v>0.98121107641050254</v>
      </c>
      <c r="P47" s="188">
        <v>1.0064434745077846</v>
      </c>
      <c r="Q47" s="190">
        <v>1.0434959080134978</v>
      </c>
      <c r="R47" s="190">
        <v>1.055719964068081</v>
      </c>
    </row>
    <row r="48" spans="1:28" x14ac:dyDescent="0.25">
      <c r="A48" s="74">
        <v>43937</v>
      </c>
      <c r="B48" s="52">
        <f t="shared" si="2"/>
        <v>45</v>
      </c>
      <c r="C48" s="217"/>
      <c r="D48" s="221">
        <v>43943</v>
      </c>
      <c r="E48" s="189">
        <v>45</v>
      </c>
      <c r="F48" s="189">
        <v>51</v>
      </c>
      <c r="G48" s="188">
        <v>0.99317324587257849</v>
      </c>
      <c r="H48" s="188">
        <v>3.7116626857375594E-2</v>
      </c>
      <c r="I48" s="188">
        <f t="shared" si="3"/>
        <v>0.95605661901520289</v>
      </c>
      <c r="J48" s="188">
        <f t="shared" si="4"/>
        <v>1.0302898727299541</v>
      </c>
      <c r="K48" s="188">
        <v>1</v>
      </c>
      <c r="L48" s="188">
        <v>0.92174858242434943</v>
      </c>
      <c r="M48" s="188">
        <v>0.93292053266402808</v>
      </c>
      <c r="N48" s="188">
        <v>0.96789282624657347</v>
      </c>
      <c r="O48" s="188">
        <v>0.99271091300263536</v>
      </c>
      <c r="P48" s="188">
        <v>1.0179496805038388</v>
      </c>
      <c r="Q48" s="190">
        <v>1.0550030281120124</v>
      </c>
      <c r="R48" s="190">
        <v>1.0672252625356864</v>
      </c>
    </row>
    <row r="49" spans="1:18" x14ac:dyDescent="0.25">
      <c r="A49" s="74">
        <v>43938</v>
      </c>
      <c r="B49" s="52">
        <f t="shared" si="2"/>
        <v>46</v>
      </c>
      <c r="C49" s="217"/>
      <c r="D49" s="221">
        <v>43944</v>
      </c>
      <c r="E49" s="189">
        <v>46</v>
      </c>
      <c r="F49" s="189">
        <v>52</v>
      </c>
      <c r="G49" s="188">
        <v>1.0537300115718677</v>
      </c>
      <c r="H49" s="188">
        <v>3.8097688971257183E-2</v>
      </c>
      <c r="I49" s="188">
        <f t="shared" si="3"/>
        <v>1.0156323226006105</v>
      </c>
      <c r="J49" s="188">
        <f t="shared" si="4"/>
        <v>1.0918277005431249</v>
      </c>
      <c r="K49" s="188">
        <v>1</v>
      </c>
      <c r="L49" s="188">
        <v>0.98037298422991881</v>
      </c>
      <c r="M49" s="188">
        <v>0.99185769109522903</v>
      </c>
      <c r="N49" s="188">
        <v>1.0277893839002783</v>
      </c>
      <c r="O49" s="188">
        <v>1.053270905538126</v>
      </c>
      <c r="P49" s="188">
        <v>1.0791701707369004</v>
      </c>
      <c r="Q49" s="190">
        <v>1.1171683932538483</v>
      </c>
      <c r="R49" s="190">
        <v>1.1296960575614958</v>
      </c>
    </row>
    <row r="50" spans="1:18" x14ac:dyDescent="0.25">
      <c r="A50" s="74">
        <v>43939</v>
      </c>
      <c r="B50" s="52">
        <f t="shared" si="2"/>
        <v>47</v>
      </c>
      <c r="C50" s="217"/>
      <c r="D50" s="221">
        <v>43945</v>
      </c>
      <c r="E50" s="189">
        <v>47</v>
      </c>
      <c r="F50" s="189">
        <v>53</v>
      </c>
      <c r="G50" s="188">
        <v>1.1660057154631491</v>
      </c>
      <c r="H50" s="188">
        <v>4.0017212558269503E-2</v>
      </c>
      <c r="I50" s="188">
        <f t="shared" si="3"/>
        <v>1.1259885029048797</v>
      </c>
      <c r="J50" s="188">
        <f t="shared" si="4"/>
        <v>1.2060229280214185</v>
      </c>
      <c r="K50" s="188">
        <v>1</v>
      </c>
      <c r="L50" s="188">
        <v>1.0888822210122162</v>
      </c>
      <c r="M50" s="188">
        <v>1.1009732467537383</v>
      </c>
      <c r="N50" s="188">
        <v>1.1387707926248123</v>
      </c>
      <c r="O50" s="188">
        <v>1.1655479517039988</v>
      </c>
      <c r="P50" s="188">
        <v>1.192741631475345</v>
      </c>
      <c r="Q50" s="190">
        <v>1.2325996656835168</v>
      </c>
      <c r="R50" s="190">
        <v>1.2457306049087145</v>
      </c>
    </row>
    <row r="51" spans="1:18" x14ac:dyDescent="0.25">
      <c r="A51" s="74">
        <v>43940</v>
      </c>
      <c r="B51" s="52">
        <f t="shared" si="2"/>
        <v>48</v>
      </c>
      <c r="C51" s="217"/>
      <c r="D51" s="221">
        <v>43946</v>
      </c>
      <c r="E51" s="189">
        <v>48</v>
      </c>
      <c r="F51" s="189">
        <v>54</v>
      </c>
      <c r="G51" s="188">
        <v>1.2907371906585947</v>
      </c>
      <c r="H51" s="188">
        <v>4.2076829876856334E-2</v>
      </c>
      <c r="I51" s="188">
        <f t="shared" si="3"/>
        <v>1.2486603607817384</v>
      </c>
      <c r="J51" s="188">
        <f t="shared" si="4"/>
        <v>1.3328140205354511</v>
      </c>
      <c r="K51" s="188">
        <v>1</v>
      </c>
      <c r="L51" s="188">
        <v>1.2095748848181342</v>
      </c>
      <c r="M51" s="188">
        <v>1.2223155043932721</v>
      </c>
      <c r="N51" s="188">
        <v>1.2621130907148226</v>
      </c>
      <c r="O51" s="188">
        <v>1.2902799976457568</v>
      </c>
      <c r="P51" s="188">
        <v>1.3188629045894513</v>
      </c>
      <c r="Q51" s="190">
        <v>1.3607184106256911</v>
      </c>
      <c r="R51" s="190">
        <v>1.3744976518228489</v>
      </c>
    </row>
    <row r="52" spans="1:18" x14ac:dyDescent="0.25">
      <c r="A52" s="74">
        <v>43941</v>
      </c>
      <c r="B52" s="52">
        <f t="shared" si="2"/>
        <v>49</v>
      </c>
      <c r="C52" s="217"/>
      <c r="D52" s="221">
        <v>43947</v>
      </c>
      <c r="E52" s="189">
        <v>49</v>
      </c>
      <c r="F52" s="189">
        <v>55</v>
      </c>
      <c r="G52" s="188">
        <v>1.2983435200791014</v>
      </c>
      <c r="H52" s="188">
        <v>4.2101673241429098E-2</v>
      </c>
      <c r="I52" s="188">
        <f t="shared" si="3"/>
        <v>1.2562418468376724</v>
      </c>
      <c r="J52" s="188">
        <f t="shared" si="4"/>
        <v>1.3404451933205304</v>
      </c>
      <c r="K52" s="188">
        <v>1</v>
      </c>
      <c r="L52" s="188">
        <v>1.2171263617074524</v>
      </c>
      <c r="M52" s="188">
        <v>1.2298772308802557</v>
      </c>
      <c r="N52" s="188">
        <v>1.2697037761212313</v>
      </c>
      <c r="O52" s="188">
        <v>1.2978884683490313</v>
      </c>
      <c r="P52" s="188">
        <v>1.3264872121050619</v>
      </c>
      <c r="Q52" s="190">
        <v>1.3683620387478044</v>
      </c>
      <c r="R52" s="190">
        <v>1.3821466655700121</v>
      </c>
    </row>
    <row r="53" spans="1:18" x14ac:dyDescent="0.25">
      <c r="A53" s="74">
        <v>43942</v>
      </c>
      <c r="B53" s="52">
        <f t="shared" si="2"/>
        <v>50</v>
      </c>
      <c r="C53" s="217"/>
      <c r="D53" s="221">
        <v>43948</v>
      </c>
      <c r="E53" s="189">
        <v>50</v>
      </c>
      <c r="F53" s="189">
        <v>56</v>
      </c>
      <c r="G53" s="188">
        <v>1.308689879552857</v>
      </c>
      <c r="H53" s="188">
        <v>4.1976247458087826E-2</v>
      </c>
      <c r="I53" s="188">
        <f t="shared" si="3"/>
        <v>1.2667136320947692</v>
      </c>
      <c r="J53" s="188">
        <f t="shared" si="4"/>
        <v>1.3506661270109448</v>
      </c>
      <c r="K53" s="188">
        <v>1</v>
      </c>
      <c r="L53" s="188">
        <v>1.2277005127594705</v>
      </c>
      <c r="M53" s="188">
        <v>1.2404189686272258</v>
      </c>
      <c r="N53" s="188">
        <v>1.2801380252103531</v>
      </c>
      <c r="O53" s="188">
        <v>1.3082411106695986</v>
      </c>
      <c r="P53" s="188">
        <v>1.3367525306328485</v>
      </c>
      <c r="Q53" s="190">
        <v>1.3784915883144053</v>
      </c>
      <c r="R53" s="190">
        <v>1.392229529772202</v>
      </c>
    </row>
    <row r="54" spans="1:18" x14ac:dyDescent="0.25">
      <c r="A54" s="74">
        <v>43943</v>
      </c>
      <c r="B54" s="52">
        <f t="shared" si="2"/>
        <v>51</v>
      </c>
      <c r="C54" s="217"/>
      <c r="D54" s="221">
        <v>43949</v>
      </c>
      <c r="E54" s="189">
        <v>51</v>
      </c>
      <c r="F54" s="189">
        <v>57</v>
      </c>
      <c r="G54" s="188">
        <v>1.2918682765968117</v>
      </c>
      <c r="H54" s="188">
        <v>4.1183256475169738E-2</v>
      </c>
      <c r="I54" s="188">
        <f t="shared" si="3"/>
        <v>1.250685020121642</v>
      </c>
      <c r="J54" s="188">
        <f t="shared" si="4"/>
        <v>1.3330515330719814</v>
      </c>
      <c r="K54" s="188">
        <v>1</v>
      </c>
      <c r="L54" s="188">
        <v>1.2124011746039709</v>
      </c>
      <c r="M54" s="188">
        <v>1.2248824064158401</v>
      </c>
      <c r="N54" s="188">
        <v>1.2638572115390643</v>
      </c>
      <c r="O54" s="188">
        <v>1.2914306782066447</v>
      </c>
      <c r="P54" s="188">
        <v>1.3194023152127572</v>
      </c>
      <c r="Q54" s="190">
        <v>1.3603468407903179</v>
      </c>
      <c r="R54" s="190">
        <v>1.3738221822438839</v>
      </c>
    </row>
    <row r="55" spans="1:18" x14ac:dyDescent="0.25">
      <c r="A55" s="74">
        <v>43944</v>
      </c>
      <c r="B55" s="52">
        <f t="shared" si="2"/>
        <v>52</v>
      </c>
      <c r="C55" s="217"/>
      <c r="D55" s="221">
        <v>43950</v>
      </c>
      <c r="E55" s="189">
        <v>52</v>
      </c>
      <c r="F55" s="189">
        <v>58</v>
      </c>
      <c r="G55" s="188">
        <v>1.2670370022715669</v>
      </c>
      <c r="H55" s="188">
        <v>4.0107355498155563E-2</v>
      </c>
      <c r="I55" s="188">
        <f t="shared" si="3"/>
        <v>1.2269296467734114</v>
      </c>
      <c r="J55" s="188">
        <f t="shared" si="4"/>
        <v>1.3071443577697224</v>
      </c>
      <c r="K55" s="188">
        <v>1</v>
      </c>
      <c r="L55" s="188">
        <v>1.1896373354752248</v>
      </c>
      <c r="M55" s="188">
        <v>1.201795891320937</v>
      </c>
      <c r="N55" s="188">
        <v>1.2397592829929618</v>
      </c>
      <c r="O55" s="188">
        <v>1.2666138353575371</v>
      </c>
      <c r="P55" s="188">
        <v>1.2938534267195971</v>
      </c>
      <c r="Q55" s="190">
        <v>1.333721579848985</v>
      </c>
      <c r="R55" s="190">
        <v>1.3468414613193953</v>
      </c>
    </row>
    <row r="56" spans="1:18" ht="15.75" thickBot="1" x14ac:dyDescent="0.3">
      <c r="A56" s="74">
        <v>43945</v>
      </c>
      <c r="B56" s="52">
        <f t="shared" si="2"/>
        <v>53</v>
      </c>
      <c r="C56" s="217"/>
      <c r="D56" s="222">
        <v>43951</v>
      </c>
      <c r="E56" s="189">
        <v>53</v>
      </c>
      <c r="F56" s="189">
        <v>59</v>
      </c>
      <c r="G56" s="188">
        <v>1.2145763091639337</v>
      </c>
      <c r="H56" s="188">
        <v>3.8543414148226353E-2</v>
      </c>
      <c r="I56" s="188">
        <f t="shared" si="3"/>
        <v>1.1760328950157073</v>
      </c>
      <c r="J56" s="188">
        <f t="shared" si="4"/>
        <v>1.25311972331216</v>
      </c>
      <c r="K56" s="188">
        <v>1</v>
      </c>
      <c r="L56" s="188">
        <v>1.140197694068418</v>
      </c>
      <c r="M56" s="188">
        <v>1.1518809841390631</v>
      </c>
      <c r="N56" s="188">
        <v>1.1883617205606698</v>
      </c>
      <c r="O56" s="188">
        <v>1.2141686207449189</v>
      </c>
      <c r="P56" s="188">
        <v>1.2403464761181207</v>
      </c>
      <c r="Q56" s="190">
        <v>1.2786623020857351</v>
      </c>
      <c r="R56" s="190">
        <v>1.2912717544651917</v>
      </c>
    </row>
    <row r="57" spans="1:18" x14ac:dyDescent="0.25">
      <c r="A57" s="74">
        <v>43946</v>
      </c>
      <c r="B57" s="52">
        <f t="shared" si="2"/>
        <v>54</v>
      </c>
      <c r="C57" s="217"/>
      <c r="D57" s="223">
        <v>43952</v>
      </c>
      <c r="E57" s="189">
        <v>54</v>
      </c>
      <c r="F57" s="189">
        <v>60</v>
      </c>
      <c r="G57" s="188">
        <v>1.0902409541158542</v>
      </c>
      <c r="H57" s="188">
        <v>3.5846901755094585E-2</v>
      </c>
      <c r="I57" s="188">
        <f t="shared" si="3"/>
        <v>1.0543940523607596</v>
      </c>
      <c r="J57" s="188">
        <f t="shared" si="4"/>
        <v>1.1260878558709488</v>
      </c>
      <c r="K57" s="188">
        <v>1</v>
      </c>
      <c r="L57" s="188">
        <v>1.0211052448470941</v>
      </c>
      <c r="M57" s="188">
        <v>1.0319556852689624</v>
      </c>
      <c r="N57" s="188">
        <v>1.0658532135724803</v>
      </c>
      <c r="O57" s="188">
        <v>1.0898480996721496</v>
      </c>
      <c r="P57" s="188">
        <v>1.1142004442937259</v>
      </c>
      <c r="Q57" s="190">
        <v>1.1498662911310924</v>
      </c>
      <c r="R57" s="190">
        <v>1.1616091923130383</v>
      </c>
    </row>
    <row r="58" spans="1:18" x14ac:dyDescent="0.25">
      <c r="A58" s="74">
        <v>43947</v>
      </c>
      <c r="B58" s="52">
        <f t="shared" si="2"/>
        <v>55</v>
      </c>
      <c r="C58" s="217"/>
      <c r="D58" s="224">
        <v>43953</v>
      </c>
      <c r="E58" s="189">
        <v>55</v>
      </c>
      <c r="F58" s="189">
        <v>61</v>
      </c>
      <c r="G58" s="188">
        <v>1.0253144446775946</v>
      </c>
      <c r="H58" s="188">
        <v>3.4177148155919823E-2</v>
      </c>
      <c r="I58" s="188">
        <f t="shared" si="3"/>
        <v>0.9911372965216747</v>
      </c>
      <c r="J58" s="188">
        <f t="shared" si="4"/>
        <v>1.0594915928335145</v>
      </c>
      <c r="K58" s="188">
        <v>1</v>
      </c>
      <c r="L58" s="188">
        <v>0.95941394057088669</v>
      </c>
      <c r="M58" s="188">
        <v>0.96975312372512112</v>
      </c>
      <c r="N58" s="188">
        <v>1.0020599988061307</v>
      </c>
      <c r="O58" s="188">
        <v>1.0249347236009749</v>
      </c>
      <c r="P58" s="188">
        <v>1.0481549571517874</v>
      </c>
      <c r="Q58" s="190">
        <v>1.0821710346924001</v>
      </c>
      <c r="R58" s="190">
        <v>1.0933728420697466</v>
      </c>
    </row>
    <row r="59" spans="1:18" x14ac:dyDescent="0.25">
      <c r="A59" s="74">
        <v>43948</v>
      </c>
      <c r="B59" s="52">
        <f t="shared" si="2"/>
        <v>56</v>
      </c>
      <c r="C59" s="217"/>
      <c r="D59" s="224">
        <v>43954</v>
      </c>
      <c r="E59" s="189">
        <v>56</v>
      </c>
      <c r="F59" s="189">
        <v>62</v>
      </c>
      <c r="G59" s="188">
        <v>0.98718532796407232</v>
      </c>
      <c r="H59" s="188">
        <v>3.3071952842432001E-2</v>
      </c>
      <c r="I59" s="188">
        <f t="shared" si="3"/>
        <v>0.95411337512164029</v>
      </c>
      <c r="J59" s="188">
        <f t="shared" si="4"/>
        <v>1.0202572808065042</v>
      </c>
      <c r="K59" s="188">
        <v>1</v>
      </c>
      <c r="L59" s="188">
        <v>0.92342118828468622</v>
      </c>
      <c r="M59" s="188">
        <v>0.93342393746720342</v>
      </c>
      <c r="N59" s="188">
        <v>0.96468190391155373</v>
      </c>
      <c r="O59" s="188">
        <v>0.98681603516772443</v>
      </c>
      <c r="P59" s="188">
        <v>1.0092861865792959</v>
      </c>
      <c r="Q59" s="190">
        <v>1.042206415621209</v>
      </c>
      <c r="R59" s="190">
        <v>1.0530480984056678</v>
      </c>
    </row>
    <row r="60" spans="1:18" x14ac:dyDescent="0.25">
      <c r="A60" s="74">
        <v>43949</v>
      </c>
      <c r="B60" s="52">
        <f t="shared" si="2"/>
        <v>57</v>
      </c>
      <c r="C60" s="217"/>
      <c r="D60" s="224">
        <v>43955</v>
      </c>
      <c r="E60" s="189">
        <v>57</v>
      </c>
      <c r="F60" s="189">
        <v>63</v>
      </c>
      <c r="G60" s="188">
        <v>0.96109336257593292</v>
      </c>
      <c r="H60" s="188">
        <v>3.2325067874763191E-2</v>
      </c>
      <c r="I60" s="188">
        <f t="shared" si="3"/>
        <v>0.92876829470116973</v>
      </c>
      <c r="J60" s="188">
        <f t="shared" si="4"/>
        <v>0.99341843045069611</v>
      </c>
      <c r="K60" s="188">
        <v>1</v>
      </c>
      <c r="L60" s="188">
        <v>0.89877335047939633</v>
      </c>
      <c r="M60" s="188">
        <v>0.90854858847322739</v>
      </c>
      <c r="N60" s="188">
        <v>0.93909740565390132</v>
      </c>
      <c r="O60" s="188">
        <v>0.96073098365107423</v>
      </c>
      <c r="P60" s="188">
        <v>0.98269429094291594</v>
      </c>
      <c r="Q60" s="190">
        <v>1.0148742499420258</v>
      </c>
      <c r="R60" s="190">
        <v>1.025472714798515</v>
      </c>
    </row>
    <row r="61" spans="1:18" x14ac:dyDescent="0.25">
      <c r="A61" s="74">
        <v>43950</v>
      </c>
      <c r="B61" s="52">
        <f t="shared" si="2"/>
        <v>58</v>
      </c>
      <c r="C61" s="217"/>
      <c r="D61" s="224">
        <v>43956</v>
      </c>
      <c r="E61" s="189">
        <v>58</v>
      </c>
      <c r="F61" s="189">
        <v>64</v>
      </c>
      <c r="G61" s="188">
        <v>0.96271592064860068</v>
      </c>
      <c r="H61" s="188">
        <v>3.2198036954875373E-2</v>
      </c>
      <c r="I61" s="188">
        <f t="shared" si="3"/>
        <v>0.93051788369372535</v>
      </c>
      <c r="J61" s="188">
        <f t="shared" si="4"/>
        <v>0.99491395760347601</v>
      </c>
      <c r="K61" s="188">
        <v>1</v>
      </c>
      <c r="L61" s="188">
        <v>0.90063499210011011</v>
      </c>
      <c r="M61" s="188">
        <v>0.91037410448408829</v>
      </c>
      <c r="N61" s="188">
        <v>0.94080745659679521</v>
      </c>
      <c r="O61" s="188">
        <v>0.96235698996983243</v>
      </c>
      <c r="P61" s="188">
        <v>0.98423311495472221</v>
      </c>
      <c r="Q61" s="190">
        <v>1.0162820876599519</v>
      </c>
      <c r="R61" s="190">
        <v>1.0268365938314392</v>
      </c>
    </row>
    <row r="62" spans="1:18" ht="15.75" thickBot="1" x14ac:dyDescent="0.3">
      <c r="A62" s="75">
        <v>43951</v>
      </c>
      <c r="B62" s="52">
        <f t="shared" si="2"/>
        <v>59</v>
      </c>
      <c r="C62" s="217"/>
      <c r="D62" s="224">
        <v>43957</v>
      </c>
      <c r="E62" s="189">
        <v>59</v>
      </c>
      <c r="F62" s="189">
        <v>65</v>
      </c>
      <c r="G62" s="188">
        <v>0.99319385656526382</v>
      </c>
      <c r="H62" s="188">
        <v>3.2673679067537251E-2</v>
      </c>
      <c r="I62" s="188">
        <f t="shared" si="3"/>
        <v>0.96052017749772656</v>
      </c>
      <c r="J62" s="188">
        <f t="shared" si="4"/>
        <v>1.0258675356328011</v>
      </c>
      <c r="K62" s="188">
        <v>1</v>
      </c>
      <c r="L62" s="188">
        <v>0.93017870315355056</v>
      </c>
      <c r="M62" s="188">
        <v>0.94006842690206016</v>
      </c>
      <c r="N62" s="188">
        <v>0.97096485531904164</v>
      </c>
      <c r="O62" s="188">
        <v>0.99283558451097109</v>
      </c>
      <c r="P62" s="188">
        <v>1.0150323056962713</v>
      </c>
      <c r="Q62" s="190">
        <v>1.0475413902066062</v>
      </c>
      <c r="R62" s="190">
        <v>1.058245012691043</v>
      </c>
    </row>
    <row r="63" spans="1:18" x14ac:dyDescent="0.25">
      <c r="A63" s="76">
        <v>43952</v>
      </c>
      <c r="B63" s="52">
        <f t="shared" si="2"/>
        <v>60</v>
      </c>
      <c r="C63" s="217"/>
      <c r="D63" s="224">
        <v>43958</v>
      </c>
      <c r="E63" s="189">
        <v>60</v>
      </c>
      <c r="F63" s="189">
        <v>66</v>
      </c>
      <c r="G63" s="188">
        <v>1.0190853973918836</v>
      </c>
      <c r="H63" s="188">
        <v>3.3150850455184136E-2</v>
      </c>
      <c r="I63" s="188">
        <f t="shared" si="3"/>
        <v>0.98593454693669946</v>
      </c>
      <c r="J63" s="188">
        <f t="shared" si="4"/>
        <v>1.0522362478470677</v>
      </c>
      <c r="K63" s="188">
        <v>1</v>
      </c>
      <c r="L63" s="188">
        <v>0.95513828501152997</v>
      </c>
      <c r="M63" s="188">
        <v>0.96517703291991397</v>
      </c>
      <c r="N63" s="188">
        <v>0.9965338760453315</v>
      </c>
      <c r="O63" s="188">
        <v>1.0187259541934077</v>
      </c>
      <c r="P63" s="188">
        <v>1.0412450897372061</v>
      </c>
      <c r="Q63" s="190">
        <v>1.0742198605859909</v>
      </c>
      <c r="R63" s="190">
        <v>1.0850751685326305</v>
      </c>
    </row>
    <row r="64" spans="1:18" x14ac:dyDescent="0.25">
      <c r="A64" s="77">
        <v>43953</v>
      </c>
      <c r="B64" s="52">
        <f t="shared" si="2"/>
        <v>61</v>
      </c>
      <c r="C64" s="217"/>
      <c r="D64" s="224">
        <v>43959</v>
      </c>
      <c r="E64" s="189">
        <v>61</v>
      </c>
      <c r="F64" s="189">
        <v>67</v>
      </c>
      <c r="G64" s="188">
        <v>1.1717212366894578</v>
      </c>
      <c r="H64" s="188">
        <v>3.5637846616753552E-2</v>
      </c>
      <c r="I64" s="188">
        <f t="shared" si="3"/>
        <v>1.1360833900727043</v>
      </c>
      <c r="J64" s="188">
        <f t="shared" si="4"/>
        <v>1.2073590833062113</v>
      </c>
      <c r="K64" s="188">
        <v>1</v>
      </c>
      <c r="L64" s="188">
        <v>1.1029045818976833</v>
      </c>
      <c r="M64" s="188">
        <v>1.1137248590714699</v>
      </c>
      <c r="N64" s="188">
        <v>1.1474909966743474</v>
      </c>
      <c r="O64" s="188">
        <v>1.171359948689922</v>
      </c>
      <c r="P64" s="188">
        <v>1.195557635447571</v>
      </c>
      <c r="Q64" s="190">
        <v>1.2309500049894186</v>
      </c>
      <c r="R64" s="190">
        <v>1.2425910374114979</v>
      </c>
    </row>
    <row r="65" spans="1:18" x14ac:dyDescent="0.25">
      <c r="A65" s="77">
        <v>43954</v>
      </c>
      <c r="B65" s="52">
        <f t="shared" si="2"/>
        <v>62</v>
      </c>
      <c r="C65" s="217"/>
      <c r="D65" s="224">
        <v>43960</v>
      </c>
      <c r="E65" s="189">
        <v>62</v>
      </c>
      <c r="F65" s="189">
        <v>68</v>
      </c>
      <c r="G65" s="188">
        <v>1.1945586198012335</v>
      </c>
      <c r="H65" s="188">
        <v>3.6050085278408646E-2</v>
      </c>
      <c r="I65" s="188">
        <f t="shared" si="3"/>
        <v>1.1585085345228248</v>
      </c>
      <c r="J65" s="188">
        <f t="shared" si="4"/>
        <v>1.2306087050796422</v>
      </c>
      <c r="K65" s="188">
        <v>1</v>
      </c>
      <c r="L65" s="188">
        <v>1.1249377744267544</v>
      </c>
      <c r="M65" s="188">
        <v>1.1358864275458445</v>
      </c>
      <c r="N65" s="188">
        <v>1.1700495824567017</v>
      </c>
      <c r="O65" s="188">
        <v>1.1941959925614587</v>
      </c>
      <c r="P65" s="188">
        <v>1.218672355844798</v>
      </c>
      <c r="Q65" s="190">
        <v>1.2544677709334309</v>
      </c>
      <c r="R65" s="190">
        <v>1.2662402221822748</v>
      </c>
    </row>
    <row r="66" spans="1:18" x14ac:dyDescent="0.25">
      <c r="A66" s="77">
        <v>43955</v>
      </c>
      <c r="B66" s="52">
        <f t="shared" si="2"/>
        <v>63</v>
      </c>
      <c r="C66" s="217"/>
      <c r="D66" s="224">
        <v>43961</v>
      </c>
      <c r="E66" s="189">
        <v>63</v>
      </c>
      <c r="F66" s="189">
        <v>69</v>
      </c>
      <c r="G66" s="188">
        <v>1.3606065337954647</v>
      </c>
      <c r="H66" s="188">
        <v>3.843766670485365E-2</v>
      </c>
      <c r="I66" s="188">
        <f t="shared" si="3"/>
        <v>1.3221688670906111</v>
      </c>
      <c r="J66" s="188">
        <f t="shared" si="4"/>
        <v>1.3990442005003183</v>
      </c>
      <c r="K66" s="188">
        <v>1</v>
      </c>
      <c r="L66" s="188">
        <v>1.2863038003153733</v>
      </c>
      <c r="M66" s="188">
        <v>1.2980055285278154</v>
      </c>
      <c r="N66" s="188">
        <v>1.3344872054874455</v>
      </c>
      <c r="O66" s="188">
        <v>1.3602445912132213</v>
      </c>
      <c r="P66" s="188">
        <v>1.3863313061005262</v>
      </c>
      <c r="Q66" s="190">
        <v>1.4244421617806777</v>
      </c>
      <c r="R66" s="190">
        <v>1.4369661364055937</v>
      </c>
    </row>
    <row r="67" spans="1:18" x14ac:dyDescent="0.25">
      <c r="A67" s="77">
        <v>43956</v>
      </c>
      <c r="B67" s="52">
        <f t="shared" si="2"/>
        <v>64</v>
      </c>
      <c r="C67" s="217"/>
      <c r="D67" s="224">
        <v>43962</v>
      </c>
      <c r="E67" s="189">
        <v>64</v>
      </c>
      <c r="F67" s="189">
        <v>70</v>
      </c>
      <c r="G67" s="188">
        <v>1.4955821743639433</v>
      </c>
      <c r="H67" s="188">
        <v>4.0071419015020829E-2</v>
      </c>
      <c r="I67" s="188">
        <f t="shared" si="3"/>
        <v>1.4555107553489224</v>
      </c>
      <c r="J67" s="188">
        <f t="shared" si="4"/>
        <v>1.5356535933789641</v>
      </c>
      <c r="K67" s="188">
        <v>1</v>
      </c>
      <c r="L67" s="188">
        <v>1.4180654321825761</v>
      </c>
      <c r="M67" s="188">
        <v>1.4302865564274385</v>
      </c>
      <c r="N67" s="188">
        <v>1.4683628846395917</v>
      </c>
      <c r="O67" s="188">
        <v>1.4952243091965571</v>
      </c>
      <c r="P67" s="188">
        <v>1.522411352163366</v>
      </c>
      <c r="Q67" s="190">
        <v>1.5620985060358215</v>
      </c>
      <c r="R67" s="190">
        <v>1.5751326163594228</v>
      </c>
    </row>
    <row r="68" spans="1:18" x14ac:dyDescent="0.25">
      <c r="A68" s="77">
        <v>43957</v>
      </c>
      <c r="B68" s="52">
        <f t="shared" si="2"/>
        <v>65</v>
      </c>
      <c r="C68" s="217"/>
      <c r="D68" s="224">
        <v>43963</v>
      </c>
      <c r="E68" s="189">
        <v>65</v>
      </c>
      <c r="F68" s="189">
        <v>71</v>
      </c>
      <c r="G68" s="188">
        <v>1.6203428231569714</v>
      </c>
      <c r="H68" s="188">
        <v>4.1236639102931003E-2</v>
      </c>
      <c r="I68" s="188">
        <f t="shared" si="3"/>
        <v>1.5791061840540404</v>
      </c>
      <c r="J68" s="188">
        <f t="shared" si="4"/>
        <v>1.6615794622599025</v>
      </c>
      <c r="K68" s="188">
        <v>1</v>
      </c>
      <c r="L68" s="188">
        <v>1.5405190262383806</v>
      </c>
      <c r="M68" s="188">
        <v>1.5531164316712986</v>
      </c>
      <c r="N68" s="188">
        <v>1.5923417467797694</v>
      </c>
      <c r="O68" s="188">
        <v>1.6199930216416156</v>
      </c>
      <c r="P68" s="188">
        <v>1.6479625772341766</v>
      </c>
      <c r="Q68" s="190">
        <v>1.688762422022912</v>
      </c>
      <c r="R68" s="190">
        <v>1.7021544970002267</v>
      </c>
    </row>
    <row r="69" spans="1:18" x14ac:dyDescent="0.25">
      <c r="A69" s="77">
        <v>43958</v>
      </c>
      <c r="B69" s="52">
        <f t="shared" ref="B69:B75" si="66">+B68+1</f>
        <v>66</v>
      </c>
      <c r="C69" s="217"/>
      <c r="D69" s="224">
        <v>43964</v>
      </c>
      <c r="E69" s="189">
        <v>66</v>
      </c>
      <c r="F69" s="189">
        <v>72</v>
      </c>
      <c r="G69" s="188">
        <v>1.6916813326780609</v>
      </c>
      <c r="H69" s="188">
        <v>4.1371419324464871E-2</v>
      </c>
      <c r="I69" s="188">
        <f t="shared" ref="I69:I70" si="67">+G69-H69</f>
        <v>1.6503099133535959</v>
      </c>
      <c r="J69" s="188">
        <f t="shared" ref="J69:J70" si="68">+G69+H69</f>
        <v>1.7330527520025258</v>
      </c>
      <c r="K69" s="188">
        <v>1</v>
      </c>
      <c r="L69" s="188">
        <v>1.6115573560556529</v>
      </c>
      <c r="M69" s="188">
        <v>1.6242114463724349</v>
      </c>
      <c r="N69" s="188">
        <v>1.6635959513012113</v>
      </c>
      <c r="O69" s="188">
        <v>1.6913440875897876</v>
      </c>
      <c r="P69" s="188">
        <v>1.7193990792173537</v>
      </c>
      <c r="Q69" s="190">
        <v>1.7603015948599323</v>
      </c>
      <c r="R69" s="190">
        <v>1.7737218308701659</v>
      </c>
    </row>
    <row r="70" spans="1:18" x14ac:dyDescent="0.25">
      <c r="A70" s="77">
        <v>43959</v>
      </c>
      <c r="B70" s="52">
        <f t="shared" si="66"/>
        <v>67</v>
      </c>
      <c r="C70" s="217"/>
      <c r="D70" s="224">
        <v>43965</v>
      </c>
      <c r="E70" s="189">
        <v>67</v>
      </c>
      <c r="F70" s="189">
        <v>73</v>
      </c>
      <c r="G70" s="188">
        <v>1.6948656162314835</v>
      </c>
      <c r="H70" s="188">
        <v>4.0365386301611773E-2</v>
      </c>
      <c r="I70" s="188">
        <f t="shared" si="67"/>
        <v>1.6545002299298717</v>
      </c>
      <c r="J70" s="188">
        <f t="shared" si="68"/>
        <v>1.7352310025330953</v>
      </c>
      <c r="K70" s="188">
        <v>1</v>
      </c>
      <c r="L70" s="188">
        <v>1.6166653609517732</v>
      </c>
      <c r="M70" s="188">
        <v>1.6290214829375351</v>
      </c>
      <c r="N70" s="188">
        <v>1.6674677266468856</v>
      </c>
      <c r="O70" s="188">
        <v>1.6945451759525352</v>
      </c>
      <c r="P70" s="188">
        <v>1.7219141898442212</v>
      </c>
      <c r="Q70" s="190">
        <v>1.7618028023835401</v>
      </c>
      <c r="R70" s="190">
        <v>1.7748868941665514</v>
      </c>
    </row>
    <row r="71" spans="1:18" x14ac:dyDescent="0.25">
      <c r="A71" s="77">
        <v>43960</v>
      </c>
      <c r="B71" s="52">
        <f t="shared" si="66"/>
        <v>68</v>
      </c>
      <c r="C71" s="217"/>
      <c r="D71" s="224">
        <v>43966</v>
      </c>
      <c r="E71" s="189">
        <v>68</v>
      </c>
      <c r="F71" s="189">
        <v>74</v>
      </c>
      <c r="G71" s="188">
        <v>1.6847009890199409</v>
      </c>
      <c r="H71" s="188">
        <v>3.8979332238488137E-2</v>
      </c>
      <c r="I71" s="188">
        <f t="shared" ref="I71:I77" si="69">+G71-H71</f>
        <v>1.6457216567814528</v>
      </c>
      <c r="J71" s="188">
        <f t="shared" ref="J71:J77" si="70">+G71+H71</f>
        <v>1.7236803212584291</v>
      </c>
      <c r="K71" s="188">
        <v>1</v>
      </c>
      <c r="L71" s="188">
        <v>1.609160669520725</v>
      </c>
      <c r="M71" s="188">
        <v>1.6211025009563917</v>
      </c>
      <c r="N71" s="188">
        <v>1.6582485355421457</v>
      </c>
      <c r="O71" s="188">
        <v>1.6844003738282605</v>
      </c>
      <c r="P71" s="188">
        <v>1.7108257378557641</v>
      </c>
      <c r="Q71" s="190">
        <v>1.7493249044772152</v>
      </c>
      <c r="R71" s="190">
        <v>1.7619496683330356</v>
      </c>
    </row>
    <row r="72" spans="1:18" x14ac:dyDescent="0.25">
      <c r="A72" s="77">
        <v>43961</v>
      </c>
      <c r="B72" s="52">
        <f t="shared" si="66"/>
        <v>69</v>
      </c>
      <c r="C72" s="217"/>
      <c r="D72" s="224">
        <v>43967</v>
      </c>
      <c r="E72" s="189">
        <v>69</v>
      </c>
      <c r="F72" s="189">
        <v>75</v>
      </c>
      <c r="G72" s="188">
        <v>1.7032147907438555</v>
      </c>
      <c r="H72" s="188">
        <v>3.7802576497594324E-2</v>
      </c>
      <c r="I72" s="188">
        <f t="shared" si="69"/>
        <v>1.6654122142462613</v>
      </c>
      <c r="J72" s="188">
        <f t="shared" si="70"/>
        <v>1.7410173672414497</v>
      </c>
      <c r="K72" s="188">
        <v>1</v>
      </c>
      <c r="L72" s="188">
        <v>1.6299209583003553</v>
      </c>
      <c r="M72" s="188">
        <v>1.6415157229605939</v>
      </c>
      <c r="N72" s="188">
        <v>1.6775671900743976</v>
      </c>
      <c r="O72" s="188">
        <v>1.7029351248880302</v>
      </c>
      <c r="P72" s="188">
        <v>1.7285575236151081</v>
      </c>
      <c r="Q72" s="190">
        <v>1.7658678255055209</v>
      </c>
      <c r="R72" s="190">
        <v>1.7780979313152345</v>
      </c>
    </row>
    <row r="73" spans="1:18" x14ac:dyDescent="0.25">
      <c r="A73" s="77">
        <v>43962</v>
      </c>
      <c r="B73" s="52">
        <f t="shared" si="66"/>
        <v>70</v>
      </c>
      <c r="C73" s="217"/>
      <c r="D73" s="224">
        <v>43968</v>
      </c>
      <c r="E73" s="189">
        <v>70</v>
      </c>
      <c r="F73" s="189">
        <v>76</v>
      </c>
      <c r="G73" s="188">
        <v>1.5831318614054062</v>
      </c>
      <c r="H73" s="188">
        <v>3.5094162492921535E-2</v>
      </c>
      <c r="I73" s="188">
        <f t="shared" si="69"/>
        <v>1.5480376989124847</v>
      </c>
      <c r="J73" s="188">
        <f t="shared" si="70"/>
        <v>1.6182260238983277</v>
      </c>
      <c r="K73" s="188">
        <v>1</v>
      </c>
      <c r="L73" s="188">
        <v>1.5150883453643054</v>
      </c>
      <c r="M73" s="188">
        <v>1.5258527497164154</v>
      </c>
      <c r="N73" s="188">
        <v>1.5593219846634252</v>
      </c>
      <c r="O73" s="188">
        <v>1.5828725516998716</v>
      </c>
      <c r="P73" s="188">
        <v>1.6066590608752356</v>
      </c>
      <c r="Q73" s="190">
        <v>1.6412955032919636</v>
      </c>
      <c r="R73" s="190">
        <v>1.6526490039917827</v>
      </c>
    </row>
    <row r="74" spans="1:18" x14ac:dyDescent="0.25">
      <c r="A74" s="77">
        <v>43963</v>
      </c>
      <c r="B74" s="52">
        <f t="shared" si="66"/>
        <v>71</v>
      </c>
      <c r="C74" s="217"/>
      <c r="D74" s="224">
        <v>43969</v>
      </c>
      <c r="E74" s="189">
        <v>71</v>
      </c>
      <c r="F74" s="189">
        <v>77</v>
      </c>
      <c r="G74" s="188">
        <v>1.5102133810491873</v>
      </c>
      <c r="H74" s="188">
        <v>3.3002738275295138E-2</v>
      </c>
      <c r="I74" s="188">
        <f t="shared" si="69"/>
        <v>1.4772106427738922</v>
      </c>
      <c r="J74" s="188">
        <f t="shared" si="70"/>
        <v>1.5432161193244824</v>
      </c>
      <c r="K74" s="188">
        <v>1</v>
      </c>
      <c r="L74" s="188">
        <v>1.4462149851556441</v>
      </c>
      <c r="M74" s="188">
        <v>1.4563418073144438</v>
      </c>
      <c r="N74" s="188">
        <v>1.4878242751918742</v>
      </c>
      <c r="O74" s="188">
        <v>1.5099729845774845</v>
      </c>
      <c r="P74" s="188">
        <v>1.5323404271392842</v>
      </c>
      <c r="Q74" s="190">
        <v>1.5649049700737243</v>
      </c>
      <c r="R74" s="190">
        <v>1.5755779220447135</v>
      </c>
    </row>
    <row r="75" spans="1:18" x14ac:dyDescent="0.25">
      <c r="A75" s="77">
        <v>43964</v>
      </c>
      <c r="B75" s="52">
        <f t="shared" si="66"/>
        <v>72</v>
      </c>
      <c r="C75" s="217"/>
      <c r="D75" s="224">
        <v>43970</v>
      </c>
      <c r="E75" s="189">
        <v>72</v>
      </c>
      <c r="F75" s="189">
        <v>78</v>
      </c>
      <c r="G75" s="188">
        <v>1.5060628750404903</v>
      </c>
      <c r="H75" s="188">
        <v>3.1771781483092162E-2</v>
      </c>
      <c r="I75" s="188">
        <f t="shared" si="69"/>
        <v>1.4742910935573981</v>
      </c>
      <c r="J75" s="188">
        <f t="shared" si="70"/>
        <v>1.5378346565235825</v>
      </c>
      <c r="K75" s="188">
        <v>1</v>
      </c>
      <c r="L75" s="188">
        <v>1.4444285725028034</v>
      </c>
      <c r="M75" s="188">
        <v>1.4541867598391953</v>
      </c>
      <c r="N75" s="188">
        <v>1.4845130953280679</v>
      </c>
      <c r="O75" s="188">
        <v>1.505839462616551</v>
      </c>
      <c r="P75" s="188">
        <v>1.5273691093616562</v>
      </c>
      <c r="Q75" s="190">
        <v>1.5587010711964078</v>
      </c>
      <c r="R75" s="190">
        <v>1.568966804840247</v>
      </c>
    </row>
    <row r="76" spans="1:18" x14ac:dyDescent="0.25">
      <c r="D76" s="224">
        <v>43971</v>
      </c>
      <c r="E76" s="189">
        <v>73</v>
      </c>
      <c r="F76" s="189">
        <v>79</v>
      </c>
      <c r="G76" s="188">
        <v>1.5063726941133484</v>
      </c>
      <c r="H76" s="188">
        <v>3.0716723918798081E-2</v>
      </c>
      <c r="I76" s="188">
        <f t="shared" si="69"/>
        <v>1.4756559701945504</v>
      </c>
      <c r="J76" s="188">
        <f t="shared" si="70"/>
        <v>1.5370894180321464</v>
      </c>
      <c r="K76" s="188">
        <v>1</v>
      </c>
      <c r="L76" s="188">
        <v>1.4467644495056138</v>
      </c>
      <c r="M76" s="188">
        <v>1.4562067666256016</v>
      </c>
      <c r="N76" s="188">
        <v>1.4855423485566615</v>
      </c>
      <c r="O76" s="188">
        <v>1.5061639157943714</v>
      </c>
      <c r="P76" s="188">
        <v>1.5269754469892789</v>
      </c>
      <c r="Q76" s="190">
        <v>1.5572507841285073</v>
      </c>
      <c r="R76" s="190">
        <v>1.5671674024764135</v>
      </c>
    </row>
    <row r="77" spans="1:18" x14ac:dyDescent="0.25">
      <c r="D77" s="224">
        <v>43972</v>
      </c>
      <c r="E77" s="189">
        <v>74</v>
      </c>
      <c r="F77" s="189">
        <v>80</v>
      </c>
      <c r="G77" s="188">
        <v>1.64769537888463</v>
      </c>
      <c r="H77" s="188">
        <v>3.1149642637658168E-2</v>
      </c>
      <c r="I77" s="188">
        <f t="shared" si="69"/>
        <v>1.616545736246972</v>
      </c>
      <c r="J77" s="188">
        <f t="shared" si="70"/>
        <v>1.6788450215222881</v>
      </c>
      <c r="K77" s="188">
        <v>1</v>
      </c>
      <c r="L77" s="188">
        <v>1.5872028636502491</v>
      </c>
      <c r="M77" s="188">
        <v>1.5967957427861699</v>
      </c>
      <c r="N77" s="188">
        <v>1.6265796396408934</v>
      </c>
      <c r="O77" s="188">
        <v>1.6474990886204481</v>
      </c>
      <c r="P77" s="188">
        <v>1.6685971385865934</v>
      </c>
      <c r="Q77" s="190">
        <v>1.6992645793754113</v>
      </c>
      <c r="R77" s="190">
        <v>1.709303390484201</v>
      </c>
    </row>
    <row r="78" spans="1:18" x14ac:dyDescent="0.25">
      <c r="D78" s="224">
        <v>43973</v>
      </c>
      <c r="E78" s="189">
        <v>75</v>
      </c>
      <c r="F78" s="189">
        <v>81</v>
      </c>
      <c r="G78" s="188">
        <v>1.7623825431015203</v>
      </c>
      <c r="H78" s="188">
        <v>3.1296953263520583E-2</v>
      </c>
      <c r="I78" s="188">
        <f t="shared" ref="I78:I89" si="71">+G78-H78</f>
        <v>1.7310855898379998</v>
      </c>
      <c r="J78" s="188">
        <f t="shared" ref="J78:J89" si="72">+G78+H78</f>
        <v>1.7936794963650409</v>
      </c>
      <c r="K78" s="188">
        <v>1</v>
      </c>
      <c r="L78" s="188">
        <v>1.7015697369586871</v>
      </c>
      <c r="M78" s="188">
        <v>1.7112215369038799</v>
      </c>
      <c r="N78" s="188">
        <v>1.7411733031507066</v>
      </c>
      <c r="O78" s="188">
        <v>1.7621972861264208</v>
      </c>
      <c r="P78" s="188">
        <v>1.7833898308966853</v>
      </c>
      <c r="Q78" s="190">
        <v>1.8141754779758505</v>
      </c>
      <c r="R78" s="190">
        <v>1.8242481451792527</v>
      </c>
    </row>
    <row r="79" spans="1:18" x14ac:dyDescent="0.25">
      <c r="D79" s="224">
        <v>43974</v>
      </c>
      <c r="E79" s="189">
        <v>76</v>
      </c>
      <c r="F79" s="189">
        <v>82</v>
      </c>
      <c r="G79" s="188">
        <v>1.8593811022908644</v>
      </c>
      <c r="H79" s="188">
        <v>3.1215953645443432E-2</v>
      </c>
      <c r="I79" s="188">
        <f t="shared" si="71"/>
        <v>1.8281651486454209</v>
      </c>
      <c r="J79" s="188">
        <f t="shared" si="72"/>
        <v>1.8905970559363079</v>
      </c>
      <c r="K79" s="188">
        <v>1</v>
      </c>
      <c r="L79" s="188">
        <v>1.798696829509902</v>
      </c>
      <c r="M79" s="188">
        <v>1.8083350877821096</v>
      </c>
      <c r="N79" s="188">
        <v>1.8382321264781372</v>
      </c>
      <c r="O79" s="188">
        <v>1.8592064170180895</v>
      </c>
      <c r="P79" s="188">
        <v>1.8803396502112848</v>
      </c>
      <c r="Q79" s="190">
        <v>1.9110229843182651</v>
      </c>
      <c r="R79" s="190">
        <v>1.92105809355316</v>
      </c>
    </row>
    <row r="80" spans="1:18" x14ac:dyDescent="0.25">
      <c r="D80" s="224">
        <v>43975</v>
      </c>
      <c r="E80" s="189">
        <v>77</v>
      </c>
      <c r="F80" s="189">
        <v>83</v>
      </c>
      <c r="G80" s="188">
        <v>1.9670995358546051</v>
      </c>
      <c r="H80" s="188">
        <v>3.1071518589456497E-2</v>
      </c>
      <c r="I80" s="188">
        <f t="shared" si="71"/>
        <v>1.9360280172651485</v>
      </c>
      <c r="J80" s="188">
        <f t="shared" si="72"/>
        <v>1.9981710544440616</v>
      </c>
      <c r="K80" s="188">
        <v>1</v>
      </c>
      <c r="L80" s="188">
        <v>1.9066666594953656</v>
      </c>
      <c r="M80" s="188">
        <v>1.9162719762501739</v>
      </c>
      <c r="N80" s="188">
        <v>1.9460538963656746</v>
      </c>
      <c r="O80" s="188">
        <v>1.9669359405078688</v>
      </c>
      <c r="P80" s="188">
        <v>1.9879668366641245</v>
      </c>
      <c r="Q80" s="190">
        <v>2.0184851341271375</v>
      </c>
      <c r="R80" s="190">
        <v>2.0284621081636081</v>
      </c>
    </row>
    <row r="81" spans="4:18" x14ac:dyDescent="0.25">
      <c r="D81" s="224">
        <v>43976</v>
      </c>
      <c r="E81" s="189">
        <v>78</v>
      </c>
      <c r="F81" s="189">
        <v>84</v>
      </c>
      <c r="G81" s="188">
        <v>1.9368618134027609</v>
      </c>
      <c r="H81" s="188">
        <v>2.968566702054614E-2</v>
      </c>
      <c r="I81" s="188">
        <f t="shared" si="71"/>
        <v>1.9071761463822148</v>
      </c>
      <c r="J81" s="188">
        <f t="shared" si="72"/>
        <v>1.966547480423307</v>
      </c>
      <c r="K81" s="188">
        <v>1</v>
      </c>
      <c r="L81" s="188">
        <v>1.8791111053092309</v>
      </c>
      <c r="M81" s="188">
        <v>1.8882932656275344</v>
      </c>
      <c r="N81" s="188">
        <v>1.9167573271611076</v>
      </c>
      <c r="O81" s="188">
        <v>1.9367101545781469</v>
      </c>
      <c r="P81" s="188">
        <v>1.9568009731583014</v>
      </c>
      <c r="Q81" s="190">
        <v>1.9859476832398413</v>
      </c>
      <c r="R81" s="190">
        <v>1.9954743835468698</v>
      </c>
    </row>
    <row r="82" spans="4:18" x14ac:dyDescent="0.25">
      <c r="D82" s="224">
        <v>43977</v>
      </c>
      <c r="E82" s="189">
        <v>79</v>
      </c>
      <c r="F82" s="189">
        <v>85</v>
      </c>
      <c r="G82" s="188">
        <v>1.8445819416584506</v>
      </c>
      <c r="H82" s="188">
        <v>2.7748272565053949E-2</v>
      </c>
      <c r="I82" s="188">
        <f t="shared" si="71"/>
        <v>1.8168336690933966</v>
      </c>
      <c r="J82" s="188">
        <f t="shared" si="72"/>
        <v>1.8723302142235045</v>
      </c>
      <c r="K82" s="188">
        <v>1</v>
      </c>
      <c r="L82" s="188">
        <v>1.7905927613325583</v>
      </c>
      <c r="M82" s="188">
        <v>1.7991786337589915</v>
      </c>
      <c r="N82" s="188">
        <v>1.8257909474038732</v>
      </c>
      <c r="O82" s="188">
        <v>1.8444428033010867</v>
      </c>
      <c r="P82" s="188">
        <v>1.863221258221728</v>
      </c>
      <c r="Q82" s="190">
        <v>1.8904598631445613</v>
      </c>
      <c r="R82" s="190">
        <v>1.8993618315480805</v>
      </c>
    </row>
    <row r="83" spans="4:18" x14ac:dyDescent="0.25">
      <c r="D83" s="224">
        <v>43978</v>
      </c>
      <c r="E83" s="189">
        <v>80</v>
      </c>
      <c r="F83" s="189">
        <v>86</v>
      </c>
      <c r="G83" s="188">
        <v>1.7681535642855677</v>
      </c>
      <c r="H83" s="188">
        <v>2.5926674247151348E-2</v>
      </c>
      <c r="I83" s="188">
        <f t="shared" si="71"/>
        <v>1.7422268900384164</v>
      </c>
      <c r="J83" s="188">
        <f t="shared" si="72"/>
        <v>1.794080238532719</v>
      </c>
      <c r="K83" s="188">
        <v>1</v>
      </c>
      <c r="L83" s="188">
        <v>1.7176992451533302</v>
      </c>
      <c r="M83" s="188">
        <v>1.7257252014355011</v>
      </c>
      <c r="N83" s="188">
        <v>1.7505979014578865</v>
      </c>
      <c r="O83" s="188">
        <v>1.7680268437929039</v>
      </c>
      <c r="P83" s="188">
        <v>1.7855710863643324</v>
      </c>
      <c r="Q83" s="190">
        <v>1.8110141822315085</v>
      </c>
      <c r="R83" s="190">
        <v>1.819328023583811</v>
      </c>
    </row>
    <row r="84" spans="4:18" x14ac:dyDescent="0.25">
      <c r="D84" s="224">
        <v>43979</v>
      </c>
      <c r="E84" s="189">
        <v>81</v>
      </c>
      <c r="F84" s="189">
        <v>87</v>
      </c>
      <c r="G84" s="188">
        <v>1.6505587782561204</v>
      </c>
      <c r="H84" s="188">
        <v>2.3891052215514779E-2</v>
      </c>
      <c r="I84" s="188">
        <f t="shared" si="71"/>
        <v>1.6266677260406057</v>
      </c>
      <c r="J84" s="188">
        <f t="shared" si="72"/>
        <v>1.6744498304716351</v>
      </c>
      <c r="K84" s="188">
        <v>1</v>
      </c>
      <c r="L84" s="188">
        <v>1.6040615686144197</v>
      </c>
      <c r="M84" s="188">
        <v>1.6114590731786682</v>
      </c>
      <c r="N84" s="188">
        <v>1.6343822935474743</v>
      </c>
      <c r="O84" s="188">
        <v>1.6504435091532399</v>
      </c>
      <c r="P84" s="188">
        <v>1.6666096056071456</v>
      </c>
      <c r="Q84" s="190">
        <v>1.6900516766888729</v>
      </c>
      <c r="R84" s="190">
        <v>1.6977110509811946</v>
      </c>
    </row>
    <row r="85" spans="4:18" x14ac:dyDescent="0.25">
      <c r="D85" s="224">
        <v>43980</v>
      </c>
      <c r="E85" s="189">
        <v>82</v>
      </c>
      <c r="F85" s="189">
        <v>88</v>
      </c>
      <c r="G85" s="188">
        <v>1.5075593797666456</v>
      </c>
      <c r="H85" s="188">
        <v>2.1823490287203678E-2</v>
      </c>
      <c r="I85" s="188">
        <f t="shared" si="71"/>
        <v>1.4857358894794419</v>
      </c>
      <c r="J85" s="188">
        <f t="shared" si="72"/>
        <v>1.5293828700538492</v>
      </c>
      <c r="K85" s="188">
        <v>1</v>
      </c>
      <c r="L85" s="188">
        <v>1.4650861290688508</v>
      </c>
      <c r="M85" s="188">
        <v>1.4718434317082012</v>
      </c>
      <c r="N85" s="188">
        <v>1.4927828226447044</v>
      </c>
      <c r="O85" s="188">
        <v>1.5074540751663883</v>
      </c>
      <c r="P85" s="188">
        <v>1.5222211420522493</v>
      </c>
      <c r="Q85" s="190">
        <v>1.5436345313590678</v>
      </c>
      <c r="R85" s="190">
        <v>1.5506310662497091</v>
      </c>
    </row>
    <row r="86" spans="4:18" x14ac:dyDescent="0.25">
      <c r="D86" s="224">
        <v>43981</v>
      </c>
      <c r="E86" s="189">
        <v>83</v>
      </c>
      <c r="F86" s="189">
        <v>89</v>
      </c>
      <c r="G86" s="188">
        <v>1.4142734540977178</v>
      </c>
      <c r="H86" s="188">
        <v>2.0280621272818364E-2</v>
      </c>
      <c r="I86" s="188">
        <f t="shared" si="71"/>
        <v>1.3939928328248994</v>
      </c>
      <c r="J86" s="188">
        <f t="shared" si="72"/>
        <v>1.4345540753705361</v>
      </c>
      <c r="K86" s="188">
        <v>1</v>
      </c>
      <c r="L86" s="188">
        <v>1.3748003339592745</v>
      </c>
      <c r="M86" s="188">
        <v>1.3810809543140001</v>
      </c>
      <c r="N86" s="188">
        <v>1.4005420561769566</v>
      </c>
      <c r="O86" s="188">
        <v>1.4141765141965021</v>
      </c>
      <c r="P86" s="188">
        <v>1.4278991757128143</v>
      </c>
      <c r="Q86" s="190">
        <v>1.4477966246622584</v>
      </c>
      <c r="R86" s="190">
        <v>1.454297474278913</v>
      </c>
    </row>
    <row r="87" spans="4:18" x14ac:dyDescent="0.25">
      <c r="D87" s="224">
        <v>43982</v>
      </c>
      <c r="E87" s="189">
        <v>84</v>
      </c>
      <c r="F87" s="189">
        <v>90</v>
      </c>
      <c r="G87" s="188">
        <v>1.2916698704232694</v>
      </c>
      <c r="H87" s="188">
        <v>1.8688476925773363E-2</v>
      </c>
      <c r="I87" s="188">
        <f t="shared" si="71"/>
        <v>1.2729813934974961</v>
      </c>
      <c r="J87" s="188">
        <f t="shared" si="72"/>
        <v>1.3103583473490428</v>
      </c>
      <c r="K87" s="188">
        <v>1</v>
      </c>
      <c r="L87" s="188">
        <v>1.2552979016077146</v>
      </c>
      <c r="M87" s="188">
        <v>1.2610845498835237</v>
      </c>
      <c r="N87" s="188">
        <v>1.2790160376654609</v>
      </c>
      <c r="O87" s="188">
        <v>1.2915797403663383</v>
      </c>
      <c r="P87" s="188">
        <v>1.3042254504441342</v>
      </c>
      <c r="Q87" s="190">
        <v>1.3225626327542686</v>
      </c>
      <c r="R87" s="190">
        <v>1.3285540395739814</v>
      </c>
    </row>
    <row r="88" spans="4:18" x14ac:dyDescent="0.25">
      <c r="D88" s="224">
        <v>43983</v>
      </c>
      <c r="E88" s="189">
        <v>85</v>
      </c>
      <c r="F88" s="189">
        <v>91</v>
      </c>
      <c r="G88" s="188">
        <v>1.2173306715413788</v>
      </c>
      <c r="H88" s="188">
        <v>1.759082248448909E-2</v>
      </c>
      <c r="I88" s="188">
        <f t="shared" si="71"/>
        <v>1.1997398490568896</v>
      </c>
      <c r="J88" s="188">
        <f t="shared" si="72"/>
        <v>1.2349214940258679</v>
      </c>
      <c r="K88" s="188">
        <v>1</v>
      </c>
      <c r="L88" s="188">
        <v>1.1830946807429492</v>
      </c>
      <c r="M88" s="188">
        <v>1.1885415749164465</v>
      </c>
      <c r="N88" s="188">
        <v>1.2054201095152599</v>
      </c>
      <c r="O88" s="188">
        <v>1.2172459415624619</v>
      </c>
      <c r="P88" s="188">
        <v>1.2291488675719984</v>
      </c>
      <c r="Q88" s="190">
        <v>1.2464087898013478</v>
      </c>
      <c r="R88" s="190">
        <v>1.252048174560755</v>
      </c>
    </row>
    <row r="89" spans="4:18" x14ac:dyDescent="0.25">
      <c r="D89" s="224">
        <v>43984</v>
      </c>
      <c r="E89" s="189">
        <v>86</v>
      </c>
      <c r="F89" s="189">
        <v>92</v>
      </c>
      <c r="G89" s="188">
        <v>1.2306931205690859</v>
      </c>
      <c r="H89" s="188">
        <v>1.7244989523312406E-2</v>
      </c>
      <c r="I89" s="188">
        <f t="shared" si="71"/>
        <v>1.2134481310457734</v>
      </c>
      <c r="J89" s="188">
        <f t="shared" si="72"/>
        <v>1.2479381100923983</v>
      </c>
      <c r="K89" s="188">
        <v>1</v>
      </c>
      <c r="L89" s="188">
        <v>1.1971230150689682</v>
      </c>
      <c r="M89" s="188">
        <v>1.2024656780655327</v>
      </c>
      <c r="N89" s="188">
        <v>1.2190180640400248</v>
      </c>
      <c r="O89" s="188">
        <v>1.2306125734914044</v>
      </c>
      <c r="P89" s="188">
        <v>1.242280370948557</v>
      </c>
      <c r="Q89" s="190">
        <v>1.2591953164347975</v>
      </c>
      <c r="R89" s="190">
        <v>1.2647209673417987</v>
      </c>
    </row>
    <row r="90" spans="4:18" x14ac:dyDescent="0.25">
      <c r="D90" s="224">
        <v>43985</v>
      </c>
      <c r="E90" s="189">
        <v>87</v>
      </c>
      <c r="F90" s="189">
        <v>93</v>
      </c>
      <c r="G90" s="188">
        <v>1.2389287834148393</v>
      </c>
      <c r="H90" s="188">
        <v>1.6960491452488267E-2</v>
      </c>
      <c r="I90" s="188">
        <f t="shared" ref="I90:I92" si="73">+G90-H90</f>
        <v>1.2219682919623509</v>
      </c>
      <c r="J90" s="188">
        <f t="shared" ref="J90:J92" si="74">+G90+H90</f>
        <v>1.2558892748673276</v>
      </c>
      <c r="K90" s="188">
        <v>1</v>
      </c>
      <c r="L90" s="188">
        <v>1.2059072874687884</v>
      </c>
      <c r="M90" s="188">
        <v>1.2111638792896071</v>
      </c>
      <c r="N90" s="188">
        <v>1.2274473113588356</v>
      </c>
      <c r="O90" s="188">
        <v>1.2388513899226179</v>
      </c>
      <c r="P90" s="188">
        <v>1.2503258870966545</v>
      </c>
      <c r="Q90" s="190">
        <v>1.266957683724939</v>
      </c>
      <c r="R90" s="190">
        <v>1.2723900991612376</v>
      </c>
    </row>
    <row r="91" spans="4:18" x14ac:dyDescent="0.25">
      <c r="D91" s="224">
        <v>43986</v>
      </c>
      <c r="E91" s="189">
        <v>88</v>
      </c>
      <c r="F91" s="189">
        <v>94</v>
      </c>
      <c r="G91" s="188">
        <v>1.2361805164302333</v>
      </c>
      <c r="H91" s="188">
        <v>1.6674719320300208E-2</v>
      </c>
      <c r="I91" s="188">
        <f t="shared" si="73"/>
        <v>1.219505797109933</v>
      </c>
      <c r="J91" s="188">
        <f t="shared" si="74"/>
        <v>1.2528552357505336</v>
      </c>
      <c r="K91" s="188">
        <v>1</v>
      </c>
      <c r="L91" s="188">
        <v>1.2037122231515862</v>
      </c>
      <c r="M91" s="188">
        <v>1.2088815102913841</v>
      </c>
      <c r="N91" s="188">
        <v>1.2248930959271951</v>
      </c>
      <c r="O91" s="188">
        <v>1.2361055426804313</v>
      </c>
      <c r="P91" s="188">
        <v>1.2473862063638053</v>
      </c>
      <c r="Q91" s="190">
        <v>1.2637352647869933</v>
      </c>
      <c r="R91" s="190">
        <v>1.2690748783743084</v>
      </c>
    </row>
    <row r="92" spans="4:18" x14ac:dyDescent="0.25">
      <c r="D92" s="224">
        <v>43987</v>
      </c>
      <c r="E92" s="189">
        <v>89</v>
      </c>
      <c r="F92" s="189">
        <v>95</v>
      </c>
      <c r="G92" s="188">
        <v>1.2292744148303889</v>
      </c>
      <c r="H92" s="188">
        <v>1.6399074037449307E-2</v>
      </c>
      <c r="I92" s="188">
        <f t="shared" si="73"/>
        <v>1.2128753407929396</v>
      </c>
      <c r="J92" s="188">
        <f t="shared" si="74"/>
        <v>1.2456734888678382</v>
      </c>
      <c r="K92" s="188">
        <v>1</v>
      </c>
      <c r="L92" s="188">
        <v>1.1973405291629426</v>
      </c>
      <c r="M92" s="188">
        <v>1.2024252843715839</v>
      </c>
      <c r="N92" s="188">
        <v>1.2181740179163927</v>
      </c>
      <c r="O92" s="188">
        <v>1.2292014919230045</v>
      </c>
      <c r="P92" s="188">
        <v>1.2402953168368511</v>
      </c>
      <c r="Q92" s="190">
        <v>1.2563722918936355</v>
      </c>
      <c r="R92" s="190">
        <v>1.2616227144423808</v>
      </c>
    </row>
    <row r="93" spans="4:18" x14ac:dyDescent="0.25">
      <c r="D93" s="224">
        <v>43988</v>
      </c>
      <c r="E93" s="189">
        <v>90</v>
      </c>
      <c r="F93" s="189">
        <v>96</v>
      </c>
      <c r="G93" s="188">
        <v>1.2366499075762138</v>
      </c>
      <c r="H93" s="188">
        <v>1.6228218868287247E-2</v>
      </c>
      <c r="I93" s="188">
        <f t="shared" ref="I93" si="75">+G93-H93</f>
        <v>1.2204216887079267</v>
      </c>
      <c r="J93" s="188">
        <f t="shared" ref="J93" si="76">+G93+H93</f>
        <v>1.252878126444501</v>
      </c>
      <c r="K93" s="188">
        <v>1</v>
      </c>
      <c r="L93" s="188">
        <v>1.2050453653637323</v>
      </c>
      <c r="M93" s="188">
        <v>1.2100784801022804</v>
      </c>
      <c r="N93" s="188">
        <v>1.2256657915630678</v>
      </c>
      <c r="O93" s="188">
        <v>1.2365789221398427</v>
      </c>
      <c r="P93" s="188">
        <v>1.2475566407521901</v>
      </c>
      <c r="Q93" s="190">
        <v>1.2634634727592351</v>
      </c>
      <c r="R93" s="190">
        <v>1.2686578532991921</v>
      </c>
    </row>
    <row r="94" spans="4:18" x14ac:dyDescent="0.25">
      <c r="D94" s="224">
        <v>43989</v>
      </c>
      <c r="E94" s="189">
        <v>91</v>
      </c>
      <c r="F94" s="189">
        <v>97</v>
      </c>
      <c r="G94" s="188">
        <v>1.2315892156961883</v>
      </c>
      <c r="H94" s="188">
        <v>1.5974470696526306E-2</v>
      </c>
      <c r="I94" s="188">
        <f t="shared" ref="I94:I101" si="77">+G94-H94</f>
        <v>1.2156147449996619</v>
      </c>
      <c r="J94" s="188">
        <f t="shared" ref="J94:J101" si="78">+G94+H94</f>
        <v>1.2475636863927146</v>
      </c>
      <c r="K94" s="188">
        <v>1</v>
      </c>
      <c r="L94" s="188">
        <v>1.2004765370966819</v>
      </c>
      <c r="M94" s="188">
        <v>1.205431871358158</v>
      </c>
      <c r="N94" s="188">
        <v>1.2207772835412425</v>
      </c>
      <c r="O94" s="188">
        <v>1.2315201501434461</v>
      </c>
      <c r="P94" s="188">
        <v>1.2423258579156795</v>
      </c>
      <c r="Q94" s="190">
        <v>1.257982148842689</v>
      </c>
      <c r="R94" s="190">
        <v>1.2630943873090916</v>
      </c>
    </row>
    <row r="95" spans="4:18" x14ac:dyDescent="0.25">
      <c r="D95" s="224">
        <v>43990</v>
      </c>
      <c r="E95" s="189">
        <v>92</v>
      </c>
      <c r="F95" s="189">
        <v>98</v>
      </c>
      <c r="G95" s="188">
        <v>1.2502856556751625</v>
      </c>
      <c r="H95" s="188">
        <v>1.5870966063063291E-2</v>
      </c>
      <c r="I95" s="188">
        <f t="shared" si="77"/>
        <v>1.2344146896120991</v>
      </c>
      <c r="J95" s="188">
        <f t="shared" si="78"/>
        <v>1.2661566217382259</v>
      </c>
      <c r="K95" s="188">
        <v>1</v>
      </c>
      <c r="L95" s="188">
        <v>1.219370388565671</v>
      </c>
      <c r="M95" s="188">
        <v>1.2242952755811571</v>
      </c>
      <c r="N95" s="188">
        <v>1.2395445622676349</v>
      </c>
      <c r="O95" s="188">
        <v>1.2502185016459237</v>
      </c>
      <c r="P95" s="188">
        <v>1.2609535429303631</v>
      </c>
      <c r="Q95" s="190">
        <v>1.276505104190703</v>
      </c>
      <c r="R95" s="190">
        <v>1.2815825528247771</v>
      </c>
    </row>
    <row r="96" spans="4:18" x14ac:dyDescent="0.25">
      <c r="D96" s="224">
        <v>43991</v>
      </c>
      <c r="E96" s="189">
        <v>93</v>
      </c>
      <c r="F96" s="189">
        <v>99</v>
      </c>
      <c r="G96" s="188">
        <v>1.261503736048305</v>
      </c>
      <c r="H96" s="188">
        <v>1.5716088849135685E-2</v>
      </c>
      <c r="I96" s="188">
        <f t="shared" si="77"/>
        <v>1.2457876471991693</v>
      </c>
      <c r="J96" s="188">
        <f t="shared" si="78"/>
        <v>1.2772198248974407</v>
      </c>
      <c r="K96" s="188">
        <v>1</v>
      </c>
      <c r="L96" s="188">
        <v>1.2308866326044707</v>
      </c>
      <c r="M96" s="188">
        <v>1.2357648599714353</v>
      </c>
      <c r="N96" s="188">
        <v>1.2508681213072537</v>
      </c>
      <c r="O96" s="188">
        <v>1.2614384718270439</v>
      </c>
      <c r="P96" s="188">
        <v>1.2720682047502319</v>
      </c>
      <c r="Q96" s="190">
        <v>1.2874652342352197</v>
      </c>
      <c r="R96" s="190">
        <v>1.2924917299588339</v>
      </c>
    </row>
    <row r="97" spans="4:18" x14ac:dyDescent="0.25">
      <c r="D97" s="224">
        <v>43992</v>
      </c>
      <c r="E97" s="189">
        <v>94</v>
      </c>
      <c r="F97" s="189">
        <v>100</v>
      </c>
      <c r="G97" s="188">
        <v>1.278123779918658</v>
      </c>
      <c r="H97" s="188">
        <v>1.5591513625748416E-2</v>
      </c>
      <c r="I97" s="188">
        <f t="shared" si="77"/>
        <v>1.2625322662929095</v>
      </c>
      <c r="J97" s="188">
        <f t="shared" si="78"/>
        <v>1.2937152935444065</v>
      </c>
      <c r="K97" s="188">
        <v>1</v>
      </c>
      <c r="L97" s="188">
        <v>1.247745517427618</v>
      </c>
      <c r="M97" s="188">
        <v>1.2525866063033413</v>
      </c>
      <c r="N97" s="188">
        <v>1.2675731922473379</v>
      </c>
      <c r="O97" s="188">
        <v>1.2780603814807427</v>
      </c>
      <c r="P97" s="188">
        <v>1.2886052554740537</v>
      </c>
      <c r="Q97" s="190">
        <v>1.3038772112825683</v>
      </c>
      <c r="R97" s="190">
        <v>1.3088623298332431</v>
      </c>
    </row>
    <row r="98" spans="4:18" x14ac:dyDescent="0.25">
      <c r="D98" s="224">
        <v>43993</v>
      </c>
      <c r="E98" s="189">
        <v>95</v>
      </c>
      <c r="F98" s="189">
        <v>101</v>
      </c>
      <c r="G98" s="188">
        <v>1.324872630751984</v>
      </c>
      <c r="H98" s="188">
        <v>1.5638772264918228E-2</v>
      </c>
      <c r="I98" s="188">
        <f t="shared" si="77"/>
        <v>1.3092338584870657</v>
      </c>
      <c r="J98" s="188">
        <f t="shared" si="78"/>
        <v>1.3405114030169023</v>
      </c>
      <c r="K98" s="188">
        <v>1</v>
      </c>
      <c r="L98" s="188">
        <v>1.2943964175208891</v>
      </c>
      <c r="M98" s="188">
        <v>1.2992545138813441</v>
      </c>
      <c r="N98" s="188">
        <v>1.3142911672096518</v>
      </c>
      <c r="O98" s="188">
        <v>1.3248110979996293</v>
      </c>
      <c r="P98" s="188">
        <v>1.3353870159907346</v>
      </c>
      <c r="Q98" s="190">
        <v>1.3507006413403895</v>
      </c>
      <c r="R98" s="190">
        <v>1.3556985289310686</v>
      </c>
    </row>
    <row r="99" spans="4:18" x14ac:dyDescent="0.25">
      <c r="D99" s="224">
        <v>43994</v>
      </c>
      <c r="E99" s="189">
        <v>96</v>
      </c>
      <c r="F99" s="189">
        <v>102</v>
      </c>
      <c r="G99" s="188">
        <v>1.3827584092579606</v>
      </c>
      <c r="H99" s="188">
        <v>1.5729421545959583E-2</v>
      </c>
      <c r="I99" s="188">
        <f t="shared" si="77"/>
        <v>1.367028987712001</v>
      </c>
      <c r="J99" s="188">
        <f t="shared" si="78"/>
        <v>1.3984878308039201</v>
      </c>
      <c r="K99" s="188">
        <v>1</v>
      </c>
      <c r="L99" s="188">
        <v>1.3520991304797567</v>
      </c>
      <c r="M99" s="188">
        <v>1.3569879352033378</v>
      </c>
      <c r="N99" s="188">
        <v>1.3721168164800481</v>
      </c>
      <c r="O99" s="188">
        <v>1.3826987669268012</v>
      </c>
      <c r="P99" s="188">
        <v>1.3933349845097447</v>
      </c>
      <c r="Q99" s="190">
        <v>1.4087323286242053</v>
      </c>
      <c r="R99" s="190">
        <v>1.4137566299376794</v>
      </c>
    </row>
    <row r="100" spans="4:18" x14ac:dyDescent="0.25">
      <c r="D100" s="224">
        <v>43995</v>
      </c>
      <c r="E100" s="189">
        <v>97</v>
      </c>
      <c r="F100" s="189">
        <v>103</v>
      </c>
      <c r="G100" s="188">
        <v>1.4321327538555619</v>
      </c>
      <c r="H100" s="188">
        <v>1.5742475876473587E-2</v>
      </c>
      <c r="I100" s="188">
        <f t="shared" si="77"/>
        <v>1.4163902779790885</v>
      </c>
      <c r="J100" s="188">
        <f t="shared" si="78"/>
        <v>1.4478752297320354</v>
      </c>
      <c r="K100" s="188">
        <v>1</v>
      </c>
      <c r="L100" s="188">
        <v>1.4014422952735026</v>
      </c>
      <c r="M100" s="188">
        <v>1.406337437341</v>
      </c>
      <c r="N100" s="188">
        <v>1.4214834083633703</v>
      </c>
      <c r="O100" s="188">
        <v>1.4320750721051676</v>
      </c>
      <c r="P100" s="188">
        <v>1.4427192190847091</v>
      </c>
      <c r="Q100" s="190">
        <v>1.4581248279571262</v>
      </c>
      <c r="R100" s="190">
        <v>1.4631510125738512</v>
      </c>
    </row>
    <row r="101" spans="4:18" x14ac:dyDescent="0.25">
      <c r="D101" s="224">
        <v>43996</v>
      </c>
      <c r="E101" s="189">
        <v>98</v>
      </c>
      <c r="F101" s="189">
        <v>104</v>
      </c>
      <c r="G101" s="188">
        <v>1.4645963381819718</v>
      </c>
      <c r="H101" s="188">
        <v>1.5626862125163683E-2</v>
      </c>
      <c r="I101" s="188">
        <f t="shared" si="77"/>
        <v>1.4489694760568081</v>
      </c>
      <c r="J101" s="188">
        <f t="shared" si="78"/>
        <v>1.4802232003071354</v>
      </c>
      <c r="K101" s="188">
        <v>1</v>
      </c>
      <c r="L101" s="188">
        <v>1.4341264789729953</v>
      </c>
      <c r="M101" s="188">
        <v>1.4389875768312215</v>
      </c>
      <c r="N101" s="188">
        <v>1.4540261046487519</v>
      </c>
      <c r="O101" s="188">
        <v>1.4645407603716649</v>
      </c>
      <c r="P101" s="188">
        <v>1.4751059849978314</v>
      </c>
      <c r="Q101" s="190">
        <v>1.490394680385859</v>
      </c>
      <c r="R101" s="190">
        <v>1.4953820410550991</v>
      </c>
    </row>
    <row r="102" spans="4:18" x14ac:dyDescent="0.25">
      <c r="D102" s="224">
        <v>43997</v>
      </c>
      <c r="E102" s="189">
        <v>99</v>
      </c>
      <c r="F102" s="189">
        <v>105</v>
      </c>
      <c r="G102" s="188">
        <v>1.4651576161079378</v>
      </c>
      <c r="H102" s="188">
        <v>1.5303628710770435E-2</v>
      </c>
      <c r="I102" s="188">
        <f t="shared" ref="I102:I108" si="79">+G102-H102</f>
        <v>1.4498539873971674</v>
      </c>
      <c r="J102" s="188">
        <f t="shared" ref="J102:J108" si="80">+G102+H102</f>
        <v>1.4804612448187082</v>
      </c>
      <c r="K102" s="188">
        <v>1</v>
      </c>
      <c r="L102" s="188">
        <v>1.4353147404745632</v>
      </c>
      <c r="M102" s="188">
        <v>1.4400765893173713</v>
      </c>
      <c r="N102" s="188">
        <v>1.4548066381451317</v>
      </c>
      <c r="O102" s="188">
        <v>1.4651043341185819</v>
      </c>
      <c r="P102" s="188">
        <v>1.4754505100769131</v>
      </c>
      <c r="Q102" s="190">
        <v>1.490420392497751</v>
      </c>
      <c r="R102" s="190">
        <v>1.4953032884810171</v>
      </c>
    </row>
    <row r="103" spans="4:18" x14ac:dyDescent="0.25">
      <c r="D103" s="224">
        <v>43998</v>
      </c>
      <c r="E103" s="189">
        <v>100</v>
      </c>
      <c r="F103" s="189">
        <v>106</v>
      </c>
      <c r="G103" s="188">
        <v>1.4328675152236012</v>
      </c>
      <c r="H103" s="188">
        <v>1.4779686157185123E-2</v>
      </c>
      <c r="I103" s="188">
        <f t="shared" si="79"/>
        <v>1.4180878290664161</v>
      </c>
      <c r="J103" s="188">
        <f t="shared" si="80"/>
        <v>1.4476472013807864</v>
      </c>
      <c r="K103" s="188">
        <v>1</v>
      </c>
      <c r="L103" s="188">
        <v>1.4040445244024808</v>
      </c>
      <c r="M103" s="188">
        <v>1.4086440723116593</v>
      </c>
      <c r="N103" s="188">
        <v>1.4228712633525371</v>
      </c>
      <c r="O103" s="188">
        <v>1.4328166992332172</v>
      </c>
      <c r="P103" s="188">
        <v>1.4428083713428155</v>
      </c>
      <c r="Q103" s="190">
        <v>1.4572642959907842</v>
      </c>
      <c r="R103" s="190">
        <v>1.4619792887445637</v>
      </c>
    </row>
    <row r="104" spans="4:18" x14ac:dyDescent="0.25">
      <c r="D104" s="224">
        <v>43999</v>
      </c>
      <c r="E104" s="189">
        <v>101</v>
      </c>
      <c r="F104" s="189">
        <v>107</v>
      </c>
      <c r="G104" s="188">
        <v>1.385405804980705</v>
      </c>
      <c r="H104" s="188">
        <v>1.4164844614893023E-2</v>
      </c>
      <c r="I104" s="188">
        <f t="shared" si="79"/>
        <v>1.371240960365812</v>
      </c>
      <c r="J104" s="188">
        <f t="shared" si="80"/>
        <v>1.399570649595598</v>
      </c>
      <c r="K104" s="188">
        <v>1</v>
      </c>
      <c r="L104" s="188">
        <v>1.3577806456852148</v>
      </c>
      <c r="M104" s="188">
        <v>1.3621893347147671</v>
      </c>
      <c r="N104" s="188">
        <v>1.3758256311523318</v>
      </c>
      <c r="O104" s="188">
        <v>1.3853575299363683</v>
      </c>
      <c r="P104" s="188">
        <v>1.3949333530022476</v>
      </c>
      <c r="Q104" s="190">
        <v>1.4087869457077131</v>
      </c>
      <c r="R104" s="190">
        <v>1.4133053070147783</v>
      </c>
    </row>
    <row r="105" spans="4:18" x14ac:dyDescent="0.25">
      <c r="D105" s="224">
        <v>44000</v>
      </c>
      <c r="E105" s="189">
        <v>102</v>
      </c>
      <c r="F105" s="189">
        <v>108</v>
      </c>
      <c r="G105" s="188">
        <v>1.3929129116135861</v>
      </c>
      <c r="H105" s="188">
        <v>1.3834001570818773E-2</v>
      </c>
      <c r="I105" s="188">
        <f t="shared" si="79"/>
        <v>1.3790789100427674</v>
      </c>
      <c r="J105" s="188">
        <f t="shared" si="80"/>
        <v>1.4067469131844048</v>
      </c>
      <c r="K105" s="188">
        <v>1</v>
      </c>
      <c r="L105" s="188">
        <v>1.3659291348015603</v>
      </c>
      <c r="M105" s="188">
        <v>1.3702363824678094</v>
      </c>
      <c r="N105" s="188">
        <v>1.3835572238414782</v>
      </c>
      <c r="O105" s="188">
        <v>1.392867113469002</v>
      </c>
      <c r="P105" s="188">
        <v>1.4022186737009281</v>
      </c>
      <c r="Q105" s="190">
        <v>1.4157456622907489</v>
      </c>
      <c r="R105" s="190">
        <v>1.4201569551849011</v>
      </c>
    </row>
    <row r="106" spans="4:18" x14ac:dyDescent="0.25">
      <c r="D106" s="224">
        <v>44001</v>
      </c>
      <c r="E106" s="189">
        <v>103</v>
      </c>
      <c r="F106" s="189">
        <v>109</v>
      </c>
      <c r="G106" s="188">
        <v>1.4107183870708739</v>
      </c>
      <c r="H106" s="188">
        <v>1.3570246955921534E-2</v>
      </c>
      <c r="I106" s="188">
        <f t="shared" si="79"/>
        <v>1.3971481401149524</v>
      </c>
      <c r="J106" s="188">
        <f t="shared" si="80"/>
        <v>1.4242886340267955</v>
      </c>
      <c r="K106" s="188">
        <v>1</v>
      </c>
      <c r="L106" s="188">
        <v>1.3842450458242528</v>
      </c>
      <c r="M106" s="188">
        <v>1.388471775599424</v>
      </c>
      <c r="N106" s="188">
        <v>1.4015418316831618</v>
      </c>
      <c r="O106" s="188">
        <v>1.4106748748210589</v>
      </c>
      <c r="P106" s="188">
        <v>1.41984750867714</v>
      </c>
      <c r="Q106" s="190">
        <v>1.4331134226792941</v>
      </c>
      <c r="R106" s="190">
        <v>1.4374390045603591</v>
      </c>
    </row>
    <row r="107" spans="4:18" x14ac:dyDescent="0.25">
      <c r="D107" s="224">
        <v>44002</v>
      </c>
      <c r="E107" s="189">
        <v>104</v>
      </c>
      <c r="F107" s="189">
        <v>110</v>
      </c>
      <c r="G107" s="188">
        <v>1.3568472268112108</v>
      </c>
      <c r="H107" s="188">
        <v>1.299028190986023E-2</v>
      </c>
      <c r="I107" s="188">
        <f t="shared" si="79"/>
        <v>1.3438569449013507</v>
      </c>
      <c r="J107" s="188">
        <f t="shared" si="80"/>
        <v>1.369837508721071</v>
      </c>
      <c r="K107" s="188">
        <v>1</v>
      </c>
      <c r="L107" s="188">
        <v>1.3315047409422094</v>
      </c>
      <c r="M107" s="188">
        <v>1.3355510523843848</v>
      </c>
      <c r="N107" s="188">
        <v>1.3480629649641889</v>
      </c>
      <c r="O107" s="188">
        <v>1.3568057712702193</v>
      </c>
      <c r="P107" s="188">
        <v>1.365586296945094</v>
      </c>
      <c r="Q107" s="190">
        <v>1.3782848097584546</v>
      </c>
      <c r="R107" s="190">
        <v>1.382425300832492</v>
      </c>
    </row>
    <row r="108" spans="4:18" x14ac:dyDescent="0.25">
      <c r="D108" s="224">
        <v>44003</v>
      </c>
      <c r="E108" s="189">
        <v>105</v>
      </c>
      <c r="F108" s="189">
        <v>111</v>
      </c>
      <c r="G108" s="188">
        <v>1.3306292202929331</v>
      </c>
      <c r="H108" s="188">
        <v>1.2568215585038496E-2</v>
      </c>
      <c r="I108" s="188">
        <f t="shared" si="79"/>
        <v>1.3180610047078947</v>
      </c>
      <c r="J108" s="188">
        <f t="shared" si="80"/>
        <v>1.3431974358779715</v>
      </c>
      <c r="K108" s="188">
        <v>1</v>
      </c>
      <c r="L108" s="188">
        <v>1.3061085997574662</v>
      </c>
      <c r="M108" s="188">
        <v>1.3100240537876158</v>
      </c>
      <c r="N108" s="188">
        <v>1.3221306570507749</v>
      </c>
      <c r="O108" s="188">
        <v>1.3305896502395429</v>
      </c>
      <c r="P108" s="188">
        <v>1.339084647236249</v>
      </c>
      <c r="Q108" s="190">
        <v>1.3513693637518234</v>
      </c>
      <c r="R108" s="190">
        <v>1.3553747139292922</v>
      </c>
    </row>
    <row r="109" spans="4:18" x14ac:dyDescent="0.25">
      <c r="D109" s="224">
        <v>44004</v>
      </c>
      <c r="E109" s="189">
        <v>106</v>
      </c>
      <c r="F109" s="189">
        <v>112</v>
      </c>
      <c r="G109" s="188">
        <v>1.3780964077752675</v>
      </c>
      <c r="H109" s="188">
        <v>1.2503888286738625E-2</v>
      </c>
      <c r="I109" s="188">
        <f t="shared" ref="I109:I115" si="81">+G109-H109</f>
        <v>1.365592519488529</v>
      </c>
      <c r="J109" s="188">
        <f t="shared" ref="J109:J115" si="82">+G109+H109</f>
        <v>1.3906002960620061</v>
      </c>
      <c r="K109" s="188">
        <v>1</v>
      </c>
      <c r="L109" s="188">
        <v>1.3536968694444804</v>
      </c>
      <c r="M109" s="188">
        <v>1.3575940423374655</v>
      </c>
      <c r="N109" s="188">
        <v>1.3696421768837546</v>
      </c>
      <c r="O109" s="188">
        <v>1.3780585907646337</v>
      </c>
      <c r="P109" s="188">
        <v>1.3865094133967204</v>
      </c>
      <c r="Q109" s="190">
        <v>1.3987277703780669</v>
      </c>
      <c r="R109" s="190">
        <v>1.4027108568392923</v>
      </c>
    </row>
    <row r="110" spans="4:18" x14ac:dyDescent="0.25">
      <c r="D110" s="224">
        <v>44005</v>
      </c>
      <c r="E110" s="189">
        <v>107</v>
      </c>
      <c r="F110" s="189">
        <v>113</v>
      </c>
      <c r="G110" s="188">
        <v>1.4185237678582383</v>
      </c>
      <c r="H110" s="188">
        <v>1.2413615368990362E-2</v>
      </c>
      <c r="I110" s="188">
        <f t="shared" si="81"/>
        <v>1.4061101524892479</v>
      </c>
      <c r="J110" s="188">
        <f t="shared" si="82"/>
        <v>1.4309373832272287</v>
      </c>
      <c r="K110" s="188">
        <v>1</v>
      </c>
      <c r="L110" s="188">
        <v>1.3942965833579888</v>
      </c>
      <c r="M110" s="188">
        <v>1.3981671330459062</v>
      </c>
      <c r="N110" s="188">
        <v>1.4101312910159596</v>
      </c>
      <c r="O110" s="188">
        <v>1.4184875571743616</v>
      </c>
      <c r="P110" s="188">
        <v>1.4268767705221188</v>
      </c>
      <c r="Q110" s="190">
        <v>1.4390039205093728</v>
      </c>
      <c r="R110" s="190">
        <v>1.4429567344934988</v>
      </c>
    </row>
    <row r="111" spans="4:18" x14ac:dyDescent="0.25">
      <c r="D111" s="224">
        <v>44006</v>
      </c>
      <c r="E111" s="189">
        <v>108</v>
      </c>
      <c r="F111" s="189">
        <v>114</v>
      </c>
      <c r="G111" s="188">
        <v>1.4894795499610602</v>
      </c>
      <c r="H111" s="188">
        <v>1.245565372723894E-2</v>
      </c>
      <c r="I111" s="188">
        <f t="shared" si="81"/>
        <v>1.4770238962338214</v>
      </c>
      <c r="J111" s="188">
        <f t="shared" si="82"/>
        <v>1.5019352036882991</v>
      </c>
      <c r="K111" s="188">
        <v>1</v>
      </c>
      <c r="L111" s="188">
        <v>1.4651657214272351</v>
      </c>
      <c r="M111" s="188">
        <v>1.469051209568218</v>
      </c>
      <c r="N111" s="188">
        <v>1.4810595216113147</v>
      </c>
      <c r="O111" s="188">
        <v>1.4894448303019137</v>
      </c>
      <c r="P111" s="188">
        <v>1.4978617295300729</v>
      </c>
      <c r="Q111" s="190">
        <v>1.5100263221716583</v>
      </c>
      <c r="R111" s="190">
        <v>1.5139906872839446</v>
      </c>
    </row>
    <row r="112" spans="4:18" x14ac:dyDescent="0.25">
      <c r="D112" s="224">
        <v>44007</v>
      </c>
      <c r="E112" s="189">
        <v>109</v>
      </c>
      <c r="F112" s="189">
        <v>115</v>
      </c>
      <c r="G112" s="188">
        <v>1.4913575064625375</v>
      </c>
      <c r="H112" s="188">
        <v>1.2198044683131046E-2</v>
      </c>
      <c r="I112" s="188">
        <f t="shared" si="81"/>
        <v>1.4791594617794064</v>
      </c>
      <c r="J112" s="188">
        <f t="shared" si="82"/>
        <v>1.5035555511456686</v>
      </c>
      <c r="K112" s="188">
        <v>1</v>
      </c>
      <c r="L112" s="188">
        <v>1.4675444152383901</v>
      </c>
      <c r="M112" s="188">
        <v>1.4713503888565855</v>
      </c>
      <c r="N112" s="188">
        <v>1.4831120235762438</v>
      </c>
      <c r="O112" s="188">
        <v>1.491324250027027</v>
      </c>
      <c r="P112" s="188">
        <v>1.4995667356626887</v>
      </c>
      <c r="Q112" s="190">
        <v>1.51147806469966</v>
      </c>
      <c r="R112" s="190">
        <v>1.5153595911109221</v>
      </c>
    </row>
    <row r="113" spans="4:18" x14ac:dyDescent="0.25">
      <c r="D113" s="224">
        <v>44008</v>
      </c>
      <c r="E113" s="189">
        <v>110</v>
      </c>
      <c r="F113" s="189">
        <v>116</v>
      </c>
      <c r="G113" s="188">
        <v>1.5019905177626618</v>
      </c>
      <c r="H113" s="188">
        <v>1.195903873842555E-2</v>
      </c>
      <c r="I113" s="188">
        <f t="shared" si="81"/>
        <v>1.4900314790242362</v>
      </c>
      <c r="J113" s="188">
        <f t="shared" si="82"/>
        <v>1.5139495565010874</v>
      </c>
      <c r="K113" s="188">
        <v>1</v>
      </c>
      <c r="L113" s="188">
        <v>1.4786415498223489</v>
      </c>
      <c r="M113" s="188">
        <v>1.4823739316904996</v>
      </c>
      <c r="N113" s="188">
        <v>1.4939070615666945</v>
      </c>
      <c r="O113" s="188">
        <v>1.5019587780881976</v>
      </c>
      <c r="P113" s="188">
        <v>1.5100393737294173</v>
      </c>
      <c r="Q113" s="190">
        <v>1.5217153706584821</v>
      </c>
      <c r="R113" s="190">
        <v>1.5255198595143804</v>
      </c>
    </row>
    <row r="114" spans="4:18" x14ac:dyDescent="0.25">
      <c r="D114" s="224">
        <v>44009</v>
      </c>
      <c r="E114" s="189">
        <v>111</v>
      </c>
      <c r="F114" s="189">
        <v>117</v>
      </c>
      <c r="G114" s="188">
        <v>1.496151647459941</v>
      </c>
      <c r="H114" s="188">
        <v>1.1633080524651377E-2</v>
      </c>
      <c r="I114" s="188">
        <f t="shared" si="81"/>
        <v>1.4845185669352896</v>
      </c>
      <c r="J114" s="188">
        <f t="shared" si="82"/>
        <v>1.5077847279845924</v>
      </c>
      <c r="K114" s="188">
        <v>1</v>
      </c>
      <c r="L114" s="188">
        <v>1.4734370201926035</v>
      </c>
      <c r="M114" s="188">
        <v>1.4770684933540803</v>
      </c>
      <c r="N114" s="188">
        <v>1.4882889063408653</v>
      </c>
      <c r="O114" s="188">
        <v>1.4961214972012449</v>
      </c>
      <c r="P114" s="188">
        <v>1.5039815210102194</v>
      </c>
      <c r="Q114" s="190">
        <v>1.5153376467507877</v>
      </c>
      <c r="R114" s="190">
        <v>1.5190376160333801</v>
      </c>
    </row>
    <row r="115" spans="4:18" x14ac:dyDescent="0.25">
      <c r="D115" s="224">
        <v>44010</v>
      </c>
      <c r="E115" s="189">
        <v>112</v>
      </c>
      <c r="F115" s="189">
        <v>118</v>
      </c>
      <c r="G115" s="188">
        <v>1.4682798929627923</v>
      </c>
      <c r="H115" s="188">
        <v>1.1212164251971173E-2</v>
      </c>
      <c r="I115" s="188">
        <f t="shared" si="81"/>
        <v>1.4570677287108211</v>
      </c>
      <c r="J115" s="188">
        <f t="shared" si="82"/>
        <v>1.4794920572147634</v>
      </c>
      <c r="K115" s="188">
        <v>1</v>
      </c>
      <c r="L115" s="188">
        <v>1.446385661197932</v>
      </c>
      <c r="M115" s="188">
        <v>1.449886327690709</v>
      </c>
      <c r="N115" s="188">
        <v>1.4607019274181874</v>
      </c>
      <c r="O115" s="188">
        <v>1.4682513534013186</v>
      </c>
      <c r="P115" s="188">
        <v>1.4758267467992987</v>
      </c>
      <c r="Q115" s="190">
        <v>1.4867708091888465</v>
      </c>
      <c r="R115" s="190">
        <v>1.4903363125854829</v>
      </c>
    </row>
    <row r="116" spans="4:18" x14ac:dyDescent="0.25">
      <c r="D116" s="224">
        <v>44011</v>
      </c>
      <c r="E116" s="189">
        <v>113</v>
      </c>
      <c r="F116" s="189">
        <v>119</v>
      </c>
      <c r="G116" s="188">
        <v>1.4027924871054651</v>
      </c>
      <c r="H116" s="188">
        <v>1.065353978271648E-2</v>
      </c>
      <c r="I116" s="188">
        <f t="shared" ref="I116:I122" si="83">+G116-H116</f>
        <v>1.3921389473227486</v>
      </c>
      <c r="J116" s="188">
        <f t="shared" ref="J116:J122" si="84">+G116+H116</f>
        <v>1.4134460268881817</v>
      </c>
      <c r="K116" s="188">
        <v>1</v>
      </c>
      <c r="L116" s="188">
        <v>1.3819886709420652</v>
      </c>
      <c r="M116" s="188">
        <v>1.3853150916610604</v>
      </c>
      <c r="N116" s="188">
        <v>1.3955921590371729</v>
      </c>
      <c r="O116" s="188">
        <v>1.4027655176800715</v>
      </c>
      <c r="P116" s="188">
        <v>1.409963415110838</v>
      </c>
      <c r="Q116" s="190">
        <v>1.4203618776312894</v>
      </c>
      <c r="R116" s="190">
        <v>1.423749568180475</v>
      </c>
    </row>
    <row r="117" spans="4:18" x14ac:dyDescent="0.25">
      <c r="D117" s="224">
        <v>44012</v>
      </c>
      <c r="E117" s="189">
        <v>114</v>
      </c>
      <c r="F117" s="189">
        <v>120</v>
      </c>
      <c r="G117" s="188">
        <v>1.3241945801967221</v>
      </c>
      <c r="H117" s="188">
        <v>1.0063303205013578E-2</v>
      </c>
      <c r="I117" s="188">
        <f t="shared" si="83"/>
        <v>1.3141312769917086</v>
      </c>
      <c r="J117" s="188">
        <f t="shared" si="84"/>
        <v>1.3342578834017356</v>
      </c>
      <c r="K117" s="188">
        <v>1</v>
      </c>
      <c r="L117" s="188">
        <v>1.3045434031496344</v>
      </c>
      <c r="M117" s="188">
        <v>1.3076855114517425</v>
      </c>
      <c r="N117" s="188">
        <v>1.3173931617748438</v>
      </c>
      <c r="O117" s="188">
        <v>1.3241690880406309</v>
      </c>
      <c r="P117" s="188">
        <v>1.3309682089649193</v>
      </c>
      <c r="Q117" s="190">
        <v>1.3407906049276694</v>
      </c>
      <c r="R117" s="190">
        <v>1.3439906269616189</v>
      </c>
    </row>
    <row r="118" spans="4:18" x14ac:dyDescent="0.25">
      <c r="D118" s="224">
        <v>44013</v>
      </c>
      <c r="E118" s="189">
        <v>115</v>
      </c>
      <c r="F118" s="189">
        <v>121</v>
      </c>
      <c r="G118" s="188">
        <v>1.2571020744355221</v>
      </c>
      <c r="H118" s="188">
        <v>9.5446136552018081E-3</v>
      </c>
      <c r="I118" s="188">
        <f t="shared" si="83"/>
        <v>1.2475574607803204</v>
      </c>
      <c r="J118" s="188">
        <f t="shared" si="84"/>
        <v>1.2666466880907239</v>
      </c>
      <c r="K118" s="188">
        <v>1</v>
      </c>
      <c r="L118" s="188">
        <v>1.2384637080174372</v>
      </c>
      <c r="M118" s="188">
        <v>1.2414438889762085</v>
      </c>
      <c r="N118" s="188">
        <v>1.2506512313377307</v>
      </c>
      <c r="O118" s="188">
        <v>1.2570779185242225</v>
      </c>
      <c r="P118" s="188">
        <v>1.2635265845543115</v>
      </c>
      <c r="Q118" s="190">
        <v>1.272842657832278</v>
      </c>
      <c r="R118" s="190">
        <v>1.2758777168080468</v>
      </c>
    </row>
    <row r="119" spans="4:18" x14ac:dyDescent="0.25">
      <c r="D119" s="224">
        <v>44014</v>
      </c>
      <c r="E119" s="189">
        <v>116</v>
      </c>
      <c r="F119" s="189">
        <v>122</v>
      </c>
      <c r="G119" s="188">
        <v>1.2066446018899812</v>
      </c>
      <c r="H119" s="188">
        <v>9.1252874971502491E-3</v>
      </c>
      <c r="I119" s="188">
        <f t="shared" si="83"/>
        <v>1.1975193143928309</v>
      </c>
      <c r="J119" s="188">
        <f t="shared" si="84"/>
        <v>1.2157698893871316</v>
      </c>
      <c r="K119" s="188">
        <v>1</v>
      </c>
      <c r="L119" s="188">
        <v>1.1888248198045719</v>
      </c>
      <c r="M119" s="188">
        <v>1.1916741752739615</v>
      </c>
      <c r="N119" s="188">
        <v>1.2004772147348031</v>
      </c>
      <c r="O119" s="188">
        <v>1.2066215985440216</v>
      </c>
      <c r="P119" s="188">
        <v>1.2127869125069524</v>
      </c>
      <c r="Q119" s="190">
        <v>1.221693494941539</v>
      </c>
      <c r="R119" s="190">
        <v>1.2245951100014507</v>
      </c>
    </row>
    <row r="120" spans="4:18" x14ac:dyDescent="0.25">
      <c r="D120" s="224">
        <v>44015</v>
      </c>
      <c r="E120" s="189">
        <v>117</v>
      </c>
      <c r="F120" s="189">
        <v>123</v>
      </c>
      <c r="G120" s="188">
        <v>1.1541585069963669</v>
      </c>
      <c r="H120" s="188">
        <v>8.7386112186246742E-3</v>
      </c>
      <c r="I120" s="188">
        <f t="shared" si="83"/>
        <v>1.1454198957777422</v>
      </c>
      <c r="J120" s="188">
        <f t="shared" si="84"/>
        <v>1.1628971182149916</v>
      </c>
      <c r="K120" s="188">
        <v>1</v>
      </c>
      <c r="L120" s="188">
        <v>1.1370938967029358</v>
      </c>
      <c r="M120" s="188">
        <v>1.1398224838031745</v>
      </c>
      <c r="N120" s="188">
        <v>1.1482524436562878</v>
      </c>
      <c r="O120" s="188">
        <v>1.1541364525251809</v>
      </c>
      <c r="P120" s="188">
        <v>1.1600405281910753</v>
      </c>
      <c r="Q120" s="190">
        <v>1.1685697599298717</v>
      </c>
      <c r="R120" s="190">
        <v>1.1713484509423535</v>
      </c>
    </row>
    <row r="121" spans="4:18" x14ac:dyDescent="0.25">
      <c r="D121" s="224">
        <v>44016</v>
      </c>
      <c r="E121" s="189">
        <v>118</v>
      </c>
      <c r="F121" s="189">
        <v>124</v>
      </c>
      <c r="G121" s="188">
        <v>1.1267128246597335</v>
      </c>
      <c r="H121" s="188">
        <v>8.4849665370291451E-3</v>
      </c>
      <c r="I121" s="188">
        <f t="shared" si="83"/>
        <v>1.1182278581227043</v>
      </c>
      <c r="J121" s="188">
        <f t="shared" si="84"/>
        <v>1.1351977911967628</v>
      </c>
      <c r="K121" s="188">
        <v>1</v>
      </c>
      <c r="L121" s="188">
        <v>1.1101431994829756</v>
      </c>
      <c r="M121" s="188">
        <v>1.1127927179023227</v>
      </c>
      <c r="N121" s="188">
        <v>1.1209782512778899</v>
      </c>
      <c r="O121" s="188">
        <v>1.1266915254095013</v>
      </c>
      <c r="P121" s="188">
        <v>1.1324241791816243</v>
      </c>
      <c r="Q121" s="190">
        <v>1.1407055850321506</v>
      </c>
      <c r="R121" s="190">
        <v>1.1434034916346159</v>
      </c>
    </row>
    <row r="122" spans="4:18" x14ac:dyDescent="0.25">
      <c r="D122" s="224">
        <v>44017</v>
      </c>
      <c r="E122" s="189">
        <v>119</v>
      </c>
      <c r="F122" s="189">
        <v>125</v>
      </c>
      <c r="G122" s="188">
        <v>1.1111448414809486</v>
      </c>
      <c r="H122" s="188">
        <v>8.3090330440046684E-3</v>
      </c>
      <c r="I122" s="188">
        <f t="shared" si="83"/>
        <v>1.1028358084369438</v>
      </c>
      <c r="J122" s="188">
        <f t="shared" si="84"/>
        <v>1.1194538745249534</v>
      </c>
      <c r="K122" s="188">
        <v>1</v>
      </c>
      <c r="L122" s="188">
        <v>1.0949183661642312</v>
      </c>
      <c r="M122" s="188">
        <v>1.0975131135621201</v>
      </c>
      <c r="N122" s="188">
        <v>1.1055292518687916</v>
      </c>
      <c r="O122" s="188">
        <v>1.111124130169286</v>
      </c>
      <c r="P122" s="188">
        <v>1.1167378531596719</v>
      </c>
      <c r="Q122" s="190">
        <v>1.124847217504344</v>
      </c>
      <c r="R122" s="190">
        <v>1.1274890173928949</v>
      </c>
    </row>
    <row r="123" spans="4:18" x14ac:dyDescent="0.25">
      <c r="D123" s="224">
        <v>44018</v>
      </c>
      <c r="E123" s="189">
        <v>120</v>
      </c>
      <c r="F123" s="189">
        <v>126</v>
      </c>
      <c r="G123" s="188">
        <v>1.1049182712235399</v>
      </c>
      <c r="H123" s="188">
        <v>8.1947029568041046E-3</v>
      </c>
      <c r="I123" s="188">
        <f t="shared" ref="I123:I129" si="85">+G123-H123</f>
        <v>1.0967235682667358</v>
      </c>
      <c r="J123" s="188">
        <f t="shared" ref="J123:J129" si="86">+G123+H123</f>
        <v>1.1131129741803441</v>
      </c>
      <c r="K123" s="188">
        <v>1</v>
      </c>
      <c r="L123" s="188">
        <v>1.0889145905670166</v>
      </c>
      <c r="M123" s="188">
        <v>1.0914738250524696</v>
      </c>
      <c r="N123" s="188">
        <v>1.0993800410312344</v>
      </c>
      <c r="O123" s="188">
        <v>1.1048980124287182</v>
      </c>
      <c r="P123" s="188">
        <v>1.1104344167821805</v>
      </c>
      <c r="Q123" s="190">
        <v>1.1184318219241305</v>
      </c>
      <c r="R123" s="190">
        <v>1.1210370808625021</v>
      </c>
    </row>
    <row r="124" spans="4:18" x14ac:dyDescent="0.25">
      <c r="D124" s="224">
        <v>44019</v>
      </c>
      <c r="E124" s="189">
        <v>121</v>
      </c>
      <c r="F124" s="189">
        <v>127</v>
      </c>
      <c r="G124" s="188">
        <v>1.1284114839393102</v>
      </c>
      <c r="H124" s="188">
        <v>8.2086372831139086E-3</v>
      </c>
      <c r="I124" s="188">
        <f t="shared" si="85"/>
        <v>1.1202028466561964</v>
      </c>
      <c r="J124" s="188">
        <f t="shared" si="86"/>
        <v>1.1366201212224241</v>
      </c>
      <c r="K124" s="188">
        <v>1</v>
      </c>
      <c r="L124" s="188">
        <v>1.1123794830759866</v>
      </c>
      <c r="M124" s="188">
        <v>1.1149435104224448</v>
      </c>
      <c r="N124" s="188">
        <v>1.1228640462736914</v>
      </c>
      <c r="O124" s="188">
        <v>1.1283915794051642</v>
      </c>
      <c r="P124" s="188">
        <v>1.1339372231588754</v>
      </c>
      <c r="Q124" s="190">
        <v>1.1419473535706628</v>
      </c>
      <c r="R124" s="190">
        <v>1.1445566005552132</v>
      </c>
    </row>
    <row r="125" spans="4:18" x14ac:dyDescent="0.25">
      <c r="D125" s="224">
        <v>44020</v>
      </c>
      <c r="E125" s="189">
        <v>122</v>
      </c>
      <c r="F125" s="189">
        <v>128</v>
      </c>
      <c r="G125" s="188">
        <v>1.1669386236307255</v>
      </c>
      <c r="H125" s="188">
        <v>8.2859605262973861E-3</v>
      </c>
      <c r="I125" s="188">
        <f t="shared" si="85"/>
        <v>1.158652663104428</v>
      </c>
      <c r="J125" s="188">
        <f t="shared" si="86"/>
        <v>1.175224584157023</v>
      </c>
      <c r="K125" s="188">
        <v>1</v>
      </c>
      <c r="L125" s="188">
        <v>1.1507542370520178</v>
      </c>
      <c r="M125" s="188">
        <v>1.1533429619865123</v>
      </c>
      <c r="N125" s="188">
        <v>1.1613391898062595</v>
      </c>
      <c r="O125" s="188">
        <v>1.1669190119346979</v>
      </c>
      <c r="P125" s="188">
        <v>1.1725166782382621</v>
      </c>
      <c r="Q125" s="190">
        <v>1.1806011824920108</v>
      </c>
      <c r="R125" s="190">
        <v>1.1832344617917379</v>
      </c>
    </row>
    <row r="126" spans="4:18" x14ac:dyDescent="0.25">
      <c r="D126" s="224">
        <v>44021</v>
      </c>
      <c r="E126" s="189">
        <v>123</v>
      </c>
      <c r="F126" s="189">
        <v>129</v>
      </c>
      <c r="G126" s="188">
        <v>1.2041955625024265</v>
      </c>
      <c r="H126" s="188">
        <v>8.3590433877413686E-3</v>
      </c>
      <c r="I126" s="188">
        <f t="shared" si="85"/>
        <v>1.1958365191146851</v>
      </c>
      <c r="J126" s="188">
        <f t="shared" si="86"/>
        <v>1.2125546058901679</v>
      </c>
      <c r="K126" s="188">
        <v>1</v>
      </c>
      <c r="L126" s="188">
        <v>1.1878671662645046</v>
      </c>
      <c r="M126" s="188">
        <v>1.1904792267430422</v>
      </c>
      <c r="N126" s="188">
        <v>1.1985469803888287</v>
      </c>
      <c r="O126" s="188">
        <v>1.2041762208470206</v>
      </c>
      <c r="P126" s="188">
        <v>1.2098230597762483</v>
      </c>
      <c r="Q126" s="190">
        <v>1.2179778743458483</v>
      </c>
      <c r="R126" s="190">
        <v>1.2206338757081205</v>
      </c>
    </row>
    <row r="127" spans="4:18" x14ac:dyDescent="0.25">
      <c r="D127" s="224">
        <v>44022</v>
      </c>
      <c r="E127" s="189">
        <v>124</v>
      </c>
      <c r="F127" s="189">
        <v>130</v>
      </c>
      <c r="G127" s="188">
        <v>1.215936683591802</v>
      </c>
      <c r="H127" s="188">
        <v>8.3363545378194129E-3</v>
      </c>
      <c r="I127" s="188">
        <f t="shared" si="85"/>
        <v>1.2076003290539825</v>
      </c>
      <c r="J127" s="188">
        <f t="shared" si="86"/>
        <v>1.2242730381296214</v>
      </c>
      <c r="K127" s="188">
        <v>1</v>
      </c>
      <c r="L127" s="188">
        <v>1.199651929059143</v>
      </c>
      <c r="M127" s="188">
        <v>1.2022571698814617</v>
      </c>
      <c r="N127" s="188">
        <v>1.2103035619299403</v>
      </c>
      <c r="O127" s="188">
        <v>1.2159176325413252</v>
      </c>
      <c r="P127" s="188">
        <v>1.2215490372092721</v>
      </c>
      <c r="Q127" s="190">
        <v>1.2296811821068634</v>
      </c>
      <c r="R127" s="190">
        <v>1.2323297036109777</v>
      </c>
    </row>
    <row r="128" spans="4:18" x14ac:dyDescent="0.25">
      <c r="D128" s="224">
        <v>44023</v>
      </c>
      <c r="E128" s="189">
        <v>125</v>
      </c>
      <c r="F128" s="189">
        <v>131</v>
      </c>
      <c r="G128" s="188">
        <v>1.2420095673934004</v>
      </c>
      <c r="H128" s="188">
        <v>8.3482412026803909E-3</v>
      </c>
      <c r="I128" s="188">
        <f t="shared" si="85"/>
        <v>1.2336613261907201</v>
      </c>
      <c r="J128" s="188">
        <f t="shared" si="86"/>
        <v>1.2503578085960807</v>
      </c>
      <c r="K128" s="188">
        <v>1</v>
      </c>
      <c r="L128" s="188">
        <v>1.2257005277695134</v>
      </c>
      <c r="M128" s="188">
        <v>1.2283099076674788</v>
      </c>
      <c r="N128" s="188">
        <v>1.2363686154722047</v>
      </c>
      <c r="O128" s="188">
        <v>1.2419908630434997</v>
      </c>
      <c r="P128" s="188">
        <v>1.2476301292166192</v>
      </c>
      <c r="Q128" s="190">
        <v>1.2557730292973552</v>
      </c>
      <c r="R128" s="190">
        <v>1.258424902236607</v>
      </c>
    </row>
    <row r="129" spans="1:18" x14ac:dyDescent="0.25">
      <c r="D129" s="224">
        <v>44024</v>
      </c>
      <c r="E129" s="189">
        <v>126</v>
      </c>
      <c r="F129" s="189">
        <v>132</v>
      </c>
      <c r="G129" s="188">
        <v>1.2265869400189569</v>
      </c>
      <c r="H129" s="188">
        <v>8.2042737299957112E-3</v>
      </c>
      <c r="I129" s="188">
        <f t="shared" si="85"/>
        <v>1.2183826662889612</v>
      </c>
      <c r="J129" s="188">
        <f t="shared" si="86"/>
        <v>1.2347912137489525</v>
      </c>
      <c r="K129" s="188">
        <v>1</v>
      </c>
      <c r="L129" s="188">
        <v>1.2105588978444017</v>
      </c>
      <c r="M129" s="188">
        <v>1.213123380327523</v>
      </c>
      <c r="N129" s="188">
        <v>1.2210433162360037</v>
      </c>
      <c r="O129" s="188">
        <v>1.2265686480885098</v>
      </c>
      <c r="P129" s="188">
        <v>1.2321106232928913</v>
      </c>
      <c r="Q129" s="190">
        <v>1.2401128950893521</v>
      </c>
      <c r="R129" s="190">
        <v>1.2427189336689599</v>
      </c>
    </row>
    <row r="130" spans="1:18" x14ac:dyDescent="0.25">
      <c r="D130" s="224">
        <v>44025</v>
      </c>
      <c r="E130" s="189">
        <v>127</v>
      </c>
      <c r="F130" s="189">
        <v>133</v>
      </c>
      <c r="G130" s="188">
        <v>1.2203621480626439</v>
      </c>
      <c r="H130" s="188">
        <v>8.0786803464031574E-3</v>
      </c>
      <c r="I130" s="188">
        <f t="shared" ref="I130:I136" si="87">+G130-H130</f>
        <v>1.2122834677162406</v>
      </c>
      <c r="J130" s="188">
        <f t="shared" ref="J130:J136" si="88">+G130+H130</f>
        <v>1.2284408284090471</v>
      </c>
      <c r="K130" s="188">
        <v>1</v>
      </c>
      <c r="L130" s="188">
        <v>1.2045789400845488</v>
      </c>
      <c r="M130" s="188">
        <v>1.2071043749935118</v>
      </c>
      <c r="N130" s="188">
        <v>1.2149034877404823</v>
      </c>
      <c r="O130" s="188">
        <v>1.2203443214126473</v>
      </c>
      <c r="P130" s="188">
        <v>1.2258013750896843</v>
      </c>
      <c r="Q130" s="190">
        <v>1.2336807293980272</v>
      </c>
      <c r="R130" s="190">
        <v>1.2362466633683749</v>
      </c>
    </row>
    <row r="131" spans="1:18" x14ac:dyDescent="0.25">
      <c r="D131" s="224">
        <v>44026</v>
      </c>
      <c r="E131" s="189">
        <v>128</v>
      </c>
      <c r="F131" s="189">
        <v>134</v>
      </c>
      <c r="G131" s="188">
        <v>1.2211917761848619</v>
      </c>
      <c r="H131" s="188">
        <v>7.9688900574231558E-3</v>
      </c>
      <c r="I131" s="188">
        <f t="shared" si="87"/>
        <v>1.2132228861274388</v>
      </c>
      <c r="J131" s="188">
        <f t="shared" si="88"/>
        <v>1.2291606662422849</v>
      </c>
      <c r="K131" s="188">
        <v>1</v>
      </c>
      <c r="L131" s="188">
        <v>1.2056223497883776</v>
      </c>
      <c r="M131" s="188">
        <v>1.2081137483139481</v>
      </c>
      <c r="N131" s="188">
        <v>1.2158074352129071</v>
      </c>
      <c r="O131" s="188">
        <v>1.221174442557788</v>
      </c>
      <c r="P131" s="188">
        <v>1.2265572213182616</v>
      </c>
      <c r="Q131" s="190">
        <v>1.2343289305772249</v>
      </c>
      <c r="R131" s="190">
        <v>1.2368597081034123</v>
      </c>
    </row>
    <row r="132" spans="1:18" x14ac:dyDescent="0.25">
      <c r="A132" t="s">
        <v>129</v>
      </c>
      <c r="D132" s="224">
        <v>44027</v>
      </c>
      <c r="E132" s="189">
        <v>129</v>
      </c>
      <c r="F132" s="189">
        <v>135</v>
      </c>
      <c r="G132" s="188">
        <v>1.2193172055898074</v>
      </c>
      <c r="H132" s="188">
        <v>7.84942855965386E-3</v>
      </c>
      <c r="I132" s="188">
        <f t="shared" si="87"/>
        <v>1.2114677770301536</v>
      </c>
      <c r="J132" s="188">
        <f t="shared" si="88"/>
        <v>1.2271666341494611</v>
      </c>
      <c r="K132" s="188">
        <v>1</v>
      </c>
      <c r="L132" s="188">
        <v>1.2039805248584765</v>
      </c>
      <c r="M132" s="188">
        <v>1.2064348360215715</v>
      </c>
      <c r="N132" s="188">
        <v>1.2140137055026969</v>
      </c>
      <c r="O132" s="188">
        <v>1.2193003619068248</v>
      </c>
      <c r="P132" s="188">
        <v>1.2246023439386899</v>
      </c>
      <c r="Q132" s="190">
        <v>1.2322570304369085</v>
      </c>
      <c r="R132" s="190">
        <v>1.234749607534164</v>
      </c>
    </row>
    <row r="133" spans="1:18" x14ac:dyDescent="0.25">
      <c r="D133" s="224">
        <v>44028</v>
      </c>
      <c r="E133" s="189">
        <v>130</v>
      </c>
      <c r="F133" s="189">
        <v>136</v>
      </c>
      <c r="G133" s="188">
        <v>1.1834117905457568</v>
      </c>
      <c r="H133" s="188">
        <v>7.6244492516975414E-3</v>
      </c>
      <c r="I133" s="188">
        <f t="shared" si="87"/>
        <v>1.1757873412940594</v>
      </c>
      <c r="J133" s="188">
        <f t="shared" si="88"/>
        <v>1.1910362397974543</v>
      </c>
      <c r="K133" s="188">
        <v>1</v>
      </c>
      <c r="L133" s="188">
        <v>1.1685147254794823</v>
      </c>
      <c r="M133" s="188">
        <v>1.1708986764685703</v>
      </c>
      <c r="N133" s="188">
        <v>1.1782602915408313</v>
      </c>
      <c r="O133" s="188">
        <v>1.1833954163966343</v>
      </c>
      <c r="P133" s="188">
        <v>1.1885454396635924</v>
      </c>
      <c r="Q133" s="190">
        <v>1.195980758280681</v>
      </c>
      <c r="R133" s="190">
        <v>1.1984019085041198</v>
      </c>
    </row>
    <row r="134" spans="1:18" x14ac:dyDescent="0.25">
      <c r="D134" s="224">
        <v>44029</v>
      </c>
      <c r="E134" s="189">
        <v>131</v>
      </c>
      <c r="F134" s="189">
        <v>137</v>
      </c>
      <c r="G134" s="188">
        <v>1.2062002013459898</v>
      </c>
      <c r="H134" s="188">
        <v>7.592023005509374E-3</v>
      </c>
      <c r="I134" s="188">
        <f t="shared" si="87"/>
        <v>1.1986081783404805</v>
      </c>
      <c r="J134" s="188">
        <f t="shared" si="88"/>
        <v>1.2137922243514991</v>
      </c>
      <c r="K134" s="188">
        <v>1</v>
      </c>
      <c r="L134" s="188">
        <v>1.1913654214016205</v>
      </c>
      <c r="M134" s="188">
        <v>1.1937396604443173</v>
      </c>
      <c r="N134" s="188">
        <v>1.2010708145214155</v>
      </c>
      <c r="O134" s="188">
        <v>1.2061842729017358</v>
      </c>
      <c r="P134" s="188">
        <v>1.2113122241572021</v>
      </c>
      <c r="Q134" s="190">
        <v>1.2187150755664964</v>
      </c>
      <c r="R134" s="190">
        <v>1.2211255012818816</v>
      </c>
    </row>
    <row r="135" spans="1:18" x14ac:dyDescent="0.25">
      <c r="A135" s="191" t="s">
        <v>131</v>
      </c>
      <c r="D135" s="224">
        <v>44030</v>
      </c>
      <c r="E135" s="189">
        <v>132</v>
      </c>
      <c r="F135" s="189">
        <v>138</v>
      </c>
      <c r="G135" s="188">
        <v>1.1641255967654167</v>
      </c>
      <c r="H135" s="188">
        <v>7.3602218422962034E-3</v>
      </c>
      <c r="I135" s="188">
        <f t="shared" si="87"/>
        <v>1.1567653749231206</v>
      </c>
      <c r="J135" s="188">
        <f t="shared" si="88"/>
        <v>1.1714858186077128</v>
      </c>
      <c r="K135" s="188">
        <v>1</v>
      </c>
      <c r="L135" s="188">
        <v>1.1497439534945582</v>
      </c>
      <c r="M135" s="188">
        <v>1.1520456228049323</v>
      </c>
      <c r="N135" s="188">
        <v>1.1591527837927655</v>
      </c>
      <c r="O135" s="188">
        <v>1.164110085055057</v>
      </c>
      <c r="P135" s="188">
        <v>1.1690815000173582</v>
      </c>
      <c r="Q135" s="190">
        <v>1.1762584825290108</v>
      </c>
      <c r="R135" s="190">
        <v>1.1785953917641858</v>
      </c>
    </row>
    <row r="136" spans="1:18" x14ac:dyDescent="0.25">
      <c r="D136" s="224">
        <v>44031</v>
      </c>
      <c r="E136" s="189">
        <v>133</v>
      </c>
      <c r="F136" s="189">
        <v>139</v>
      </c>
      <c r="G136" s="188">
        <v>1.206540136189697</v>
      </c>
      <c r="H136" s="188">
        <v>7.3991631725404848E-3</v>
      </c>
      <c r="I136" s="188">
        <f t="shared" si="87"/>
        <v>1.1991409730171565</v>
      </c>
      <c r="J136" s="188">
        <f t="shared" si="88"/>
        <v>1.2139392993622375</v>
      </c>
      <c r="K136" s="188">
        <v>1</v>
      </c>
      <c r="L136" s="188">
        <v>1.1920810683282033</v>
      </c>
      <c r="M136" s="188">
        <v>1.1943954471054588</v>
      </c>
      <c r="N136" s="188">
        <v>1.2015412664031877</v>
      </c>
      <c r="O136" s="188">
        <v>1.2065250109866479</v>
      </c>
      <c r="P136" s="188">
        <v>1.2115225175962925</v>
      </c>
      <c r="Q136" s="190">
        <v>1.21873641866611</v>
      </c>
      <c r="R136" s="190">
        <v>1.2210851592935672</v>
      </c>
    </row>
    <row r="137" spans="1:18" x14ac:dyDescent="0.25">
      <c r="D137" s="224">
        <v>44032</v>
      </c>
      <c r="E137" s="189">
        <v>134</v>
      </c>
      <c r="F137" s="189">
        <v>140</v>
      </c>
      <c r="G137" s="188">
        <v>1.2185906485129072</v>
      </c>
      <c r="H137" s="188">
        <v>7.3470423939871387E-3</v>
      </c>
      <c r="I137" s="188">
        <f t="shared" ref="I137:I143" si="89">+G137-H137</f>
        <v>1.21124360611892</v>
      </c>
      <c r="J137" s="188">
        <f t="shared" ref="J137:J143" si="90">+G137+H137</f>
        <v>1.2259376909068944</v>
      </c>
      <c r="K137" s="188">
        <v>1</v>
      </c>
      <c r="L137" s="188">
        <v>1.2042327111946867</v>
      </c>
      <c r="M137" s="188">
        <v>1.2065310746135163</v>
      </c>
      <c r="N137" s="188">
        <v>1.2136271284018247</v>
      </c>
      <c r="O137" s="188">
        <v>1.2185758831182203</v>
      </c>
      <c r="P137" s="188">
        <v>1.2235380724801157</v>
      </c>
      <c r="Q137" s="190">
        <v>1.2307005884663114</v>
      </c>
      <c r="R137" s="190">
        <v>1.2330324963145214</v>
      </c>
    </row>
    <row r="138" spans="1:18" x14ac:dyDescent="0.25">
      <c r="D138" s="224">
        <v>44033</v>
      </c>
      <c r="E138" s="189">
        <v>135</v>
      </c>
      <c r="F138" s="189">
        <v>141</v>
      </c>
      <c r="G138" s="188">
        <v>1.2640840547449439</v>
      </c>
      <c r="H138" s="188">
        <v>7.3962260273374436E-3</v>
      </c>
      <c r="I138" s="188">
        <f t="shared" si="89"/>
        <v>1.2566878287176064</v>
      </c>
      <c r="J138" s="188">
        <f t="shared" si="90"/>
        <v>1.2714802807722814</v>
      </c>
      <c r="K138" s="188">
        <v>1</v>
      </c>
      <c r="L138" s="188">
        <v>1.2496287502851997</v>
      </c>
      <c r="M138" s="188">
        <v>1.2519429980548755</v>
      </c>
      <c r="N138" s="188">
        <v>1.2590875444973775</v>
      </c>
      <c r="O138" s="188">
        <v>1.2640696295310878</v>
      </c>
      <c r="P138" s="188">
        <v>1.2690648396878936</v>
      </c>
      <c r="Q138" s="190">
        <v>1.2762743171018884</v>
      </c>
      <c r="R138" s="190">
        <v>1.2786213364715184</v>
      </c>
    </row>
    <row r="139" spans="1:18" x14ac:dyDescent="0.25">
      <c r="D139" s="224">
        <v>44034</v>
      </c>
      <c r="E139" s="189">
        <v>136</v>
      </c>
      <c r="F139" s="189">
        <v>142</v>
      </c>
      <c r="G139" s="188">
        <v>1.2988538005158141</v>
      </c>
      <c r="H139" s="188">
        <v>7.4078846352510037E-3</v>
      </c>
      <c r="I139" s="188">
        <f t="shared" si="89"/>
        <v>1.2914459158805631</v>
      </c>
      <c r="J139" s="188">
        <f t="shared" si="90"/>
        <v>1.3062616851510651</v>
      </c>
      <c r="K139" s="188">
        <v>1</v>
      </c>
      <c r="L139" s="188">
        <v>1.2843746721170186</v>
      </c>
      <c r="M139" s="188">
        <v>1.2866929816615524</v>
      </c>
      <c r="N139" s="188">
        <v>1.2938496114913887</v>
      </c>
      <c r="O139" s="188">
        <v>1.2988397171629984</v>
      </c>
      <c r="P139" s="188">
        <v>1.3038426369067064</v>
      </c>
      <c r="Q139" s="190">
        <v>1.3110626589185992</v>
      </c>
      <c r="R139" s="190">
        <v>1.313412963415868</v>
      </c>
    </row>
    <row r="140" spans="1:18" x14ac:dyDescent="0.25">
      <c r="D140" s="224">
        <v>44035</v>
      </c>
      <c r="E140" s="189">
        <v>137</v>
      </c>
      <c r="F140" s="189">
        <v>143</v>
      </c>
      <c r="G140" s="188">
        <v>1.3682991990243316</v>
      </c>
      <c r="H140" s="188">
        <v>7.5044333376194077E-3</v>
      </c>
      <c r="I140" s="188">
        <f t="shared" si="89"/>
        <v>1.3607947656867123</v>
      </c>
      <c r="J140" s="188">
        <f t="shared" si="90"/>
        <v>1.3758036323619509</v>
      </c>
      <c r="K140" s="188">
        <v>1</v>
      </c>
      <c r="L140" s="188">
        <v>1.3536298016539636</v>
      </c>
      <c r="M140" s="188">
        <v>1.3559789478291309</v>
      </c>
      <c r="N140" s="188">
        <v>1.3632300854394941</v>
      </c>
      <c r="O140" s="188">
        <v>1.3682854797005235</v>
      </c>
      <c r="P140" s="188">
        <v>1.3733533568123724</v>
      </c>
      <c r="Q140" s="190">
        <v>1.3806662480326697</v>
      </c>
      <c r="R140" s="190">
        <v>1.3830465621523531</v>
      </c>
    </row>
    <row r="141" spans="1:18" x14ac:dyDescent="0.25">
      <c r="D141" s="224">
        <v>44036</v>
      </c>
      <c r="E141" s="189">
        <v>138</v>
      </c>
      <c r="F141" s="189">
        <v>144</v>
      </c>
      <c r="G141" s="188">
        <v>1.3670887216330867</v>
      </c>
      <c r="H141" s="188">
        <v>7.3902086106202632E-3</v>
      </c>
      <c r="I141" s="188">
        <f t="shared" si="89"/>
        <v>1.3596985130224664</v>
      </c>
      <c r="J141" s="188">
        <f t="shared" si="90"/>
        <v>1.374478930243707</v>
      </c>
      <c r="K141" s="188">
        <v>1</v>
      </c>
      <c r="L141" s="188">
        <v>1.3526420547277418</v>
      </c>
      <c r="M141" s="188">
        <v>1.3549556646840408</v>
      </c>
      <c r="N141" s="188">
        <v>1.362096869745306</v>
      </c>
      <c r="O141" s="188">
        <v>1.3670754049921925</v>
      </c>
      <c r="P141" s="188">
        <v>1.3720660566990444</v>
      </c>
      <c r="Q141" s="190">
        <v>1.3792672028084378</v>
      </c>
      <c r="R141" s="190">
        <v>1.38161106588394</v>
      </c>
    </row>
    <row r="142" spans="1:18" x14ac:dyDescent="0.25">
      <c r="D142" s="224">
        <v>44037</v>
      </c>
      <c r="E142" s="189">
        <v>139</v>
      </c>
      <c r="F142" s="189">
        <v>145</v>
      </c>
      <c r="G142" s="188">
        <v>1.3820703996855113</v>
      </c>
      <c r="H142" s="188">
        <v>7.3033470975551896E-3</v>
      </c>
      <c r="I142" s="188">
        <f t="shared" si="89"/>
        <v>1.3747670525879561</v>
      </c>
      <c r="J142" s="188">
        <f t="shared" si="90"/>
        <v>1.3893737467830665</v>
      </c>
      <c r="K142" s="188">
        <v>1</v>
      </c>
      <c r="L142" s="188">
        <v>1.367792691313479</v>
      </c>
      <c r="M142" s="188">
        <v>1.3700794436475294</v>
      </c>
      <c r="N142" s="188">
        <v>1.3771373799879696</v>
      </c>
      <c r="O142" s="188">
        <v>1.3820575352200988</v>
      </c>
      <c r="P142" s="188">
        <v>1.3869893954892314</v>
      </c>
      <c r="Q142" s="190">
        <v>1.3941052375394019</v>
      </c>
      <c r="R142" s="190">
        <v>1.3964212157291775</v>
      </c>
    </row>
    <row r="143" spans="1:18" x14ac:dyDescent="0.25">
      <c r="D143" s="224">
        <v>44038</v>
      </c>
      <c r="E143" s="189">
        <v>140</v>
      </c>
      <c r="F143" s="189">
        <v>146</v>
      </c>
      <c r="G143" s="188">
        <v>1.3272026234089151</v>
      </c>
      <c r="H143" s="188">
        <v>7.0172285300117206E-3</v>
      </c>
      <c r="I143" s="188">
        <f t="shared" si="89"/>
        <v>1.3201853948789035</v>
      </c>
      <c r="J143" s="188">
        <f t="shared" si="90"/>
        <v>1.3342198519389268</v>
      </c>
      <c r="K143" s="188">
        <v>1</v>
      </c>
      <c r="L143" s="188">
        <v>1.3134842828813715</v>
      </c>
      <c r="M143" s="188">
        <v>1.3156814409324491</v>
      </c>
      <c r="N143" s="188">
        <v>1.3224628578299518</v>
      </c>
      <c r="O143" s="188">
        <v>1.3271902561903759</v>
      </c>
      <c r="P143" s="188">
        <v>1.3319289071560281</v>
      </c>
      <c r="Q143" s="190">
        <v>1.3387659915487524</v>
      </c>
      <c r="R143" s="190">
        <v>1.3409912457960367</v>
      </c>
    </row>
    <row r="144" spans="1:18" x14ac:dyDescent="0.25">
      <c r="D144" s="224">
        <v>44039</v>
      </c>
      <c r="E144" s="189">
        <v>141</v>
      </c>
      <c r="F144" s="189">
        <v>147</v>
      </c>
      <c r="G144" s="188">
        <v>1.3025990858717398</v>
      </c>
      <c r="H144" s="188">
        <v>6.8047983140430918E-3</v>
      </c>
      <c r="I144" s="188">
        <f t="shared" ref="I144:I150" si="91">+G144-H144</f>
        <v>1.2957942875576967</v>
      </c>
      <c r="J144" s="188">
        <f t="shared" ref="J144:J150" si="92">+G144+H144</f>
        <v>1.3094038841857829</v>
      </c>
      <c r="K144" s="188">
        <v>1</v>
      </c>
      <c r="L144" s="188">
        <v>1.289295627869544</v>
      </c>
      <c r="M144" s="188">
        <v>1.2914264348583424</v>
      </c>
      <c r="N144" s="188">
        <v>1.2980028832358643</v>
      </c>
      <c r="O144" s="188">
        <v>1.3025872364327447</v>
      </c>
      <c r="P144" s="188">
        <v>1.3071823711207304</v>
      </c>
      <c r="Q144" s="190">
        <v>1.3138121563570877</v>
      </c>
      <c r="R144" s="190">
        <v>1.3159698832366118</v>
      </c>
    </row>
    <row r="145" spans="4:18" x14ac:dyDescent="0.25">
      <c r="D145" s="224">
        <v>44040</v>
      </c>
      <c r="E145" s="189">
        <v>142</v>
      </c>
      <c r="F145" s="189">
        <v>148</v>
      </c>
      <c r="G145" s="188">
        <v>1.2672926954929959</v>
      </c>
      <c r="H145" s="188">
        <v>6.5672531555085543E-3</v>
      </c>
      <c r="I145" s="188">
        <f t="shared" si="91"/>
        <v>1.2607254423374874</v>
      </c>
      <c r="J145" s="188">
        <f t="shared" si="92"/>
        <v>1.2738599486485045</v>
      </c>
      <c r="K145" s="188">
        <v>1</v>
      </c>
      <c r="L145" s="188">
        <v>1.2544533798352477</v>
      </c>
      <c r="M145" s="188">
        <v>1.2565099077207762</v>
      </c>
      <c r="N145" s="188">
        <v>1.2628569889473267</v>
      </c>
      <c r="O145" s="188">
        <v>1.2672813514297741</v>
      </c>
      <c r="P145" s="188">
        <v>1.2717160355751516</v>
      </c>
      <c r="Q145" s="190">
        <v>1.2781141788561508</v>
      </c>
      <c r="R145" s="190">
        <v>1.2801964785058688</v>
      </c>
    </row>
    <row r="146" spans="4:18" x14ac:dyDescent="0.25">
      <c r="D146" s="224">
        <v>44041</v>
      </c>
      <c r="E146" s="189">
        <v>143</v>
      </c>
      <c r="F146" s="189">
        <v>149</v>
      </c>
      <c r="G146" s="188">
        <v>1.2109779430160719</v>
      </c>
      <c r="H146" s="188">
        <v>6.2873384303377853E-3</v>
      </c>
      <c r="I146" s="188">
        <f t="shared" si="91"/>
        <v>1.2046906045857342</v>
      </c>
      <c r="J146" s="188">
        <f t="shared" si="92"/>
        <v>1.2172652814464096</v>
      </c>
      <c r="K146" s="188">
        <v>1</v>
      </c>
      <c r="L146" s="188">
        <v>1.198685933657321</v>
      </c>
      <c r="M146" s="188">
        <v>1.2006547831568501</v>
      </c>
      <c r="N146" s="188">
        <v>1.206731287547846</v>
      </c>
      <c r="O146" s="188">
        <v>1.2109670618486048</v>
      </c>
      <c r="P146" s="188">
        <v>1.2152127366357244</v>
      </c>
      <c r="Q146" s="190">
        <v>1.2213382194883784</v>
      </c>
      <c r="R146" s="190">
        <v>1.2233317891323097</v>
      </c>
    </row>
    <row r="147" spans="4:18" x14ac:dyDescent="0.25">
      <c r="D147" s="224">
        <v>44042</v>
      </c>
      <c r="E147" s="189">
        <v>144</v>
      </c>
      <c r="F147" s="189">
        <v>150</v>
      </c>
      <c r="G147" s="188">
        <v>1.173459911235238</v>
      </c>
      <c r="H147" s="188">
        <v>6.0721207118367851E-3</v>
      </c>
      <c r="I147" s="188">
        <f t="shared" si="91"/>
        <v>1.1673877905234011</v>
      </c>
      <c r="J147" s="188">
        <f t="shared" si="92"/>
        <v>1.1795320319470748</v>
      </c>
      <c r="K147" s="188">
        <v>1</v>
      </c>
      <c r="L147" s="188">
        <v>1.1615885612123638</v>
      </c>
      <c r="M147" s="188">
        <v>1.1634900563216433</v>
      </c>
      <c r="N147" s="188">
        <v>1.1693586392873085</v>
      </c>
      <c r="O147" s="188">
        <v>1.1734494377652649</v>
      </c>
      <c r="P147" s="188">
        <v>1.1775497657763714</v>
      </c>
      <c r="Q147" s="190">
        <v>1.183465492070106</v>
      </c>
      <c r="R147" s="190">
        <v>1.1853907811052447</v>
      </c>
    </row>
    <row r="148" spans="4:18" x14ac:dyDescent="0.25">
      <c r="D148" s="224">
        <v>44043</v>
      </c>
      <c r="E148" s="189">
        <v>145</v>
      </c>
      <c r="F148" s="189">
        <v>151</v>
      </c>
      <c r="G148" s="188">
        <v>1.147726198167911</v>
      </c>
      <c r="H148" s="188">
        <v>5.9045944759294955E-3</v>
      </c>
      <c r="I148" s="188">
        <f t="shared" si="91"/>
        <v>1.1418216036919815</v>
      </c>
      <c r="J148" s="188">
        <f t="shared" si="92"/>
        <v>1.1536307926438405</v>
      </c>
      <c r="K148" s="188">
        <v>1</v>
      </c>
      <c r="L148" s="188">
        <v>1.1361822039349758</v>
      </c>
      <c r="M148" s="188">
        <v>1.1380313048118098</v>
      </c>
      <c r="N148" s="188">
        <v>1.1437381097970465</v>
      </c>
      <c r="O148" s="188">
        <v>1.147716072587641</v>
      </c>
      <c r="P148" s="188">
        <v>1.1517032483756711</v>
      </c>
      <c r="Q148" s="190">
        <v>1.1574556307630548</v>
      </c>
      <c r="R148" s="190">
        <v>1.1593277352203424</v>
      </c>
    </row>
    <row r="149" spans="4:18" x14ac:dyDescent="0.25">
      <c r="D149" s="224">
        <v>44044</v>
      </c>
      <c r="E149" s="189">
        <v>146</v>
      </c>
      <c r="F149" s="189">
        <v>152</v>
      </c>
      <c r="G149" s="188">
        <v>1.1277549869953152</v>
      </c>
      <c r="H149" s="188">
        <v>5.7693413783219648E-3</v>
      </c>
      <c r="I149" s="188">
        <f t="shared" si="91"/>
        <v>1.1219856456169932</v>
      </c>
      <c r="J149" s="188">
        <f t="shared" si="92"/>
        <v>1.1335243283736371</v>
      </c>
      <c r="K149" s="188">
        <v>1</v>
      </c>
      <c r="L149" s="188">
        <v>1.1164752664838755</v>
      </c>
      <c r="M149" s="188">
        <v>1.1182820740160544</v>
      </c>
      <c r="N149" s="188">
        <v>1.1238582814428586</v>
      </c>
      <c r="O149" s="188">
        <v>1.1277451487920704</v>
      </c>
      <c r="P149" s="188">
        <v>1.1316409676618953</v>
      </c>
      <c r="Q149" s="190">
        <v>1.1372614589454229</v>
      </c>
      <c r="R149" s="190">
        <v>1.1390906171870396</v>
      </c>
    </row>
    <row r="150" spans="4:18" x14ac:dyDescent="0.25">
      <c r="D150" s="224">
        <v>44045</v>
      </c>
      <c r="E150" s="189">
        <v>147</v>
      </c>
      <c r="F150" s="189">
        <v>153</v>
      </c>
      <c r="G150" s="188">
        <v>1.1351101116621793</v>
      </c>
      <c r="H150" s="188">
        <v>5.7190376039453119E-3</v>
      </c>
      <c r="I150" s="188">
        <f t="shared" si="91"/>
        <v>1.129391074058234</v>
      </c>
      <c r="J150" s="188">
        <f t="shared" si="92"/>
        <v>1.1408291492661247</v>
      </c>
      <c r="K150" s="188">
        <v>1</v>
      </c>
      <c r="L150" s="188">
        <v>1.1239283203857076</v>
      </c>
      <c r="M150" s="188">
        <v>1.1257195417205725</v>
      </c>
      <c r="N150" s="188">
        <v>1.1312474620242812</v>
      </c>
      <c r="O150" s="188">
        <v>1.1351005069135363</v>
      </c>
      <c r="P150" s="188">
        <v>1.13896229090905</v>
      </c>
      <c r="Q150" s="190">
        <v>1.1445334442404553</v>
      </c>
      <c r="R150" s="190">
        <v>1.1463464859166421</v>
      </c>
    </row>
    <row r="151" spans="4:18" x14ac:dyDescent="0.25">
      <c r="D151" s="224">
        <v>44046</v>
      </c>
      <c r="E151" s="189">
        <v>148</v>
      </c>
      <c r="F151" s="189">
        <v>154</v>
      </c>
      <c r="G151" s="188">
        <v>1.1106780108821677</v>
      </c>
      <c r="H151" s="188">
        <v>5.6006346532833035E-3</v>
      </c>
      <c r="I151" s="188">
        <f t="shared" ref="I151:I157" si="93">+G151-H151</f>
        <v>1.1050773762288844</v>
      </c>
      <c r="J151" s="188">
        <f t="shared" ref="J151:J157" si="94">+G151+H151</f>
        <v>1.116278645535451</v>
      </c>
      <c r="K151" s="188">
        <v>1</v>
      </c>
      <c r="L151" s="188">
        <v>1.0997277420415648</v>
      </c>
      <c r="M151" s="188">
        <v>1.1014818702283768</v>
      </c>
      <c r="N151" s="188">
        <v>1.1068953265673265</v>
      </c>
      <c r="O151" s="188">
        <v>1.110668597094389</v>
      </c>
      <c r="P151" s="188">
        <v>1.1144504329774907</v>
      </c>
      <c r="Q151" s="190">
        <v>1.1199062627884453</v>
      </c>
      <c r="R151" s="190">
        <v>1.1216817774862173</v>
      </c>
    </row>
    <row r="152" spans="4:18" x14ac:dyDescent="0.25">
      <c r="D152" s="224">
        <v>44047</v>
      </c>
      <c r="E152" s="189">
        <v>149</v>
      </c>
      <c r="F152" s="189">
        <v>155</v>
      </c>
      <c r="G152" s="188">
        <v>1.1151138478392055</v>
      </c>
      <c r="H152" s="188">
        <v>5.562997164219278E-3</v>
      </c>
      <c r="I152" s="188">
        <f t="shared" si="93"/>
        <v>1.1095508506749863</v>
      </c>
      <c r="J152" s="188">
        <f t="shared" si="94"/>
        <v>1.1206768450034248</v>
      </c>
      <c r="K152" s="188">
        <v>1</v>
      </c>
      <c r="L152" s="188">
        <v>1.1042368831534002</v>
      </c>
      <c r="M152" s="188">
        <v>1.1059793364872292</v>
      </c>
      <c r="N152" s="188">
        <v>1.1113566380095228</v>
      </c>
      <c r="O152" s="188">
        <v>1.1151045970971196</v>
      </c>
      <c r="P152" s="188">
        <v>1.1188609731896719</v>
      </c>
      <c r="Q152" s="190">
        <v>1.1242799142804774</v>
      </c>
      <c r="R152" s="190">
        <v>1.1260433837138681</v>
      </c>
    </row>
    <row r="153" spans="4:18" x14ac:dyDescent="0.25">
      <c r="D153" s="224">
        <v>44048</v>
      </c>
      <c r="E153" s="189">
        <v>150</v>
      </c>
      <c r="F153" s="189">
        <v>156</v>
      </c>
      <c r="G153" s="188">
        <v>1.1385606089173539</v>
      </c>
      <c r="H153" s="188">
        <v>5.5764245845199489E-3</v>
      </c>
      <c r="I153" s="188">
        <f t="shared" si="93"/>
        <v>1.1329841843328339</v>
      </c>
      <c r="J153" s="188">
        <f t="shared" si="94"/>
        <v>1.1441370335018739</v>
      </c>
      <c r="K153" s="188">
        <v>1</v>
      </c>
      <c r="L153" s="188">
        <v>1.1276569092883395</v>
      </c>
      <c r="M153" s="188">
        <v>1.1294037602808216</v>
      </c>
      <c r="N153" s="188">
        <v>1.1347944218241881</v>
      </c>
      <c r="O153" s="188">
        <v>1.1385515048881969</v>
      </c>
      <c r="P153" s="188">
        <v>1.1423168714667462</v>
      </c>
      <c r="Q153" s="190">
        <v>1.1477485121924218</v>
      </c>
      <c r="R153" s="190">
        <v>1.1495160459785849</v>
      </c>
    </row>
    <row r="154" spans="4:18" x14ac:dyDescent="0.25">
      <c r="D154" s="224">
        <v>44049</v>
      </c>
      <c r="E154" s="189">
        <v>151</v>
      </c>
      <c r="F154" s="189">
        <v>157</v>
      </c>
      <c r="G154" s="188">
        <v>1.1521282351275259</v>
      </c>
      <c r="H154" s="188">
        <v>5.5675262782267773E-3</v>
      </c>
      <c r="I154" s="188">
        <f t="shared" si="93"/>
        <v>1.1465607088492991</v>
      </c>
      <c r="J154" s="188">
        <f t="shared" si="94"/>
        <v>1.1576957614057528</v>
      </c>
      <c r="K154" s="188">
        <v>1</v>
      </c>
      <c r="L154" s="188">
        <v>1.1412415890597294</v>
      </c>
      <c r="M154" s="188">
        <v>1.142985790382625</v>
      </c>
      <c r="N154" s="188">
        <v>1.1483681234638996</v>
      </c>
      <c r="O154" s="188">
        <v>1.1521192669979321</v>
      </c>
      <c r="P154" s="188">
        <v>1.1558785703949521</v>
      </c>
      <c r="Q154" s="190">
        <v>1.1613012709455823</v>
      </c>
      <c r="R154" s="190">
        <v>1.1630658463221577</v>
      </c>
    </row>
    <row r="155" spans="4:18" x14ac:dyDescent="0.25">
      <c r="D155" s="224">
        <v>44050</v>
      </c>
      <c r="E155" s="189">
        <v>152</v>
      </c>
      <c r="F155" s="189">
        <v>158</v>
      </c>
      <c r="G155" s="188">
        <v>1.1761125200873028</v>
      </c>
      <c r="H155" s="188">
        <v>5.5830921595207798E-3</v>
      </c>
      <c r="I155" s="188">
        <f t="shared" si="93"/>
        <v>1.170529427927782</v>
      </c>
      <c r="J155" s="188">
        <f t="shared" si="94"/>
        <v>1.1816956122468236</v>
      </c>
      <c r="K155" s="188">
        <v>1</v>
      </c>
      <c r="L155" s="188">
        <v>1.1651949848494985</v>
      </c>
      <c r="M155" s="188">
        <v>1.1669442429037986</v>
      </c>
      <c r="N155" s="188">
        <v>1.1723419817521001</v>
      </c>
      <c r="O155" s="188">
        <v>1.1761036856501483</v>
      </c>
      <c r="P155" s="188">
        <v>1.1798734277677976</v>
      </c>
      <c r="Q155" s="190">
        <v>1.1853109323072504</v>
      </c>
      <c r="R155" s="190">
        <v>1.1870802606895638</v>
      </c>
    </row>
    <row r="156" spans="4:18" x14ac:dyDescent="0.25">
      <c r="D156" s="224">
        <v>44051</v>
      </c>
      <c r="E156" s="189">
        <v>153</v>
      </c>
      <c r="F156" s="189">
        <v>159</v>
      </c>
      <c r="G156" s="188">
        <v>1.1805556946370463</v>
      </c>
      <c r="H156" s="188">
        <v>5.5486333767632099E-3</v>
      </c>
      <c r="I156" s="188">
        <f t="shared" si="93"/>
        <v>1.1750070612602832</v>
      </c>
      <c r="J156" s="188">
        <f t="shared" si="94"/>
        <v>1.1861043280138095</v>
      </c>
      <c r="K156" s="188">
        <v>1</v>
      </c>
      <c r="L156" s="188">
        <v>1.1697052945902289</v>
      </c>
      <c r="M156" s="188">
        <v>1.1714438550415138</v>
      </c>
      <c r="N156" s="188">
        <v>1.1768084751567052</v>
      </c>
      <c r="O156" s="188">
        <v>1.1805470017556099</v>
      </c>
      <c r="P156" s="188">
        <v>1.18429343777623</v>
      </c>
      <c r="Q156" s="190">
        <v>1.1896971864100403</v>
      </c>
      <c r="R156" s="190">
        <v>1.1914554955993388</v>
      </c>
    </row>
    <row r="157" spans="4:18" x14ac:dyDescent="0.25">
      <c r="D157" s="224">
        <v>44052</v>
      </c>
      <c r="E157" s="189">
        <v>154</v>
      </c>
      <c r="F157" s="189">
        <v>160</v>
      </c>
      <c r="G157" s="188">
        <v>1.1417532708739948</v>
      </c>
      <c r="H157" s="188">
        <v>5.4075103762992963E-3</v>
      </c>
      <c r="I157" s="188">
        <f t="shared" si="93"/>
        <v>1.1363457604976954</v>
      </c>
      <c r="J157" s="188">
        <f t="shared" si="94"/>
        <v>1.1471607812502942</v>
      </c>
      <c r="K157" s="188">
        <v>1</v>
      </c>
      <c r="L157" s="188">
        <v>1.1311790234157393</v>
      </c>
      <c r="M157" s="188">
        <v>1.1328732916890203</v>
      </c>
      <c r="N157" s="188">
        <v>1.1381013222699219</v>
      </c>
      <c r="O157" s="188">
        <v>1.1417447339654971</v>
      </c>
      <c r="P157" s="188">
        <v>1.1453959131672324</v>
      </c>
      <c r="Q157" s="190">
        <v>1.1506623701991716</v>
      </c>
      <c r="R157" s="190">
        <v>1.1523760328663983</v>
      </c>
    </row>
    <row r="158" spans="4:18" x14ac:dyDescent="0.25">
      <c r="D158" s="224">
        <v>44053</v>
      </c>
      <c r="E158" s="189">
        <v>155</v>
      </c>
      <c r="F158" s="189">
        <v>161</v>
      </c>
      <c r="G158" s="188">
        <v>1.1827625139075026</v>
      </c>
      <c r="H158" s="188">
        <v>5.4483783964331296E-3</v>
      </c>
      <c r="I158" s="188">
        <f t="shared" ref="I158:I164" si="95">+G158-H158</f>
        <v>1.1773141355110694</v>
      </c>
      <c r="J158" s="188">
        <f t="shared" ref="J158:J164" si="96">+G158+H158</f>
        <v>1.1882108923039358</v>
      </c>
      <c r="K158" s="188">
        <v>1</v>
      </c>
      <c r="L158" s="188">
        <v>1.1721076798482606</v>
      </c>
      <c r="M158" s="188">
        <v>1.1738150201159223</v>
      </c>
      <c r="N158" s="188">
        <v>1.1790830927298543</v>
      </c>
      <c r="O158" s="188">
        <v>1.1827541479592885</v>
      </c>
      <c r="P158" s="188">
        <v>1.1864328151424035</v>
      </c>
      <c r="Q158" s="190">
        <v>1.1917385446786535</v>
      </c>
      <c r="R158" s="190">
        <v>1.1934648909486856</v>
      </c>
    </row>
    <row r="159" spans="4:18" x14ac:dyDescent="0.25">
      <c r="D159" s="224">
        <v>44054</v>
      </c>
      <c r="E159" s="189">
        <v>156</v>
      </c>
      <c r="F159" s="189">
        <v>162</v>
      </c>
      <c r="G159" s="188">
        <v>1.1641261490296644</v>
      </c>
      <c r="H159" s="188">
        <v>5.3483062336872689E-3</v>
      </c>
      <c r="I159" s="188">
        <f t="shared" si="95"/>
        <v>1.1587778427959772</v>
      </c>
      <c r="J159" s="188">
        <f t="shared" si="96"/>
        <v>1.1694744552633516</v>
      </c>
      <c r="K159" s="188">
        <v>1</v>
      </c>
      <c r="L159" s="188">
        <v>1.1536669538227404</v>
      </c>
      <c r="M159" s="188">
        <v>1.1553429595375493</v>
      </c>
      <c r="N159" s="188">
        <v>1.1605143207934812</v>
      </c>
      <c r="O159" s="188">
        <v>1.1641179585244759</v>
      </c>
      <c r="P159" s="188">
        <v>1.1677290485781868</v>
      </c>
      <c r="Q159" s="190">
        <v>1.1729372770498594</v>
      </c>
      <c r="R159" s="190">
        <v>1.1746318901905966</v>
      </c>
    </row>
    <row r="160" spans="4:18" x14ac:dyDescent="0.25">
      <c r="D160" s="224">
        <v>44055</v>
      </c>
      <c r="E160" s="189">
        <v>157</v>
      </c>
      <c r="F160" s="189">
        <v>163</v>
      </c>
      <c r="G160" s="188">
        <v>1.1521646774000505</v>
      </c>
      <c r="H160" s="188">
        <v>5.2647594851265508E-3</v>
      </c>
      <c r="I160" s="188">
        <f t="shared" si="95"/>
        <v>1.146899917914924</v>
      </c>
      <c r="J160" s="188">
        <f t="shared" si="96"/>
        <v>1.157429436885177</v>
      </c>
      <c r="K160" s="188">
        <v>1</v>
      </c>
      <c r="L160" s="188">
        <v>1.1418687430041845</v>
      </c>
      <c r="M160" s="188">
        <v>1.1435186170058258</v>
      </c>
      <c r="N160" s="188">
        <v>1.1486092937024075</v>
      </c>
      <c r="O160" s="188">
        <v>1.1521566583906491</v>
      </c>
      <c r="P160" s="188">
        <v>1.1557113193621069</v>
      </c>
      <c r="Q160" s="190">
        <v>1.1608380913352252</v>
      </c>
      <c r="R160" s="190">
        <v>1.1625061831538828</v>
      </c>
    </row>
    <row r="161" spans="4:18" x14ac:dyDescent="0.25">
      <c r="D161" s="224">
        <v>44056</v>
      </c>
      <c r="E161" s="189">
        <v>158</v>
      </c>
      <c r="F161" s="189">
        <v>164</v>
      </c>
      <c r="G161" s="188">
        <v>1.1276515199666988</v>
      </c>
      <c r="H161" s="188">
        <v>5.153554930317562E-3</v>
      </c>
      <c r="I161" s="188">
        <f t="shared" si="95"/>
        <v>1.1224979650363811</v>
      </c>
      <c r="J161" s="188">
        <f t="shared" si="96"/>
        <v>1.1328050748970164</v>
      </c>
      <c r="K161" s="188">
        <v>1</v>
      </c>
      <c r="L161" s="188">
        <v>1.1175730643042592</v>
      </c>
      <c r="M161" s="188">
        <v>1.1191880875490854</v>
      </c>
      <c r="N161" s="188">
        <v>1.1241712339740626</v>
      </c>
      <c r="O161" s="188">
        <v>1.1276436691087941</v>
      </c>
      <c r="P161" s="188">
        <v>1.131123247530172</v>
      </c>
      <c r="Q161" s="190">
        <v>1.1361417323458309</v>
      </c>
      <c r="R161" s="190">
        <v>1.1377745913962443</v>
      </c>
    </row>
    <row r="162" spans="4:18" x14ac:dyDescent="0.25">
      <c r="D162" s="224">
        <v>44057</v>
      </c>
      <c r="E162" s="189">
        <v>159</v>
      </c>
      <c r="F162" s="189">
        <v>165</v>
      </c>
      <c r="G162" s="188">
        <v>1.0786658753661376</v>
      </c>
      <c r="H162" s="188">
        <v>4.988213628255733E-3</v>
      </c>
      <c r="I162" s="188">
        <f t="shared" si="95"/>
        <v>1.0736776617378818</v>
      </c>
      <c r="J162" s="188">
        <f t="shared" si="96"/>
        <v>1.0836540889943933</v>
      </c>
      <c r="K162" s="188">
        <v>1</v>
      </c>
      <c r="L162" s="188">
        <v>1.0689110232001309</v>
      </c>
      <c r="M162" s="188">
        <v>1.0704741292906992</v>
      </c>
      <c r="N162" s="188">
        <v>1.0752971983807693</v>
      </c>
      <c r="O162" s="188">
        <v>1.0786581861628244</v>
      </c>
      <c r="P162" s="188">
        <v>1.0820261701464147</v>
      </c>
      <c r="Q162" s="190">
        <v>1.0868838499852433</v>
      </c>
      <c r="R162" s="190">
        <v>1.0884644246294892</v>
      </c>
    </row>
    <row r="163" spans="4:18" x14ac:dyDescent="0.25">
      <c r="D163" s="224">
        <v>44058</v>
      </c>
      <c r="E163" s="189">
        <v>160</v>
      </c>
      <c r="F163" s="189">
        <v>166</v>
      </c>
      <c r="G163" s="188">
        <v>1.0697037046182607</v>
      </c>
      <c r="H163" s="188">
        <v>4.9190228827738249E-3</v>
      </c>
      <c r="I163" s="188">
        <f t="shared" si="95"/>
        <v>1.0647846817354869</v>
      </c>
      <c r="J163" s="188">
        <f t="shared" si="96"/>
        <v>1.0746227275010345</v>
      </c>
      <c r="K163" s="188">
        <v>1</v>
      </c>
      <c r="L163" s="188">
        <v>1.0600840394611291</v>
      </c>
      <c r="M163" s="188">
        <v>1.0616255122283</v>
      </c>
      <c r="N163" s="188">
        <v>1.0663817770711557</v>
      </c>
      <c r="O163" s="188">
        <v>1.0696961646001866</v>
      </c>
      <c r="P163" s="188">
        <v>1.0730174125910261</v>
      </c>
      <c r="Q163" s="190">
        <v>1.077807616667984</v>
      </c>
      <c r="R163" s="190">
        <v>1.0793662190656683</v>
      </c>
    </row>
    <row r="164" spans="4:18" x14ac:dyDescent="0.25">
      <c r="D164" s="224">
        <v>44059</v>
      </c>
      <c r="E164" s="189">
        <v>161</v>
      </c>
      <c r="F164" s="189">
        <v>167</v>
      </c>
      <c r="G164" s="188">
        <v>1.0689423359382715</v>
      </c>
      <c r="H164" s="188">
        <v>4.8754274647219847E-3</v>
      </c>
      <c r="I164" s="188">
        <f t="shared" si="95"/>
        <v>1.0640669084735495</v>
      </c>
      <c r="J164" s="188">
        <f t="shared" si="96"/>
        <v>1.0738177634029935</v>
      </c>
      <c r="K164" s="188">
        <v>1</v>
      </c>
      <c r="L164" s="188">
        <v>1.0594077527010328</v>
      </c>
      <c r="M164" s="188">
        <v>1.0609356331850386</v>
      </c>
      <c r="N164" s="188">
        <v>1.0656498823837772</v>
      </c>
      <c r="O164" s="188">
        <v>1.0689349237006911</v>
      </c>
      <c r="P164" s="188">
        <v>1.0722267092152769</v>
      </c>
      <c r="Q164" s="190">
        <v>1.0769743224808055</v>
      </c>
      <c r="R164" s="190">
        <v>1.0785190423001425</v>
      </c>
    </row>
    <row r="165" spans="4:18" x14ac:dyDescent="0.25">
      <c r="D165" s="224">
        <v>44060</v>
      </c>
      <c r="E165" s="189">
        <v>162</v>
      </c>
      <c r="F165" s="189">
        <v>168</v>
      </c>
      <c r="G165" s="188">
        <v>0.99273582102021141</v>
      </c>
      <c r="H165" s="188">
        <v>4.6663919678940737E-3</v>
      </c>
      <c r="I165" s="188">
        <f t="shared" ref="I165:I171" si="97">+G165-H165</f>
        <v>0.98806942905231732</v>
      </c>
      <c r="J165" s="188">
        <f t="shared" ref="J165:J171" si="98">+G165+H165</f>
        <v>0.9974022129881055</v>
      </c>
      <c r="K165" s="188">
        <v>1</v>
      </c>
      <c r="L165" s="188">
        <v>0.98361065389629287</v>
      </c>
      <c r="M165" s="188">
        <v>0.98507277959241013</v>
      </c>
      <c r="N165" s="188">
        <v>0.98958441487663507</v>
      </c>
      <c r="O165" s="188">
        <v>0.99272850951295188</v>
      </c>
      <c r="P165" s="188">
        <v>0.99587925669534594</v>
      </c>
      <c r="Q165" s="190">
        <v>1.0004238026375649</v>
      </c>
      <c r="R165" s="190">
        <v>1.0019025388261162</v>
      </c>
    </row>
    <row r="166" spans="4:18" x14ac:dyDescent="0.25">
      <c r="D166" s="224">
        <v>44061</v>
      </c>
      <c r="E166" s="189">
        <v>163</v>
      </c>
      <c r="F166" s="189">
        <v>169</v>
      </c>
      <c r="G166" s="188">
        <v>0.97779742677096437</v>
      </c>
      <c r="H166" s="188">
        <v>4.6065158885998563E-3</v>
      </c>
      <c r="I166" s="188">
        <f t="shared" si="97"/>
        <v>0.97319091088236453</v>
      </c>
      <c r="J166" s="188">
        <f t="shared" si="98"/>
        <v>0.98240394265956421</v>
      </c>
      <c r="K166" s="188">
        <v>1</v>
      </c>
      <c r="L166" s="188">
        <v>0.96878939403090991</v>
      </c>
      <c r="M166" s="188">
        <v>0.97023274025202078</v>
      </c>
      <c r="N166" s="188">
        <v>0.97468644860651055</v>
      </c>
      <c r="O166" s="188">
        <v>0.9777901928388153</v>
      </c>
      <c r="P166" s="188">
        <v>0.98090051903368503</v>
      </c>
      <c r="Q166" s="190">
        <v>0.98538678886399877</v>
      </c>
      <c r="R166" s="190">
        <v>0.98684656934011239</v>
      </c>
    </row>
    <row r="167" spans="4:18" x14ac:dyDescent="0.25">
      <c r="D167" s="224">
        <v>44062</v>
      </c>
      <c r="E167" s="189">
        <v>164</v>
      </c>
      <c r="F167" s="189">
        <v>170</v>
      </c>
      <c r="G167" s="188">
        <v>0.94955437669092535</v>
      </c>
      <c r="H167" s="188">
        <v>4.5224054071607888E-3</v>
      </c>
      <c r="I167" s="188">
        <f t="shared" si="97"/>
        <v>0.94503197128376459</v>
      </c>
      <c r="J167" s="188">
        <f t="shared" si="98"/>
        <v>0.95407678209808611</v>
      </c>
      <c r="K167" s="188">
        <v>1</v>
      </c>
      <c r="L167" s="188">
        <v>0.94071104300303343</v>
      </c>
      <c r="M167" s="188">
        <v>0.94212794692065505</v>
      </c>
      <c r="N167" s="188">
        <v>0.94650015986701375</v>
      </c>
      <c r="O167" s="188">
        <v>0.94954719713959157</v>
      </c>
      <c r="P167" s="188">
        <v>0.95260076689516626</v>
      </c>
      <c r="Q167" s="190">
        <v>0.95700529653764022</v>
      </c>
      <c r="R167" s="190">
        <v>0.95843851116605161</v>
      </c>
    </row>
    <row r="168" spans="4:18" x14ac:dyDescent="0.25">
      <c r="D168" s="224">
        <v>44063</v>
      </c>
      <c r="E168" s="189">
        <v>165</v>
      </c>
      <c r="F168" s="189">
        <v>171</v>
      </c>
      <c r="G168" s="188">
        <v>0.96189041096876815</v>
      </c>
      <c r="H168" s="188">
        <v>4.5438458129061889E-3</v>
      </c>
      <c r="I168" s="188">
        <f t="shared" si="97"/>
        <v>0.95734656515586192</v>
      </c>
      <c r="J168" s="188">
        <f t="shared" si="98"/>
        <v>0.96643425678167438</v>
      </c>
      <c r="K168" s="188">
        <v>1</v>
      </c>
      <c r="L168" s="188">
        <v>0.95300498442941473</v>
      </c>
      <c r="M168" s="188">
        <v>0.9544286724853831</v>
      </c>
      <c r="N168" s="188">
        <v>0.9588217461363493</v>
      </c>
      <c r="O168" s="188">
        <v>0.96188325613171211</v>
      </c>
      <c r="P168" s="188">
        <v>0.96495127612313958</v>
      </c>
      <c r="Q168" s="190">
        <v>0.96937655522599209</v>
      </c>
      <c r="R168" s="190">
        <v>0.97081649784638036</v>
      </c>
    </row>
    <row r="169" spans="4:18" x14ac:dyDescent="0.25">
      <c r="D169" s="224">
        <v>44064</v>
      </c>
      <c r="E169" s="189">
        <v>166</v>
      </c>
      <c r="F169" s="189">
        <v>172</v>
      </c>
      <c r="G169" s="188">
        <v>1.0011755347964097</v>
      </c>
      <c r="H169" s="188">
        <v>4.6375078083160711E-3</v>
      </c>
      <c r="I169" s="188">
        <f t="shared" si="97"/>
        <v>0.99653802698809368</v>
      </c>
      <c r="J169" s="188">
        <f t="shared" si="98"/>
        <v>1.0058130426047258</v>
      </c>
      <c r="K169" s="188">
        <v>1</v>
      </c>
      <c r="L169" s="188">
        <v>0.99210654960031086</v>
      </c>
      <c r="M169" s="188">
        <v>0.99355974515613588</v>
      </c>
      <c r="N169" s="188">
        <v>0.998043692643799</v>
      </c>
      <c r="O169" s="188">
        <v>1.0011683743965998</v>
      </c>
      <c r="P169" s="188">
        <v>1.0042995712067091</v>
      </c>
      <c r="Q169" s="190">
        <v>1.0088157491854526</v>
      </c>
      <c r="R169" s="190">
        <v>1.0102852119438719</v>
      </c>
    </row>
    <row r="170" spans="4:18" x14ac:dyDescent="0.25">
      <c r="D170" s="224">
        <v>44065</v>
      </c>
      <c r="E170" s="189">
        <v>167</v>
      </c>
      <c r="F170" s="189">
        <v>173</v>
      </c>
      <c r="G170" s="188">
        <v>1.0288623506923245</v>
      </c>
      <c r="H170" s="188">
        <v>4.7106889580119157E-3</v>
      </c>
      <c r="I170" s="188">
        <f t="shared" si="97"/>
        <v>1.0241516617343125</v>
      </c>
      <c r="J170" s="188">
        <f t="shared" si="98"/>
        <v>1.0335730396503364</v>
      </c>
      <c r="K170" s="188">
        <v>1</v>
      </c>
      <c r="L170" s="188">
        <v>1.0196500152176493</v>
      </c>
      <c r="M170" s="188">
        <v>1.0211262380053432</v>
      </c>
      <c r="N170" s="188">
        <v>1.0256811327309261</v>
      </c>
      <c r="O170" s="188">
        <v>1.0288551613396451</v>
      </c>
      <c r="P170" s="188">
        <v>1.0320357313490272</v>
      </c>
      <c r="Q170" s="190">
        <v>1.0366229868887762</v>
      </c>
      <c r="R170" s="190">
        <v>1.0381155426553446</v>
      </c>
    </row>
    <row r="171" spans="4:18" x14ac:dyDescent="0.25">
      <c r="D171" s="224">
        <v>44066</v>
      </c>
      <c r="E171" s="189">
        <v>168</v>
      </c>
      <c r="F171" s="189">
        <v>174</v>
      </c>
      <c r="G171" s="188">
        <v>1.0313656487686411</v>
      </c>
      <c r="H171" s="188">
        <v>4.7279520387597893E-3</v>
      </c>
      <c r="I171" s="188">
        <f t="shared" si="97"/>
        <v>1.0266376967298814</v>
      </c>
      <c r="J171" s="188">
        <f t="shared" si="98"/>
        <v>1.0360936008074009</v>
      </c>
      <c r="K171" s="188">
        <v>1</v>
      </c>
      <c r="L171" s="188">
        <v>1.0221195784341834</v>
      </c>
      <c r="M171" s="188">
        <v>1.0236012010146294</v>
      </c>
      <c r="N171" s="188">
        <v>1.0281727679178703</v>
      </c>
      <c r="O171" s="188">
        <v>1.0313584242042428</v>
      </c>
      <c r="P171" s="188">
        <v>1.0345506539294937</v>
      </c>
      <c r="Q171" s="190">
        <v>1.0391547401423777</v>
      </c>
      <c r="R171" s="190">
        <v>1.0406527756966646</v>
      </c>
    </row>
    <row r="172" spans="4:18" x14ac:dyDescent="0.25">
      <c r="D172" s="224">
        <v>44067</v>
      </c>
      <c r="E172" s="189">
        <v>169</v>
      </c>
      <c r="F172" s="189">
        <v>175</v>
      </c>
      <c r="G172" s="188">
        <v>1.1248142819725058</v>
      </c>
      <c r="H172" s="188">
        <v>4.9449193889600116E-3</v>
      </c>
      <c r="I172" s="188">
        <f t="shared" ref="I172:I178" si="99">+G172-H172</f>
        <v>1.1198693625835459</v>
      </c>
      <c r="J172" s="188">
        <f t="shared" ref="J172:J178" si="100">+G172+H172</f>
        <v>1.1297592013614657</v>
      </c>
      <c r="K172" s="188">
        <v>1</v>
      </c>
      <c r="L172" s="188">
        <v>1.1151430245344143</v>
      </c>
      <c r="M172" s="188">
        <v>1.1166929910005412</v>
      </c>
      <c r="N172" s="188">
        <v>1.1214750465601582</v>
      </c>
      <c r="O172" s="188">
        <v>1.1248070356800435</v>
      </c>
      <c r="P172" s="188">
        <v>1.1281456180082796</v>
      </c>
      <c r="Q172" s="190">
        <v>1.1329602906803</v>
      </c>
      <c r="R172" s="190">
        <v>1.1345267194838049</v>
      </c>
    </row>
    <row r="173" spans="4:18" x14ac:dyDescent="0.25">
      <c r="D173" s="224">
        <v>44068</v>
      </c>
      <c r="E173" s="189">
        <v>170</v>
      </c>
      <c r="F173" s="189">
        <v>176</v>
      </c>
      <c r="G173" s="188">
        <v>1.1664836855891678</v>
      </c>
      <c r="H173" s="188">
        <v>5.0350145966649475E-3</v>
      </c>
      <c r="I173" s="188">
        <f t="shared" si="99"/>
        <v>1.1614486709925029</v>
      </c>
      <c r="J173" s="188">
        <f t="shared" si="100"/>
        <v>1.1715187001858327</v>
      </c>
      <c r="K173" s="188">
        <v>1</v>
      </c>
      <c r="L173" s="188">
        <v>1.1566358390446887</v>
      </c>
      <c r="M173" s="188">
        <v>1.1582141975764217</v>
      </c>
      <c r="N173" s="188">
        <v>1.1630836827106832</v>
      </c>
      <c r="O173" s="188">
        <v>1.1664764412118105</v>
      </c>
      <c r="P173" s="188">
        <v>1.1698757911786561</v>
      </c>
      <c r="Q173" s="190">
        <v>1.1747778848050647</v>
      </c>
      <c r="R173" s="190">
        <v>1.1763727013238361</v>
      </c>
    </row>
    <row r="174" spans="4:18" x14ac:dyDescent="0.25">
      <c r="D174" s="224">
        <v>44069</v>
      </c>
      <c r="E174" s="189">
        <v>171</v>
      </c>
      <c r="F174" s="189">
        <v>177</v>
      </c>
      <c r="G174" s="188">
        <v>1.2444489135603101</v>
      </c>
      <c r="H174" s="188">
        <v>5.1883574126528184E-3</v>
      </c>
      <c r="I174" s="188">
        <f t="shared" si="99"/>
        <v>1.2392605561476573</v>
      </c>
      <c r="J174" s="188">
        <f t="shared" si="100"/>
        <v>1.2496372709729628</v>
      </c>
      <c r="K174" s="188">
        <v>1</v>
      </c>
      <c r="L174" s="188">
        <v>1.234300423528446</v>
      </c>
      <c r="M174" s="188">
        <v>1.2359271404459298</v>
      </c>
      <c r="N174" s="188">
        <v>1.240945500584661</v>
      </c>
      <c r="O174" s="188">
        <v>1.244441703133103</v>
      </c>
      <c r="P174" s="188">
        <v>1.2479444662566954</v>
      </c>
      <c r="Q174" s="190">
        <v>1.2529952820707584</v>
      </c>
      <c r="R174" s="190">
        <v>1.2546383798471494</v>
      </c>
    </row>
    <row r="175" spans="4:18" x14ac:dyDescent="0.25">
      <c r="D175" s="224">
        <v>44070</v>
      </c>
      <c r="E175" s="189">
        <v>172</v>
      </c>
      <c r="F175" s="189">
        <v>178</v>
      </c>
      <c r="G175" s="188">
        <v>1.2711311031115586</v>
      </c>
      <c r="H175" s="188">
        <v>5.215119020596768E-3</v>
      </c>
      <c r="I175" s="188">
        <f t="shared" si="99"/>
        <v>1.265915984090962</v>
      </c>
      <c r="J175" s="188">
        <f t="shared" si="100"/>
        <v>1.2763462221321553</v>
      </c>
      <c r="K175" s="188">
        <v>1</v>
      </c>
      <c r="L175" s="188">
        <v>1.260929938268518</v>
      </c>
      <c r="M175" s="188">
        <v>1.2625651769792468</v>
      </c>
      <c r="N175" s="188">
        <v>1.267609682113376</v>
      </c>
      <c r="O175" s="188">
        <v>1.2711239710281192</v>
      </c>
      <c r="P175" s="188">
        <v>1.2746447492350099</v>
      </c>
      <c r="Q175" s="190">
        <v>1.2797213574024446</v>
      </c>
      <c r="R175" s="190">
        <v>1.2813727989887742</v>
      </c>
    </row>
    <row r="176" spans="4:18" x14ac:dyDescent="0.25">
      <c r="D176" s="224">
        <v>44071</v>
      </c>
      <c r="E176" s="189">
        <v>173</v>
      </c>
      <c r="F176" s="189">
        <v>179</v>
      </c>
      <c r="G176" s="188">
        <v>1.3229121945517053</v>
      </c>
      <c r="H176" s="188">
        <v>5.2719892818438403E-3</v>
      </c>
      <c r="I176" s="188">
        <f t="shared" si="99"/>
        <v>1.3176402052698615</v>
      </c>
      <c r="J176" s="188">
        <f t="shared" si="100"/>
        <v>1.3281841838335491</v>
      </c>
      <c r="K176" s="188">
        <v>1</v>
      </c>
      <c r="L176" s="188">
        <v>1.312599199122473</v>
      </c>
      <c r="M176" s="188">
        <v>1.3142525045466511</v>
      </c>
      <c r="N176" s="188">
        <v>1.319352484898805</v>
      </c>
      <c r="O176" s="188">
        <v>1.3229051913545307</v>
      </c>
      <c r="P176" s="188">
        <v>1.3264642698320639</v>
      </c>
      <c r="Q176" s="190">
        <v>1.3315957730729273</v>
      </c>
      <c r="R176" s="190">
        <v>1.3332649885657197</v>
      </c>
    </row>
    <row r="177" spans="4:18" x14ac:dyDescent="0.25">
      <c r="D177" s="224">
        <v>44072</v>
      </c>
      <c r="E177" s="189">
        <v>174</v>
      </c>
      <c r="F177" s="189">
        <v>180</v>
      </c>
      <c r="G177" s="188">
        <v>1.3196486814922888</v>
      </c>
      <c r="H177" s="188">
        <v>5.1986107668805914E-3</v>
      </c>
      <c r="I177" s="188">
        <f t="shared" si="99"/>
        <v>1.3144500707254081</v>
      </c>
      <c r="J177" s="188">
        <f t="shared" si="100"/>
        <v>1.3248472922591694</v>
      </c>
      <c r="K177" s="188">
        <v>1</v>
      </c>
      <c r="L177" s="188">
        <v>1.309479002552459</v>
      </c>
      <c r="M177" s="188">
        <v>1.3111093863473813</v>
      </c>
      <c r="N177" s="188">
        <v>1.3161385608624767</v>
      </c>
      <c r="O177" s="188">
        <v>1.3196418550468794</v>
      </c>
      <c r="P177" s="188">
        <v>1.3231513604313223</v>
      </c>
      <c r="Q177" s="190">
        <v>1.3282112622376376</v>
      </c>
      <c r="R177" s="190">
        <v>1.3298571545515545</v>
      </c>
    </row>
    <row r="178" spans="4:18" x14ac:dyDescent="0.25">
      <c r="D178" s="224">
        <v>44073</v>
      </c>
      <c r="E178" s="189">
        <v>175</v>
      </c>
      <c r="F178" s="189">
        <v>181</v>
      </c>
      <c r="G178" s="188">
        <v>1.3147915058394581</v>
      </c>
      <c r="H178" s="188">
        <v>5.1072671387246945E-3</v>
      </c>
      <c r="I178" s="188">
        <f t="shared" si="99"/>
        <v>1.3096842387007335</v>
      </c>
      <c r="J178" s="188">
        <f t="shared" si="100"/>
        <v>1.3198987729781828</v>
      </c>
      <c r="K178" s="188">
        <v>1</v>
      </c>
      <c r="L178" s="188">
        <v>1.3048002500078182</v>
      </c>
      <c r="M178" s="188">
        <v>1.3064020928458284</v>
      </c>
      <c r="N178" s="188">
        <v>1.3113431114481042</v>
      </c>
      <c r="O178" s="188">
        <v>1.3147848928380339</v>
      </c>
      <c r="P178" s="188">
        <v>1.3182326912209592</v>
      </c>
      <c r="Q178" s="190">
        <v>1.3232034763574367</v>
      </c>
      <c r="R178" s="190">
        <v>1.3248203428063872</v>
      </c>
    </row>
    <row r="179" spans="4:18" x14ac:dyDescent="0.25">
      <c r="D179" s="224">
        <v>44074</v>
      </c>
      <c r="E179" s="189">
        <v>176</v>
      </c>
      <c r="F179" s="189">
        <v>182</v>
      </c>
      <c r="G179" s="188">
        <v>1.2793902621367483</v>
      </c>
      <c r="H179" s="188">
        <v>4.9475549519179922E-3</v>
      </c>
      <c r="I179" s="188">
        <f t="shared" ref="I179:I185" si="101">+G179-H179</f>
        <v>1.2744427071848303</v>
      </c>
      <c r="J179" s="188">
        <f t="shared" ref="J179:J185" si="102">+G179+H179</f>
        <v>1.2843378170886663</v>
      </c>
      <c r="K179" s="188">
        <v>1</v>
      </c>
      <c r="L179" s="188">
        <v>1.2697113669976248</v>
      </c>
      <c r="M179" s="188">
        <v>1.2712631502043974</v>
      </c>
      <c r="N179" s="188">
        <v>1.2760497199155842</v>
      </c>
      <c r="O179" s="188">
        <v>1.2793838845470913</v>
      </c>
      <c r="P179" s="188">
        <v>1.2827238519767061</v>
      </c>
      <c r="Q179" s="190">
        <v>1.2875391285833726</v>
      </c>
      <c r="R179" s="190">
        <v>1.2891054005857927</v>
      </c>
    </row>
    <row r="180" spans="4:18" x14ac:dyDescent="0.25">
      <c r="D180" s="224">
        <v>44075</v>
      </c>
      <c r="E180" s="189">
        <v>177</v>
      </c>
      <c r="F180" s="189">
        <v>183</v>
      </c>
      <c r="G180" s="188">
        <v>1.2631724746032482</v>
      </c>
      <c r="H180" s="188">
        <v>4.8227446168563736E-3</v>
      </c>
      <c r="I180" s="188">
        <f t="shared" si="101"/>
        <v>1.2583497299863919</v>
      </c>
      <c r="J180" s="188">
        <f t="shared" si="102"/>
        <v>1.2679952192201045</v>
      </c>
      <c r="K180" s="188">
        <v>1</v>
      </c>
      <c r="L180" s="188">
        <v>1.2537375208984649</v>
      </c>
      <c r="M180" s="188">
        <v>1.2552502475031948</v>
      </c>
      <c r="N180" s="188">
        <v>1.2599162459874056</v>
      </c>
      <c r="O180" s="188">
        <v>1.2631663369231834</v>
      </c>
      <c r="P180" s="188">
        <v>1.2664220123696937</v>
      </c>
      <c r="Q180" s="190">
        <v>1.2711156378650019</v>
      </c>
      <c r="R180" s="190">
        <v>1.2726423082319234</v>
      </c>
    </row>
    <row r="181" spans="4:18" x14ac:dyDescent="0.25">
      <c r="D181" s="224">
        <v>44076</v>
      </c>
      <c r="E181" s="189">
        <v>178</v>
      </c>
      <c r="F181" s="189">
        <v>184</v>
      </c>
      <c r="G181" s="188">
        <v>1.2227949104796398</v>
      </c>
      <c r="H181" s="188">
        <v>4.6556067385939816E-3</v>
      </c>
      <c r="I181" s="188">
        <f t="shared" si="101"/>
        <v>1.218139303741046</v>
      </c>
      <c r="J181" s="188">
        <f t="shared" si="102"/>
        <v>1.2274505172182337</v>
      </c>
      <c r="K181" s="188">
        <v>1</v>
      </c>
      <c r="L181" s="188">
        <v>1.2136868893107062</v>
      </c>
      <c r="M181" s="188">
        <v>1.2151472092982767</v>
      </c>
      <c r="N181" s="188">
        <v>1.2196515392216076</v>
      </c>
      <c r="O181" s="188">
        <v>1.2227890019784677</v>
      </c>
      <c r="P181" s="188">
        <v>1.2259318407223105</v>
      </c>
      <c r="Q181" s="190">
        <v>1.2304627660735143</v>
      </c>
      <c r="R181" s="190">
        <v>1.2319365091679659</v>
      </c>
    </row>
    <row r="182" spans="4:18" x14ac:dyDescent="0.25">
      <c r="D182" s="224">
        <v>44077</v>
      </c>
      <c r="E182" s="189">
        <v>179</v>
      </c>
      <c r="F182" s="189">
        <v>185</v>
      </c>
      <c r="G182" s="188">
        <v>1.2124442387908965</v>
      </c>
      <c r="H182" s="188">
        <v>4.5532051520969629E-3</v>
      </c>
      <c r="I182" s="188">
        <f t="shared" si="101"/>
        <v>1.2078910336387996</v>
      </c>
      <c r="J182" s="188">
        <f t="shared" si="102"/>
        <v>1.2169974439429934</v>
      </c>
      <c r="K182" s="188">
        <v>1</v>
      </c>
      <c r="L182" s="188">
        <v>1.2035363271452968</v>
      </c>
      <c r="M182" s="188">
        <v>1.2049646164473526</v>
      </c>
      <c r="N182" s="188">
        <v>1.2093700497686006</v>
      </c>
      <c r="O182" s="188">
        <v>1.2124385391033929</v>
      </c>
      <c r="P182" s="188">
        <v>1.215512214431145</v>
      </c>
      <c r="Q182" s="190">
        <v>1.2199433032652887</v>
      </c>
      <c r="R182" s="190">
        <v>1.2213845412853883</v>
      </c>
    </row>
    <row r="183" spans="4:18" x14ac:dyDescent="0.25">
      <c r="D183" s="224">
        <v>44078</v>
      </c>
      <c r="E183" s="189">
        <v>180</v>
      </c>
      <c r="F183" s="189">
        <v>186</v>
      </c>
      <c r="G183" s="188">
        <v>1.1560377957836374</v>
      </c>
      <c r="H183" s="188">
        <v>4.373349950379064E-3</v>
      </c>
      <c r="I183" s="188">
        <f t="shared" si="101"/>
        <v>1.1516644458332583</v>
      </c>
      <c r="J183" s="188">
        <f t="shared" si="102"/>
        <v>1.1604111457340165</v>
      </c>
      <c r="K183" s="188">
        <v>1</v>
      </c>
      <c r="L183" s="188">
        <v>1.1474818684080506</v>
      </c>
      <c r="M183" s="188">
        <v>1.1488536933776003</v>
      </c>
      <c r="N183" s="188">
        <v>1.1530850177927476</v>
      </c>
      <c r="O183" s="188">
        <v>1.1560322809196664</v>
      </c>
      <c r="P183" s="188">
        <v>1.1589845618735943</v>
      </c>
      <c r="Q183" s="190">
        <v>1.163240709871364</v>
      </c>
      <c r="R183" s="190">
        <v>1.1646250636713062</v>
      </c>
    </row>
    <row r="184" spans="4:18" x14ac:dyDescent="0.25">
      <c r="D184" s="224">
        <v>44079</v>
      </c>
      <c r="E184" s="189">
        <v>181</v>
      </c>
      <c r="F184" s="189">
        <v>187</v>
      </c>
      <c r="G184" s="188">
        <v>1.1334104190564283</v>
      </c>
      <c r="H184" s="188">
        <v>4.2666134305650253E-3</v>
      </c>
      <c r="I184" s="188">
        <f t="shared" si="101"/>
        <v>1.1291438056258631</v>
      </c>
      <c r="J184" s="188">
        <f t="shared" si="102"/>
        <v>1.1376770324869934</v>
      </c>
      <c r="K184" s="188">
        <v>1</v>
      </c>
      <c r="L184" s="188">
        <v>1.1250632332399202</v>
      </c>
      <c r="M184" s="188">
        <v>1.1264016073910428</v>
      </c>
      <c r="N184" s="188">
        <v>1.1305297213126022</v>
      </c>
      <c r="O184" s="188">
        <v>1.1334050653103147</v>
      </c>
      <c r="P184" s="188">
        <v>1.1362852805381942</v>
      </c>
      <c r="Q184" s="190">
        <v>1.1404374928164354</v>
      </c>
      <c r="R184" s="190">
        <v>1.1417880297657244</v>
      </c>
    </row>
    <row r="185" spans="4:18" x14ac:dyDescent="0.25">
      <c r="D185" s="224">
        <v>44080</v>
      </c>
      <c r="E185" s="189">
        <v>182</v>
      </c>
      <c r="F185" s="189">
        <v>188</v>
      </c>
      <c r="G185" s="188">
        <v>1.1009808023448775</v>
      </c>
      <c r="H185" s="188">
        <v>4.1504504017015114E-3</v>
      </c>
      <c r="I185" s="188">
        <f t="shared" si="101"/>
        <v>1.0968303519431759</v>
      </c>
      <c r="J185" s="188">
        <f t="shared" si="102"/>
        <v>1.1051312527465791</v>
      </c>
      <c r="K185" s="188">
        <v>1</v>
      </c>
      <c r="L185" s="188">
        <v>1.0928608985724446</v>
      </c>
      <c r="M185" s="188">
        <v>1.0941628256435365</v>
      </c>
      <c r="N185" s="188">
        <v>1.0981785305899152</v>
      </c>
      <c r="O185" s="188">
        <v>1.1009755869272568</v>
      </c>
      <c r="P185" s="188">
        <v>1.1037773886333804</v>
      </c>
      <c r="Q185" s="190">
        <v>1.1078165692902975</v>
      </c>
      <c r="R185" s="190">
        <v>1.1091303449007901</v>
      </c>
    </row>
    <row r="186" spans="4:18" x14ac:dyDescent="0.25">
      <c r="D186" s="224">
        <v>44081</v>
      </c>
      <c r="E186" s="189">
        <v>183</v>
      </c>
      <c r="F186" s="189">
        <v>189</v>
      </c>
      <c r="G186" s="188">
        <v>1.0752765280684577</v>
      </c>
      <c r="H186" s="188">
        <v>4.0562612502328304E-3</v>
      </c>
      <c r="I186" s="188">
        <f t="shared" ref="I186:I192" si="103">+G186-H186</f>
        <v>1.0712202668182249</v>
      </c>
      <c r="J186" s="188">
        <f t="shared" ref="J186:J192" si="104">+G186+H186</f>
        <v>1.0793327893186906</v>
      </c>
      <c r="K186" s="188">
        <v>1</v>
      </c>
      <c r="L186" s="188">
        <v>1.0673409047999434</v>
      </c>
      <c r="M186" s="188">
        <v>1.0686132824358996</v>
      </c>
      <c r="N186" s="188">
        <v>1.0725378484307362</v>
      </c>
      <c r="O186" s="188">
        <v>1.0752714276001827</v>
      </c>
      <c r="P186" s="188">
        <v>1.0780096475490835</v>
      </c>
      <c r="Q186" s="190">
        <v>1.08195717184286</v>
      </c>
      <c r="R186" s="190">
        <v>1.0832411368728989</v>
      </c>
    </row>
    <row r="187" spans="4:18" x14ac:dyDescent="0.25">
      <c r="D187" s="224">
        <v>44082</v>
      </c>
      <c r="E187" s="189">
        <v>184</v>
      </c>
      <c r="F187" s="189">
        <v>190</v>
      </c>
      <c r="G187" s="188">
        <v>1.0785718134947853</v>
      </c>
      <c r="H187" s="188">
        <v>4.0253063850437011E-3</v>
      </c>
      <c r="I187" s="188">
        <f t="shared" si="103"/>
        <v>1.0745465071097415</v>
      </c>
      <c r="J187" s="188">
        <f t="shared" si="104"/>
        <v>1.082597119879829</v>
      </c>
      <c r="K187" s="188">
        <v>1</v>
      </c>
      <c r="L187" s="188">
        <v>1.0706965964017225</v>
      </c>
      <c r="M187" s="188">
        <v>1.0719593253210369</v>
      </c>
      <c r="N187" s="188">
        <v>1.0758540630276581</v>
      </c>
      <c r="O187" s="188">
        <v>1.0785668059227609</v>
      </c>
      <c r="P187" s="188">
        <v>1.0812841050734685</v>
      </c>
      <c r="Q187" s="190">
        <v>1.0852013829331439</v>
      </c>
      <c r="R187" s="190">
        <v>1.0864754882022376</v>
      </c>
    </row>
    <row r="188" spans="4:18" x14ac:dyDescent="0.25">
      <c r="D188" s="224">
        <v>44083</v>
      </c>
      <c r="E188" s="189">
        <v>185</v>
      </c>
      <c r="F188" s="189">
        <v>191</v>
      </c>
      <c r="G188" s="188">
        <v>1.0824921805725563</v>
      </c>
      <c r="H188" s="188">
        <v>4.0031396163658223E-3</v>
      </c>
      <c r="I188" s="188">
        <f t="shared" si="103"/>
        <v>1.0784890409561905</v>
      </c>
      <c r="J188" s="188">
        <f t="shared" si="104"/>
        <v>1.086495320188922</v>
      </c>
      <c r="K188" s="188">
        <v>1</v>
      </c>
      <c r="L188" s="188">
        <v>1.074660202075419</v>
      </c>
      <c r="M188" s="188">
        <v>1.0759160288336647</v>
      </c>
      <c r="N188" s="188">
        <v>1.079789420956732</v>
      </c>
      <c r="O188" s="188">
        <v>1.0824872459368184</v>
      </c>
      <c r="P188" s="188">
        <v>1.0851895608097053</v>
      </c>
      <c r="Q188" s="190">
        <v>1.0890851647840054</v>
      </c>
      <c r="R188" s="190">
        <v>1.0903522021933354</v>
      </c>
    </row>
    <row r="189" spans="4:18" x14ac:dyDescent="0.25">
      <c r="D189" s="224">
        <v>44084</v>
      </c>
      <c r="E189" s="189">
        <v>186</v>
      </c>
      <c r="F189" s="189">
        <v>192</v>
      </c>
      <c r="G189" s="188">
        <v>1.0680917822811462</v>
      </c>
      <c r="H189" s="188">
        <v>3.9531579675865635E-3</v>
      </c>
      <c r="I189" s="188">
        <f t="shared" si="103"/>
        <v>1.0641386243135595</v>
      </c>
      <c r="J189" s="188">
        <f t="shared" si="104"/>
        <v>1.0720449402487329</v>
      </c>
      <c r="K189" s="188">
        <v>1</v>
      </c>
      <c r="L189" s="188">
        <v>1.0603576023161763</v>
      </c>
      <c r="M189" s="188">
        <v>1.061597744725185</v>
      </c>
      <c r="N189" s="188">
        <v>1.0654227660843596</v>
      </c>
      <c r="O189" s="188">
        <v>1.0680869052204884</v>
      </c>
      <c r="P189" s="188">
        <v>1.070755481863398</v>
      </c>
      <c r="Q189" s="190">
        <v>1.0746024559160503</v>
      </c>
      <c r="R189" s="190">
        <v>1.0758536781753676</v>
      </c>
    </row>
    <row r="190" spans="4:18" x14ac:dyDescent="0.25">
      <c r="D190" s="224">
        <v>44085</v>
      </c>
      <c r="E190" s="189">
        <v>187</v>
      </c>
      <c r="F190" s="189">
        <v>193</v>
      </c>
      <c r="G190" s="188">
        <v>1.0692044012482058</v>
      </c>
      <c r="H190" s="188">
        <v>3.9351559797780296E-3</v>
      </c>
      <c r="I190" s="188">
        <f t="shared" si="103"/>
        <v>1.0652692452684278</v>
      </c>
      <c r="J190" s="188">
        <f t="shared" si="104"/>
        <v>1.0731395572279838</v>
      </c>
      <c r="K190" s="188">
        <v>1</v>
      </c>
      <c r="L190" s="188">
        <v>1.0615053641696726</v>
      </c>
      <c r="M190" s="188">
        <v>1.0627398899985245</v>
      </c>
      <c r="N190" s="188">
        <v>1.0665475540006273</v>
      </c>
      <c r="O190" s="188">
        <v>1.0691995735338991</v>
      </c>
      <c r="P190" s="188">
        <v>1.0718559856750101</v>
      </c>
      <c r="Q190" s="190">
        <v>1.0756853802521136</v>
      </c>
      <c r="R190" s="190">
        <v>1.0769308738248438</v>
      </c>
    </row>
    <row r="191" spans="4:18" x14ac:dyDescent="0.25">
      <c r="D191" s="224">
        <v>44086</v>
      </c>
      <c r="E191" s="189">
        <v>188</v>
      </c>
      <c r="F191" s="189">
        <v>194</v>
      </c>
      <c r="G191" s="188">
        <v>1.0712653238001135</v>
      </c>
      <c r="H191" s="188">
        <v>3.9201846497796391E-3</v>
      </c>
      <c r="I191" s="188">
        <f t="shared" si="103"/>
        <v>1.0673451391503339</v>
      </c>
      <c r="J191" s="188">
        <f t="shared" si="104"/>
        <v>1.0751855084498931</v>
      </c>
      <c r="K191" s="188">
        <v>1</v>
      </c>
      <c r="L191" s="188">
        <v>1.0635954994802037</v>
      </c>
      <c r="M191" s="188">
        <v>1.0648253597855628</v>
      </c>
      <c r="N191" s="188">
        <v>1.0686185994702384</v>
      </c>
      <c r="O191" s="188">
        <v>1.0712605419671566</v>
      </c>
      <c r="P191" s="188">
        <v>1.0739068353256849</v>
      </c>
      <c r="Q191" s="190">
        <v>1.0777215990635947</v>
      </c>
      <c r="R191" s="190">
        <v>1.078962322878293</v>
      </c>
    </row>
    <row r="192" spans="4:18" x14ac:dyDescent="0.25">
      <c r="D192" s="224">
        <v>44087</v>
      </c>
      <c r="E192" s="189">
        <v>189</v>
      </c>
      <c r="F192" s="189">
        <v>195</v>
      </c>
      <c r="G192" s="188">
        <v>1.0908802124949322</v>
      </c>
      <c r="H192" s="188">
        <v>3.937759514120719E-3</v>
      </c>
      <c r="I192" s="188">
        <f t="shared" si="103"/>
        <v>1.0869424529808114</v>
      </c>
      <c r="J192" s="188">
        <f t="shared" si="104"/>
        <v>1.094817972009053</v>
      </c>
      <c r="K192" s="188">
        <v>1</v>
      </c>
      <c r="L192" s="188">
        <v>1.0831758174650337</v>
      </c>
      <c r="M192" s="188">
        <v>1.0844112654959657</v>
      </c>
      <c r="N192" s="188">
        <v>1.0882216578176072</v>
      </c>
      <c r="O192" s="188">
        <v>1.0908754744440017</v>
      </c>
      <c r="P192" s="188">
        <v>1.0935336020958704</v>
      </c>
      <c r="Q192" s="190">
        <v>1.0973653213984913</v>
      </c>
      <c r="R192" s="190">
        <v>1.0986115334736153</v>
      </c>
    </row>
    <row r="193" spans="4:18" x14ac:dyDescent="0.25">
      <c r="D193" s="224">
        <v>44088</v>
      </c>
      <c r="E193" s="189">
        <v>190</v>
      </c>
      <c r="F193" s="189">
        <v>196</v>
      </c>
      <c r="G193" s="188">
        <v>1.0908105129458479</v>
      </c>
      <c r="H193" s="188">
        <v>3.9198246779153017E-3</v>
      </c>
      <c r="I193" s="188">
        <f t="shared" ref="I193:I199" si="105">+G193-H193</f>
        <v>1.0868906882679326</v>
      </c>
      <c r="J193" s="188">
        <f t="shared" ref="J193:J199" si="106">+G193+H193</f>
        <v>1.0947303376237632</v>
      </c>
      <c r="K193" s="188">
        <v>1</v>
      </c>
      <c r="L193" s="188">
        <v>1.0831411479255435</v>
      </c>
      <c r="M193" s="188">
        <v>1.0843709930602672</v>
      </c>
      <c r="N193" s="188">
        <v>1.0881640783545616</v>
      </c>
      <c r="O193" s="188">
        <v>1.0908058176562552</v>
      </c>
      <c r="P193" s="188">
        <v>1.093451829076014</v>
      </c>
      <c r="Q193" s="190">
        <v>1.0972660488733625</v>
      </c>
      <c r="R193" s="190">
        <v>1.098506560905856</v>
      </c>
    </row>
    <row r="194" spans="4:18" x14ac:dyDescent="0.25">
      <c r="D194" s="224">
        <v>44089</v>
      </c>
      <c r="E194" s="189">
        <v>191</v>
      </c>
      <c r="F194" s="189">
        <v>197</v>
      </c>
      <c r="G194" s="188">
        <v>1.0786754281199917</v>
      </c>
      <c r="H194" s="188">
        <v>3.8796003827467227E-3</v>
      </c>
      <c r="I194" s="188">
        <f t="shared" si="105"/>
        <v>1.0747958277372449</v>
      </c>
      <c r="J194" s="188">
        <f t="shared" si="106"/>
        <v>1.0825550285027385</v>
      </c>
      <c r="K194" s="188">
        <v>1</v>
      </c>
      <c r="L194" s="188">
        <v>1.0710847758130075</v>
      </c>
      <c r="M194" s="188">
        <v>1.0723019959686182</v>
      </c>
      <c r="N194" s="188">
        <v>1.0760561484020157</v>
      </c>
      <c r="O194" s="188">
        <v>1.0786707769564137</v>
      </c>
      <c r="P194" s="188">
        <v>1.0812896374798027</v>
      </c>
      <c r="Q194" s="190">
        <v>1.0850647257956199</v>
      </c>
      <c r="R194" s="190">
        <v>1.0862925126022054</v>
      </c>
    </row>
    <row r="195" spans="4:18" x14ac:dyDescent="0.25">
      <c r="D195" s="224">
        <v>44090</v>
      </c>
      <c r="E195" s="189">
        <v>192</v>
      </c>
      <c r="F195" s="189">
        <v>198</v>
      </c>
      <c r="G195" s="188">
        <v>1.0595249844096815</v>
      </c>
      <c r="H195" s="188">
        <v>3.8252242919312616E-3</v>
      </c>
      <c r="I195" s="188">
        <f t="shared" si="105"/>
        <v>1.0556997601177502</v>
      </c>
      <c r="J195" s="188">
        <f t="shared" si="106"/>
        <v>1.0633502087016127</v>
      </c>
      <c r="K195" s="188">
        <v>1</v>
      </c>
      <c r="L195" s="188">
        <v>1.0520407715774134</v>
      </c>
      <c r="M195" s="188">
        <v>1.0532409114833228</v>
      </c>
      <c r="N195" s="188">
        <v>1.0569424067884996</v>
      </c>
      <c r="O195" s="188">
        <v>1.0595203809852551</v>
      </c>
      <c r="P195" s="188">
        <v>1.0621025437144396</v>
      </c>
      <c r="Q195" s="190">
        <v>1.0658247600178969</v>
      </c>
      <c r="R195" s="190">
        <v>1.067035358119524</v>
      </c>
    </row>
    <row r="196" spans="4:18" x14ac:dyDescent="0.25">
      <c r="D196" s="224">
        <v>44091</v>
      </c>
      <c r="E196" s="189">
        <v>193</v>
      </c>
      <c r="F196" s="189">
        <v>199</v>
      </c>
      <c r="G196" s="188">
        <v>1.0589010784949213</v>
      </c>
      <c r="H196" s="188">
        <v>3.8032923827288089E-3</v>
      </c>
      <c r="I196" s="188">
        <f t="shared" si="105"/>
        <v>1.0550977861121924</v>
      </c>
      <c r="J196" s="188">
        <f t="shared" si="106"/>
        <v>1.0627043708776502</v>
      </c>
      <c r="K196" s="188">
        <v>1</v>
      </c>
      <c r="L196" s="188">
        <v>1.0514597093338169</v>
      </c>
      <c r="M196" s="188">
        <v>1.0526529949929935</v>
      </c>
      <c r="N196" s="188">
        <v>1.0563333208527104</v>
      </c>
      <c r="O196" s="188">
        <v>1.0588965250252336</v>
      </c>
      <c r="P196" s="188">
        <v>1.061463872277693</v>
      </c>
      <c r="Q196" s="190">
        <v>1.0651646942787285</v>
      </c>
      <c r="R196" s="190">
        <v>1.0663683246450251</v>
      </c>
    </row>
    <row r="197" spans="4:18" x14ac:dyDescent="0.25">
      <c r="D197" s="224">
        <v>44092</v>
      </c>
      <c r="E197" s="189">
        <v>194</v>
      </c>
      <c r="F197" s="189">
        <v>200</v>
      </c>
      <c r="G197" s="188">
        <v>1.0537018481494549</v>
      </c>
      <c r="H197" s="188">
        <v>3.773970832987241E-3</v>
      </c>
      <c r="I197" s="188">
        <f t="shared" si="105"/>
        <v>1.0499278773164678</v>
      </c>
      <c r="J197" s="188">
        <f t="shared" si="106"/>
        <v>1.057475818982442</v>
      </c>
      <c r="K197" s="188">
        <v>1</v>
      </c>
      <c r="L197" s="188">
        <v>1.0463178121889185</v>
      </c>
      <c r="M197" s="188">
        <v>1.0475019126238077</v>
      </c>
      <c r="N197" s="188">
        <v>1.0511538935751379</v>
      </c>
      <c r="O197" s="188">
        <v>1.0536973424963472</v>
      </c>
      <c r="P197" s="188">
        <v>1.0562448909904609</v>
      </c>
      <c r="Q197" s="190">
        <v>1.0599171528504552</v>
      </c>
      <c r="R197" s="190">
        <v>1.0611114893613729</v>
      </c>
    </row>
    <row r="198" spans="4:18" x14ac:dyDescent="0.25">
      <c r="D198" s="224">
        <v>44093</v>
      </c>
      <c r="E198" s="189">
        <v>195</v>
      </c>
      <c r="F198" s="189">
        <v>201</v>
      </c>
      <c r="G198" s="188">
        <v>1.0237050376471093</v>
      </c>
      <c r="H198" s="188">
        <v>3.7023266600019799E-3</v>
      </c>
      <c r="I198" s="188">
        <f t="shared" si="105"/>
        <v>1.0200027109871073</v>
      </c>
      <c r="J198" s="188">
        <f t="shared" si="106"/>
        <v>1.0274073643071113</v>
      </c>
      <c r="K198" s="188">
        <v>1</v>
      </c>
      <c r="L198" s="188">
        <v>1.0164613012540549</v>
      </c>
      <c r="M198" s="188">
        <v>1.0176228740133684</v>
      </c>
      <c r="N198" s="188">
        <v>1.02120542943688</v>
      </c>
      <c r="O198" s="188">
        <v>1.023700574378372</v>
      </c>
      <c r="P198" s="188">
        <v>1.0261997803283955</v>
      </c>
      <c r="Q198" s="190">
        <v>1.0298024258794423</v>
      </c>
      <c r="R198" s="190">
        <v>1.0309741384246174</v>
      </c>
    </row>
    <row r="199" spans="4:18" x14ac:dyDescent="0.25">
      <c r="D199" s="224">
        <v>44094</v>
      </c>
      <c r="E199" s="189">
        <v>196</v>
      </c>
      <c r="F199" s="189">
        <v>202</v>
      </c>
      <c r="G199" s="188">
        <v>1.0069969541728205</v>
      </c>
      <c r="H199" s="188">
        <v>3.6568781756003256E-3</v>
      </c>
      <c r="I199" s="188">
        <f t="shared" si="105"/>
        <v>1.0033400759972202</v>
      </c>
      <c r="J199" s="188">
        <f t="shared" si="106"/>
        <v>1.0106538323484209</v>
      </c>
      <c r="K199" s="188">
        <v>1</v>
      </c>
      <c r="L199" s="188">
        <v>0.99984219097284899</v>
      </c>
      <c r="M199" s="188">
        <v>1.000989484080667</v>
      </c>
      <c r="N199" s="188">
        <v>1.0045280204564202</v>
      </c>
      <c r="O199" s="188">
        <v>1.0069925275630927</v>
      </c>
      <c r="P199" s="188">
        <v>1.0094610623232589</v>
      </c>
      <c r="Q199" s="190">
        <v>1.0130195238164985</v>
      </c>
      <c r="R199" s="190">
        <v>1.0141768734271139</v>
      </c>
    </row>
    <row r="200" spans="4:18" x14ac:dyDescent="0.25">
      <c r="D200" s="224">
        <v>44095</v>
      </c>
      <c r="E200" s="189">
        <v>197</v>
      </c>
      <c r="F200" s="189">
        <v>203</v>
      </c>
      <c r="G200" s="188">
        <v>0.98530137406000284</v>
      </c>
      <c r="H200" s="188">
        <v>3.6049809472232957E-3</v>
      </c>
      <c r="I200" s="188">
        <f t="shared" ref="I200:I206" si="107">+G200-H200</f>
        <v>0.98169639311277956</v>
      </c>
      <c r="J200" s="188">
        <f t="shared" ref="J200:J206" si="108">+G200+H200</f>
        <v>0.98890635500722612</v>
      </c>
      <c r="K200" s="188">
        <v>1</v>
      </c>
      <c r="L200" s="188">
        <v>0.97824824224399121</v>
      </c>
      <c r="M200" s="188">
        <v>0.97937921610644674</v>
      </c>
      <c r="N200" s="188">
        <v>0.98286746086280563</v>
      </c>
      <c r="O200" s="188">
        <v>0.98529697747716971</v>
      </c>
      <c r="P200" s="188">
        <v>0.98773049442438388</v>
      </c>
      <c r="Q200" s="190">
        <v>0.9912385291407444</v>
      </c>
      <c r="R200" s="190">
        <v>0.99237949128993197</v>
      </c>
    </row>
    <row r="201" spans="4:18" x14ac:dyDescent="0.25">
      <c r="D201" s="224">
        <v>44096</v>
      </c>
      <c r="E201" s="189">
        <v>198</v>
      </c>
      <c r="F201" s="189">
        <v>204</v>
      </c>
      <c r="G201" s="188">
        <v>0.98238909260263929</v>
      </c>
      <c r="H201" s="188">
        <v>3.591082206996798E-3</v>
      </c>
      <c r="I201" s="188">
        <f t="shared" si="107"/>
        <v>0.97879801039564251</v>
      </c>
      <c r="J201" s="188">
        <f t="shared" si="108"/>
        <v>0.98598017480963607</v>
      </c>
      <c r="K201" s="188">
        <v>1</v>
      </c>
      <c r="L201" s="188">
        <v>0.97536314237575061</v>
      </c>
      <c r="M201" s="188">
        <v>0.97648976033830714</v>
      </c>
      <c r="N201" s="188">
        <v>0.97996456532313014</v>
      </c>
      <c r="O201" s="188">
        <v>0.98238471692254048</v>
      </c>
      <c r="P201" s="188">
        <v>0.98480884983596073</v>
      </c>
      <c r="Q201" s="190">
        <v>0.98830335069310649</v>
      </c>
      <c r="R201" s="190">
        <v>0.98943990945495552</v>
      </c>
    </row>
    <row r="202" spans="4:18" x14ac:dyDescent="0.25">
      <c r="D202" s="224">
        <v>44097</v>
      </c>
      <c r="E202" s="189">
        <v>199</v>
      </c>
      <c r="F202" s="189">
        <v>205</v>
      </c>
      <c r="G202" s="188">
        <v>0.99257540811337552</v>
      </c>
      <c r="H202" s="188">
        <v>3.6054816349722772E-3</v>
      </c>
      <c r="I202" s="188">
        <f t="shared" si="107"/>
        <v>0.98896992647840321</v>
      </c>
      <c r="J202" s="188">
        <f t="shared" si="108"/>
        <v>0.99618088974834784</v>
      </c>
      <c r="K202" s="188">
        <v>1</v>
      </c>
      <c r="L202" s="188">
        <v>0.98552120674266608</v>
      </c>
      <c r="M202" s="188">
        <v>0.98665237358243529</v>
      </c>
      <c r="N202" s="188">
        <v>0.99014117402456936</v>
      </c>
      <c r="O202" s="188">
        <v>0.99257104253820971</v>
      </c>
      <c r="P202" s="188">
        <v>0.99500488317163371</v>
      </c>
      <c r="Q202" s="190">
        <v>0.99851333400163045</v>
      </c>
      <c r="R202" s="190">
        <v>0.9996544186840719</v>
      </c>
    </row>
    <row r="203" spans="4:18" x14ac:dyDescent="0.25">
      <c r="D203" s="224">
        <v>44098</v>
      </c>
      <c r="E203" s="189">
        <v>200</v>
      </c>
      <c r="F203" s="189">
        <v>206</v>
      </c>
      <c r="G203" s="188">
        <v>1.0026564079339018</v>
      </c>
      <c r="H203" s="188">
        <v>3.6238331191670078E-3</v>
      </c>
      <c r="I203" s="188">
        <f t="shared" si="107"/>
        <v>0.99903257481473473</v>
      </c>
      <c r="J203" s="188">
        <f t="shared" si="108"/>
        <v>1.0062802410530687</v>
      </c>
      <c r="K203" s="188">
        <v>1</v>
      </c>
      <c r="L203" s="188">
        <v>0.99556623887960194</v>
      </c>
      <c r="M203" s="188">
        <v>0.99670318821446013</v>
      </c>
      <c r="N203" s="188">
        <v>1.0002097958120464</v>
      </c>
      <c r="O203" s="188">
        <v>1.0026520421457794</v>
      </c>
      <c r="P203" s="188">
        <v>1.0050982607930445</v>
      </c>
      <c r="Q203" s="190">
        <v>1.0086245197370614</v>
      </c>
      <c r="R203" s="190">
        <v>1.0097713873984451</v>
      </c>
    </row>
    <row r="204" spans="4:18" x14ac:dyDescent="0.25">
      <c r="D204" s="224">
        <v>44099</v>
      </c>
      <c r="E204" s="189">
        <v>201</v>
      </c>
      <c r="F204" s="189">
        <v>207</v>
      </c>
      <c r="G204" s="188">
        <v>1.0176058914109951</v>
      </c>
      <c r="H204" s="188">
        <v>3.6535101911775061E-3</v>
      </c>
      <c r="I204" s="188">
        <f t="shared" si="107"/>
        <v>1.0139523812198177</v>
      </c>
      <c r="J204" s="188">
        <f t="shared" si="108"/>
        <v>1.0212594016021725</v>
      </c>
      <c r="K204" s="188">
        <v>1</v>
      </c>
      <c r="L204" s="188">
        <v>1.0104575750975815</v>
      </c>
      <c r="M204" s="188">
        <v>1.0116038684737887</v>
      </c>
      <c r="N204" s="188">
        <v>1.0151392587770462</v>
      </c>
      <c r="O204" s="188">
        <v>1.0176015190154102</v>
      </c>
      <c r="P204" s="188">
        <v>1.0200677575792396</v>
      </c>
      <c r="Q204" s="190">
        <v>1.0236228289705369</v>
      </c>
      <c r="R204" s="190">
        <v>1.0247790556843657</v>
      </c>
    </row>
    <row r="205" spans="4:18" x14ac:dyDescent="0.25">
      <c r="D205" s="224">
        <v>44100</v>
      </c>
      <c r="E205" s="189">
        <v>202</v>
      </c>
      <c r="F205" s="189">
        <v>208</v>
      </c>
      <c r="G205" s="188">
        <v>1.0452411871414049</v>
      </c>
      <c r="H205" s="188">
        <v>3.7058999719588111E-3</v>
      </c>
      <c r="I205" s="188">
        <f t="shared" si="107"/>
        <v>1.0415352871694461</v>
      </c>
      <c r="J205" s="188">
        <f t="shared" si="108"/>
        <v>1.0489470871133637</v>
      </c>
      <c r="K205" s="188">
        <v>1</v>
      </c>
      <c r="L205" s="188">
        <v>1.0379902095533968</v>
      </c>
      <c r="M205" s="188">
        <v>1.0391530031260767</v>
      </c>
      <c r="N205" s="188">
        <v>1.0427392140663458</v>
      </c>
      <c r="O205" s="188">
        <v>1.0452368073916909</v>
      </c>
      <c r="P205" s="188">
        <v>1.0477383857337905</v>
      </c>
      <c r="Q205" s="190">
        <v>1.0513443108646188</v>
      </c>
      <c r="R205" s="190">
        <v>1.0525170544823732</v>
      </c>
    </row>
    <row r="206" spans="4:18" x14ac:dyDescent="0.25">
      <c r="D206" s="224">
        <v>44101</v>
      </c>
      <c r="E206" s="189">
        <v>203</v>
      </c>
      <c r="F206" s="189">
        <v>209</v>
      </c>
      <c r="G206" s="188">
        <v>1.0513716245628564</v>
      </c>
      <c r="H206" s="188">
        <v>3.7180664155459994E-3</v>
      </c>
      <c r="I206" s="188">
        <f t="shared" si="107"/>
        <v>1.0476535581473103</v>
      </c>
      <c r="J206" s="188">
        <f t="shared" si="108"/>
        <v>1.0550896909784024</v>
      </c>
      <c r="K206" s="188">
        <v>1</v>
      </c>
      <c r="L206" s="188">
        <v>1.044096809973752</v>
      </c>
      <c r="M206" s="188">
        <v>1.0452634337967552</v>
      </c>
      <c r="N206" s="188">
        <v>1.0488614436466328</v>
      </c>
      <c r="O206" s="188">
        <v>1.0513672417143622</v>
      </c>
      <c r="P206" s="188">
        <v>1.0538770276183356</v>
      </c>
      <c r="Q206" s="190">
        <v>1.0574947656070479</v>
      </c>
      <c r="R206" s="190">
        <v>1.0586713465150519</v>
      </c>
    </row>
    <row r="207" spans="4:18" x14ac:dyDescent="0.25">
      <c r="D207" s="224">
        <v>44102</v>
      </c>
      <c r="E207" s="189">
        <v>204</v>
      </c>
      <c r="F207" s="189">
        <v>210</v>
      </c>
      <c r="G207" s="188">
        <v>1.0898027687501017</v>
      </c>
      <c r="H207" s="188">
        <v>3.7830797017356609E-3</v>
      </c>
      <c r="I207" s="188">
        <f t="shared" ref="I207:I213" si="109">+G207-H207</f>
        <v>1.086019689048366</v>
      </c>
      <c r="J207" s="188">
        <f t="shared" ref="J207:J213" si="110">+G207+H207</f>
        <v>1.0935858484518375</v>
      </c>
      <c r="K207" s="188">
        <v>1</v>
      </c>
      <c r="L207" s="188">
        <v>1.0824005149743312</v>
      </c>
      <c r="M207" s="188">
        <v>1.0835876312636052</v>
      </c>
      <c r="N207" s="188">
        <v>1.0872487398676967</v>
      </c>
      <c r="O207" s="188">
        <v>1.0897983912969149</v>
      </c>
      <c r="P207" s="188">
        <v>1.0923520256532808</v>
      </c>
      <c r="Q207" s="190">
        <v>1.0960328381107898</v>
      </c>
      <c r="R207" s="190">
        <v>1.0972298992280241</v>
      </c>
    </row>
    <row r="208" spans="4:18" x14ac:dyDescent="0.25">
      <c r="D208" s="224">
        <v>44103</v>
      </c>
      <c r="E208" s="189">
        <v>205</v>
      </c>
      <c r="F208" s="189">
        <v>211</v>
      </c>
      <c r="G208" s="188">
        <v>1.1047471165878537</v>
      </c>
      <c r="H208" s="188">
        <v>3.8018856564362592E-3</v>
      </c>
      <c r="I208" s="188">
        <f t="shared" si="109"/>
        <v>1.1009452309314174</v>
      </c>
      <c r="J208" s="188">
        <f t="shared" si="110"/>
        <v>1.1085490022442901</v>
      </c>
      <c r="K208" s="188">
        <v>1</v>
      </c>
      <c r="L208" s="188">
        <v>1.0973079577577782</v>
      </c>
      <c r="M208" s="188">
        <v>1.0985010183593662</v>
      </c>
      <c r="N208" s="188">
        <v>1.1021804120301375</v>
      </c>
      <c r="O208" s="188">
        <v>1.1047427553109053</v>
      </c>
      <c r="P208" s="188">
        <v>1.1073090668004726</v>
      </c>
      <c r="Q208" s="190">
        <v>1.1110080915119576</v>
      </c>
      <c r="R208" s="190">
        <v>1.1122110601919282</v>
      </c>
    </row>
    <row r="209" spans="4:18" x14ac:dyDescent="0.25">
      <c r="D209" s="224">
        <v>44104</v>
      </c>
      <c r="E209" s="189">
        <v>206</v>
      </c>
      <c r="F209" s="189">
        <v>212</v>
      </c>
      <c r="G209" s="188">
        <v>1.1206514143079467</v>
      </c>
      <c r="H209" s="188">
        <v>3.8168874457854304E-3</v>
      </c>
      <c r="I209" s="188">
        <f t="shared" si="109"/>
        <v>1.1168345268621613</v>
      </c>
      <c r="J209" s="188">
        <f t="shared" si="110"/>
        <v>1.124468301753732</v>
      </c>
      <c r="K209" s="188">
        <v>1</v>
      </c>
      <c r="L209" s="188">
        <v>1.1131827731096107</v>
      </c>
      <c r="M209" s="188">
        <v>1.1143805926026149</v>
      </c>
      <c r="N209" s="188">
        <v>1.1180746063117271</v>
      </c>
      <c r="O209" s="188">
        <v>1.1206470809295883</v>
      </c>
      <c r="P209" s="188">
        <v>1.1232234983720437</v>
      </c>
      <c r="Q209" s="190">
        <v>1.1269370175443554</v>
      </c>
      <c r="R209" s="190">
        <v>1.1281446817349925</v>
      </c>
    </row>
    <row r="210" spans="4:18" x14ac:dyDescent="0.25">
      <c r="D210" s="224">
        <v>44105</v>
      </c>
      <c r="E210" s="189">
        <v>207</v>
      </c>
      <c r="F210" s="189">
        <v>213</v>
      </c>
      <c r="G210" s="188">
        <v>1.1170254767436609</v>
      </c>
      <c r="H210" s="188">
        <v>3.792808188866321E-3</v>
      </c>
      <c r="I210" s="188">
        <f t="shared" si="109"/>
        <v>1.1132326685547946</v>
      </c>
      <c r="J210" s="188">
        <f t="shared" si="110"/>
        <v>1.1208182849325272</v>
      </c>
      <c r="K210" s="188">
        <v>1</v>
      </c>
      <c r="L210" s="188">
        <v>1.1096039145263263</v>
      </c>
      <c r="M210" s="188">
        <v>1.1107941925158558</v>
      </c>
      <c r="N210" s="188">
        <v>1.114464932028723</v>
      </c>
      <c r="O210" s="188">
        <v>1.1170211839785067</v>
      </c>
      <c r="P210" s="188">
        <v>1.1195813418000127</v>
      </c>
      <c r="Q210" s="190">
        <v>1.1232714039673601</v>
      </c>
      <c r="R210" s="190">
        <v>1.1244714343882662</v>
      </c>
    </row>
    <row r="211" spans="4:18" x14ac:dyDescent="0.25">
      <c r="D211" s="224">
        <v>44106</v>
      </c>
      <c r="E211" s="189">
        <v>208</v>
      </c>
      <c r="F211" s="189">
        <v>214</v>
      </c>
      <c r="G211" s="188">
        <v>1.1253335478586624</v>
      </c>
      <c r="H211" s="188">
        <v>3.7837294269568549E-3</v>
      </c>
      <c r="I211" s="188">
        <f t="shared" si="109"/>
        <v>1.1215498184317054</v>
      </c>
      <c r="J211" s="188">
        <f t="shared" si="110"/>
        <v>1.1291172772856193</v>
      </c>
      <c r="K211" s="188">
        <v>1</v>
      </c>
      <c r="L211" s="188">
        <v>1.1179296315770504</v>
      </c>
      <c r="M211" s="188">
        <v>1.1191171078755233</v>
      </c>
      <c r="N211" s="188">
        <v>1.1227791549387971</v>
      </c>
      <c r="O211" s="188">
        <v>1.1253293071607786</v>
      </c>
      <c r="P211" s="188">
        <v>1.1278833178798473</v>
      </c>
      <c r="Q211" s="190">
        <v>1.1315644532316835</v>
      </c>
      <c r="R211" s="190">
        <v>1.1327615636736466</v>
      </c>
    </row>
    <row r="212" spans="4:18" x14ac:dyDescent="0.25">
      <c r="D212" s="224">
        <v>44107</v>
      </c>
      <c r="E212" s="189">
        <v>209</v>
      </c>
      <c r="F212" s="189">
        <v>215</v>
      </c>
      <c r="G212" s="188">
        <v>1.107910875592558</v>
      </c>
      <c r="H212" s="188">
        <v>3.7276782428782534E-3</v>
      </c>
      <c r="I212" s="188">
        <f t="shared" si="109"/>
        <v>1.1041831973496796</v>
      </c>
      <c r="J212" s="188">
        <f t="shared" si="110"/>
        <v>1.1116385538354363</v>
      </c>
      <c r="K212" s="188">
        <v>1</v>
      </c>
      <c r="L212" s="188">
        <v>1.1006166470723964</v>
      </c>
      <c r="M212" s="188">
        <v>1.1017865291847382</v>
      </c>
      <c r="N212" s="188">
        <v>1.105394321246139</v>
      </c>
      <c r="O212" s="188">
        <v>1.107906694878487</v>
      </c>
      <c r="P212" s="188">
        <v>1.1104228724302641</v>
      </c>
      <c r="Q212" s="190">
        <v>1.1140494827802498</v>
      </c>
      <c r="R212" s="190">
        <v>1.1152288627630671</v>
      </c>
    </row>
    <row r="213" spans="4:18" x14ac:dyDescent="0.25">
      <c r="D213" s="224">
        <v>44108</v>
      </c>
      <c r="E213" s="189">
        <v>210</v>
      </c>
      <c r="F213" s="189">
        <v>216</v>
      </c>
      <c r="G213" s="188">
        <v>1.0765460768339992</v>
      </c>
      <c r="H213" s="188">
        <v>3.6464396412344024E-3</v>
      </c>
      <c r="I213" s="188">
        <f t="shared" si="109"/>
        <v>1.0728996371927648</v>
      </c>
      <c r="J213" s="188">
        <f t="shared" si="110"/>
        <v>1.0801925164752335</v>
      </c>
      <c r="K213" s="188">
        <v>1</v>
      </c>
      <c r="L213" s="188">
        <v>1.0694108920250047</v>
      </c>
      <c r="M213" s="188">
        <v>1.0705552473449826</v>
      </c>
      <c r="N213" s="188">
        <v>1.0740843517596765</v>
      </c>
      <c r="O213" s="188">
        <v>1.0765419598053823</v>
      </c>
      <c r="P213" s="188">
        <v>1.0790033138248494</v>
      </c>
      <c r="Q213" s="190">
        <v>1.0825509498662678</v>
      </c>
      <c r="R213" s="190">
        <v>1.0837046583741576</v>
      </c>
    </row>
    <row r="214" spans="4:18" x14ac:dyDescent="0.25">
      <c r="D214" s="224">
        <v>44109</v>
      </c>
      <c r="E214" s="189">
        <v>211</v>
      </c>
      <c r="F214" s="189">
        <v>217</v>
      </c>
      <c r="G214" s="188">
        <v>1.0530790929003395</v>
      </c>
      <c r="H214" s="188">
        <v>3.5785704152801576E-3</v>
      </c>
      <c r="I214" s="188">
        <f t="shared" ref="I214:I220" si="111">+G214-H214</f>
        <v>1.0495005224850593</v>
      </c>
      <c r="J214" s="188">
        <f t="shared" ref="J214:J220" si="112">+G214+H214</f>
        <v>1.0566576633156197</v>
      </c>
      <c r="K214" s="188">
        <v>1</v>
      </c>
      <c r="L214" s="188">
        <v>1.0460767488982241</v>
      </c>
      <c r="M214" s="188">
        <v>1.0471997900048595</v>
      </c>
      <c r="N214" s="188">
        <v>1.0506631794551373</v>
      </c>
      <c r="O214" s="188">
        <v>1.0530750393404693</v>
      </c>
      <c r="P214" s="188">
        <v>1.0554905874510623</v>
      </c>
      <c r="Q214" s="190">
        <v>1.0589722228416534</v>
      </c>
      <c r="R214" s="190">
        <v>1.0601044729459896</v>
      </c>
    </row>
    <row r="215" spans="4:18" x14ac:dyDescent="0.25">
      <c r="D215" s="224">
        <v>44110</v>
      </c>
      <c r="E215" s="189">
        <v>212</v>
      </c>
      <c r="F215" s="189">
        <v>218</v>
      </c>
      <c r="G215" s="188">
        <v>1.0531528491799615</v>
      </c>
      <c r="H215" s="188">
        <v>3.5530049092278768E-3</v>
      </c>
      <c r="I215" s="188">
        <f t="shared" si="111"/>
        <v>1.0495998442707337</v>
      </c>
      <c r="J215" s="188">
        <f t="shared" si="112"/>
        <v>1.0567058540891894</v>
      </c>
      <c r="K215" s="188">
        <v>1</v>
      </c>
      <c r="L215" s="188">
        <v>1.04620044771881</v>
      </c>
      <c r="M215" s="188">
        <v>1.0473154987206204</v>
      </c>
      <c r="N215" s="188">
        <v>1.0507542109065882</v>
      </c>
      <c r="O215" s="188">
        <v>1.0531488536107272</v>
      </c>
      <c r="P215" s="188">
        <v>1.0555471317759877</v>
      </c>
      <c r="Q215" s="190">
        <v>1.0590038288740147</v>
      </c>
      <c r="R215" s="190">
        <v>1.060127957128737</v>
      </c>
    </row>
    <row r="216" spans="4:18" x14ac:dyDescent="0.25">
      <c r="D216" s="224">
        <v>44111</v>
      </c>
      <c r="E216" s="189">
        <v>213</v>
      </c>
      <c r="F216" s="189">
        <v>219</v>
      </c>
      <c r="G216" s="188">
        <v>1.0648970897834353</v>
      </c>
      <c r="H216" s="188">
        <v>3.5513343811080012E-3</v>
      </c>
      <c r="I216" s="188">
        <f t="shared" si="111"/>
        <v>1.0613457554023273</v>
      </c>
      <c r="J216" s="188">
        <f t="shared" si="112"/>
        <v>1.0684484241645433</v>
      </c>
      <c r="K216" s="188">
        <v>1</v>
      </c>
      <c r="L216" s="188">
        <v>1.0579478265700584</v>
      </c>
      <c r="M216" s="188">
        <v>1.059062405422335</v>
      </c>
      <c r="N216" s="188">
        <v>1.0624996041916972</v>
      </c>
      <c r="O216" s="188">
        <v>1.0648931419942718</v>
      </c>
      <c r="P216" s="188">
        <v>1.0672902717841386</v>
      </c>
      <c r="Q216" s="190">
        <v>1.0707452403972455</v>
      </c>
      <c r="R216" s="190">
        <v>1.0718687879543414</v>
      </c>
    </row>
    <row r="217" spans="4:18" x14ac:dyDescent="0.25">
      <c r="D217" s="224">
        <v>44112</v>
      </c>
      <c r="E217" s="189">
        <v>214</v>
      </c>
      <c r="F217" s="189">
        <v>220</v>
      </c>
      <c r="G217" s="188">
        <v>1.0719758113869358</v>
      </c>
      <c r="H217" s="188">
        <v>3.546401700703211E-3</v>
      </c>
      <c r="I217" s="188">
        <f t="shared" si="111"/>
        <v>1.0684294096862326</v>
      </c>
      <c r="J217" s="188">
        <f t="shared" si="112"/>
        <v>1.075522213087639</v>
      </c>
      <c r="K217" s="188">
        <v>1</v>
      </c>
      <c r="L217" s="188">
        <v>1.0650361109243578</v>
      </c>
      <c r="M217" s="188">
        <v>1.0661491773998184</v>
      </c>
      <c r="N217" s="188">
        <v>1.0695816728970799</v>
      </c>
      <c r="O217" s="188">
        <v>1.0719719005533976</v>
      </c>
      <c r="P217" s="188">
        <v>1.0743656865720592</v>
      </c>
      <c r="Q217" s="190">
        <v>1.0778157855678927</v>
      </c>
      <c r="R217" s="190">
        <v>1.0789377367913455</v>
      </c>
    </row>
    <row r="218" spans="4:18" x14ac:dyDescent="0.25">
      <c r="D218" s="224">
        <v>44113</v>
      </c>
      <c r="E218" s="189">
        <v>215</v>
      </c>
      <c r="F218" s="189">
        <v>221</v>
      </c>
      <c r="G218" s="188">
        <v>1.0684715198370793</v>
      </c>
      <c r="H218" s="188">
        <v>3.5268657114497725E-3</v>
      </c>
      <c r="I218" s="188">
        <f t="shared" si="111"/>
        <v>1.0649446541256296</v>
      </c>
      <c r="J218" s="188">
        <f t="shared" si="112"/>
        <v>1.0719983855485291</v>
      </c>
      <c r="K218" s="188">
        <v>1</v>
      </c>
      <c r="L218" s="188">
        <v>1.0615700230958587</v>
      </c>
      <c r="M218" s="188">
        <v>1.0626769679680881</v>
      </c>
      <c r="N218" s="188">
        <v>1.0660905746303315</v>
      </c>
      <c r="O218" s="188">
        <v>1.0684676392863786</v>
      </c>
      <c r="P218" s="188">
        <v>1.0708482347512247</v>
      </c>
      <c r="Q218" s="190">
        <v>1.0742793086025111</v>
      </c>
      <c r="R218" s="190">
        <v>1.0753950694252987</v>
      </c>
    </row>
    <row r="219" spans="4:18" x14ac:dyDescent="0.25">
      <c r="D219" s="224">
        <v>44114</v>
      </c>
      <c r="E219" s="189">
        <v>216</v>
      </c>
      <c r="F219" s="189">
        <v>222</v>
      </c>
      <c r="G219" s="188">
        <v>1.0753103245533091</v>
      </c>
      <c r="H219" s="188">
        <v>3.5248498744200711E-3</v>
      </c>
      <c r="I219" s="188">
        <f t="shared" si="111"/>
        <v>1.0717854746788891</v>
      </c>
      <c r="J219" s="188">
        <f t="shared" si="112"/>
        <v>1.0788351744277291</v>
      </c>
      <c r="K219" s="188">
        <v>1</v>
      </c>
      <c r="L219" s="188">
        <v>1.0684126960379796</v>
      </c>
      <c r="M219" s="188">
        <v>1.0695190387250744</v>
      </c>
      <c r="N219" s="188">
        <v>1.0729307547940552</v>
      </c>
      <c r="O219" s="188">
        <v>1.0753064730887776</v>
      </c>
      <c r="P219" s="188">
        <v>1.0776856957275605</v>
      </c>
      <c r="Q219" s="190">
        <v>1.081114748062517</v>
      </c>
      <c r="R219" s="190">
        <v>1.0822298406213964</v>
      </c>
    </row>
    <row r="220" spans="4:18" x14ac:dyDescent="0.25">
      <c r="D220" s="224">
        <v>44115</v>
      </c>
      <c r="E220" s="189">
        <v>217</v>
      </c>
      <c r="F220" s="189">
        <v>223</v>
      </c>
      <c r="G220" s="188">
        <v>1.0971271175247856</v>
      </c>
      <c r="H220" s="188">
        <v>3.5461192496335087E-3</v>
      </c>
      <c r="I220" s="188">
        <f t="shared" si="111"/>
        <v>1.0935809982751521</v>
      </c>
      <c r="J220" s="188">
        <f t="shared" si="112"/>
        <v>1.1006732367744192</v>
      </c>
      <c r="K220" s="188">
        <v>1</v>
      </c>
      <c r="L220" s="188">
        <v>1.0901877138730127</v>
      </c>
      <c r="M220" s="188">
        <v>1.0913007938335664</v>
      </c>
      <c r="N220" s="188">
        <v>1.094733218527616</v>
      </c>
      <c r="O220" s="188">
        <v>1.0971232969544535</v>
      </c>
      <c r="P220" s="188">
        <v>1.0995168516155205</v>
      </c>
      <c r="Q220" s="190">
        <v>1.1029664735141538</v>
      </c>
      <c r="R220" s="190">
        <v>1.1040882331602326</v>
      </c>
    </row>
    <row r="221" spans="4:18" x14ac:dyDescent="0.25">
      <c r="D221" s="224">
        <v>44116</v>
      </c>
      <c r="E221" s="189">
        <v>218</v>
      </c>
      <c r="F221" s="189">
        <v>224</v>
      </c>
      <c r="G221" s="188">
        <v>1.068044086285743</v>
      </c>
      <c r="H221" s="188">
        <v>3.483520116071072E-3</v>
      </c>
      <c r="I221" s="188">
        <f t="shared" ref="I221:I232" si="113">+G221-H221</f>
        <v>1.064560566169672</v>
      </c>
      <c r="J221" s="188">
        <f t="shared" ref="J221:J232" si="114">+G221+H221</f>
        <v>1.071527606401814</v>
      </c>
      <c r="K221" s="188">
        <v>1</v>
      </c>
      <c r="L221" s="188">
        <v>1.0612272800534082</v>
      </c>
      <c r="M221" s="188">
        <v>1.0623206722085186</v>
      </c>
      <c r="N221" s="188">
        <v>1.0656924279162709</v>
      </c>
      <c r="O221" s="188">
        <v>1.068040299018624</v>
      </c>
      <c r="P221" s="188">
        <v>1.0703916160535267</v>
      </c>
      <c r="Q221" s="190">
        <v>1.0737804190609685</v>
      </c>
      <c r="R221" s="190">
        <v>1.0748824152423078</v>
      </c>
    </row>
    <row r="222" spans="4:18" x14ac:dyDescent="0.25">
      <c r="D222" s="224">
        <v>44117</v>
      </c>
      <c r="E222" s="189">
        <v>219</v>
      </c>
      <c r="F222" s="189">
        <v>225</v>
      </c>
      <c r="G222" s="188">
        <v>1.0415701572283806</v>
      </c>
      <c r="H222" s="188">
        <v>3.4234034802025984E-3</v>
      </c>
      <c r="I222" s="188">
        <f t="shared" si="113"/>
        <v>1.0381467537481781</v>
      </c>
      <c r="J222" s="188">
        <f t="shared" si="114"/>
        <v>1.0449935607085832</v>
      </c>
      <c r="K222" s="188">
        <v>1</v>
      </c>
      <c r="L222" s="188">
        <v>1.034871073367877</v>
      </c>
      <c r="M222" s="188">
        <v>1.0359455637446631</v>
      </c>
      <c r="N222" s="188">
        <v>1.039259066865083</v>
      </c>
      <c r="O222" s="188">
        <v>1.0415664065820434</v>
      </c>
      <c r="P222" s="188">
        <v>1.0438771589113043</v>
      </c>
      <c r="Q222" s="190">
        <v>1.0472075444934337</v>
      </c>
      <c r="R222" s="190">
        <v>1.0482905557002105</v>
      </c>
    </row>
    <row r="223" spans="4:18" x14ac:dyDescent="0.25">
      <c r="D223" s="224">
        <v>44118</v>
      </c>
      <c r="E223" s="189">
        <v>220</v>
      </c>
      <c r="F223" s="189">
        <v>226</v>
      </c>
      <c r="G223" s="188">
        <v>1.0139029253029843</v>
      </c>
      <c r="H223" s="188">
        <v>3.3600771276924785E-3</v>
      </c>
      <c r="I223" s="188">
        <f t="shared" si="113"/>
        <v>1.0105428481752918</v>
      </c>
      <c r="J223" s="188">
        <f t="shared" si="114"/>
        <v>1.0172630024306768</v>
      </c>
      <c r="K223" s="188">
        <v>1</v>
      </c>
      <c r="L223" s="188">
        <v>1.0073278483217609</v>
      </c>
      <c r="M223" s="188">
        <v>1.0083824280718998</v>
      </c>
      <c r="N223" s="188">
        <v>1.011634569097849</v>
      </c>
      <c r="O223" s="188">
        <v>1.0138992135370697</v>
      </c>
      <c r="P223" s="188">
        <v>1.0161672352123565</v>
      </c>
      <c r="Q223" s="190">
        <v>1.0194360836909073</v>
      </c>
      <c r="R223" s="190">
        <v>1.0204990959412752</v>
      </c>
    </row>
    <row r="224" spans="4:18" x14ac:dyDescent="0.25">
      <c r="D224" s="224">
        <v>44119</v>
      </c>
      <c r="E224" s="189">
        <v>221</v>
      </c>
      <c r="F224" s="189">
        <v>227</v>
      </c>
      <c r="G224" s="188">
        <v>1.022216232176699</v>
      </c>
      <c r="H224" s="188">
        <v>3.3574891556551203E-3</v>
      </c>
      <c r="I224" s="188">
        <f t="shared" si="113"/>
        <v>1.0188587430210438</v>
      </c>
      <c r="J224" s="188">
        <f t="shared" si="114"/>
        <v>1.0255737213323541</v>
      </c>
      <c r="K224" s="188">
        <v>1</v>
      </c>
      <c r="L224" s="188">
        <v>1.0156461255286822</v>
      </c>
      <c r="M224" s="188">
        <v>1.0166999304941322</v>
      </c>
      <c r="N224" s="188">
        <v>1.0199496409920448</v>
      </c>
      <c r="O224" s="188">
        <v>1.0222125562661728</v>
      </c>
      <c r="P224" s="188">
        <v>1.024478816152494</v>
      </c>
      <c r="Q224" s="190">
        <v>1.0277450727102395</v>
      </c>
      <c r="R224" s="190">
        <v>1.0288072287186447</v>
      </c>
    </row>
    <row r="225" spans="4:18" x14ac:dyDescent="0.25">
      <c r="D225" s="224">
        <v>44120</v>
      </c>
      <c r="E225" s="189">
        <v>222</v>
      </c>
      <c r="F225" s="189">
        <v>228</v>
      </c>
      <c r="G225" s="188">
        <v>1.0304211424290661</v>
      </c>
      <c r="H225" s="188">
        <v>3.3583275395242121E-3</v>
      </c>
      <c r="I225" s="188">
        <f t="shared" si="113"/>
        <v>1.027062814889542</v>
      </c>
      <c r="J225" s="188">
        <f t="shared" si="114"/>
        <v>1.0337794699685903</v>
      </c>
      <c r="K225" s="188">
        <v>1</v>
      </c>
      <c r="L225" s="188">
        <v>1.0238493144904797</v>
      </c>
      <c r="M225" s="188">
        <v>1.0249034148053866</v>
      </c>
      <c r="N225" s="188">
        <v>1.0281540006571555</v>
      </c>
      <c r="O225" s="188">
        <v>1.0304174939671902</v>
      </c>
      <c r="P225" s="188">
        <v>1.0326843069146134</v>
      </c>
      <c r="Q225" s="190">
        <v>1.0359513152739721</v>
      </c>
      <c r="R225" s="190">
        <v>1.0370137042732281</v>
      </c>
    </row>
    <row r="226" spans="4:18" x14ac:dyDescent="0.25">
      <c r="D226" s="224">
        <v>44121</v>
      </c>
      <c r="E226" s="189">
        <v>223</v>
      </c>
      <c r="F226" s="189">
        <v>229</v>
      </c>
      <c r="G226" s="188">
        <v>1.0373065706924105</v>
      </c>
      <c r="H226" s="188">
        <v>3.3612591353360849E-3</v>
      </c>
      <c r="I226" s="188">
        <f t="shared" si="113"/>
        <v>1.0339453115570745</v>
      </c>
      <c r="J226" s="188">
        <f t="shared" si="114"/>
        <v>1.0406678298277465</v>
      </c>
      <c r="K226" s="188">
        <v>1</v>
      </c>
      <c r="L226" s="188">
        <v>1.0307289460397224</v>
      </c>
      <c r="M226" s="188">
        <v>1.0317839904402897</v>
      </c>
      <c r="N226" s="188">
        <v>1.0350374612924265</v>
      </c>
      <c r="O226" s="188">
        <v>1.0373029401180416</v>
      </c>
      <c r="P226" s="188">
        <v>1.039571722305672</v>
      </c>
      <c r="Q226" s="190">
        <v>1.0428415351499056</v>
      </c>
      <c r="R226" s="190">
        <v>1.04390482759749</v>
      </c>
    </row>
    <row r="227" spans="4:18" x14ac:dyDescent="0.25">
      <c r="D227" s="224">
        <v>44122</v>
      </c>
      <c r="E227" s="189">
        <v>224</v>
      </c>
      <c r="F227" s="189">
        <v>230</v>
      </c>
      <c r="G227" s="188">
        <v>1.0363926270863417</v>
      </c>
      <c r="H227" s="188">
        <v>3.3541268347447991E-3</v>
      </c>
      <c r="I227" s="188">
        <f t="shared" si="113"/>
        <v>1.0330385002515969</v>
      </c>
      <c r="J227" s="188">
        <f t="shared" si="114"/>
        <v>1.0397467539210865</v>
      </c>
      <c r="K227" s="188">
        <v>1</v>
      </c>
      <c r="L227" s="188">
        <v>1.0298289467833615</v>
      </c>
      <c r="M227" s="188">
        <v>1.0308817575799083</v>
      </c>
      <c r="N227" s="188">
        <v>1.0341283349815735</v>
      </c>
      <c r="O227" s="188">
        <v>1.0363890087150969</v>
      </c>
      <c r="P227" s="188">
        <v>1.0386529747073387</v>
      </c>
      <c r="Q227" s="190">
        <v>1.0419158391722285</v>
      </c>
      <c r="R227" s="190">
        <v>1.0429768702923805</v>
      </c>
    </row>
    <row r="228" spans="4:18" x14ac:dyDescent="0.25">
      <c r="D228" s="224">
        <v>44123</v>
      </c>
      <c r="E228" s="189">
        <v>225</v>
      </c>
      <c r="F228" s="189">
        <v>231</v>
      </c>
      <c r="G228" s="188">
        <v>1.0705538513447239</v>
      </c>
      <c r="H228" s="188">
        <v>3.4035954067059321E-3</v>
      </c>
      <c r="I228" s="188">
        <f t="shared" si="113"/>
        <v>1.0671502559380179</v>
      </c>
      <c r="J228" s="188">
        <f t="shared" si="114"/>
        <v>1.0739574467514299</v>
      </c>
      <c r="K228" s="188">
        <v>1</v>
      </c>
      <c r="L228" s="188">
        <v>1.0638931819787936</v>
      </c>
      <c r="M228" s="188">
        <v>1.0649615937367896</v>
      </c>
      <c r="N228" s="188">
        <v>1.06825619930542</v>
      </c>
      <c r="O228" s="188">
        <v>1.0705502443473618</v>
      </c>
      <c r="P228" s="188">
        <v>1.0728475712991978</v>
      </c>
      <c r="Q228" s="190">
        <v>1.0761584127347839</v>
      </c>
      <c r="R228" s="190">
        <v>1.0772350189769773</v>
      </c>
    </row>
    <row r="229" spans="4:18" x14ac:dyDescent="0.25">
      <c r="D229" s="224">
        <v>44124</v>
      </c>
      <c r="E229" s="189">
        <v>226</v>
      </c>
      <c r="F229" s="189">
        <v>232</v>
      </c>
      <c r="G229" s="188">
        <v>1.0992420737004831</v>
      </c>
      <c r="H229" s="188">
        <v>3.4424511089564394E-3</v>
      </c>
      <c r="I229" s="188">
        <f t="shared" si="113"/>
        <v>1.0957996225915267</v>
      </c>
      <c r="J229" s="188">
        <f t="shared" si="114"/>
        <v>1.1026845248094395</v>
      </c>
      <c r="K229" s="188">
        <v>1</v>
      </c>
      <c r="L229" s="188">
        <v>1.0925052101670174</v>
      </c>
      <c r="M229" s="188">
        <v>1.0935858810466936</v>
      </c>
      <c r="N229" s="188">
        <v>1.0969182211526478</v>
      </c>
      <c r="O229" s="188">
        <v>1.0992384801751398</v>
      </c>
      <c r="P229" s="188">
        <v>1.1015620088496709</v>
      </c>
      <c r="Q229" s="190">
        <v>1.1049105241821491</v>
      </c>
      <c r="R229" s="190">
        <v>1.1059993589399846</v>
      </c>
    </row>
    <row r="230" spans="4:18" x14ac:dyDescent="0.25">
      <c r="D230" s="224">
        <v>44125</v>
      </c>
      <c r="E230" s="189">
        <v>227</v>
      </c>
      <c r="F230" s="189">
        <v>233</v>
      </c>
      <c r="G230" s="188">
        <v>1.130117880195677</v>
      </c>
      <c r="H230" s="188">
        <v>3.4816725720321303E-3</v>
      </c>
      <c r="I230" s="188">
        <f t="shared" si="113"/>
        <v>1.1266362076236449</v>
      </c>
      <c r="J230" s="188">
        <f t="shared" si="114"/>
        <v>1.1335995527677092</v>
      </c>
      <c r="K230" s="188">
        <v>1</v>
      </c>
      <c r="L230" s="188">
        <v>1.1233040925214783</v>
      </c>
      <c r="M230" s="188">
        <v>1.1243971430060145</v>
      </c>
      <c r="N230" s="188">
        <v>1.1277675829379452</v>
      </c>
      <c r="O230" s="188">
        <v>1.1301143047465156</v>
      </c>
      <c r="P230" s="188">
        <v>1.1324642797600644</v>
      </c>
      <c r="Q230" s="190">
        <v>1.1358508135537655</v>
      </c>
      <c r="R230" s="190">
        <v>1.1369519868505527</v>
      </c>
    </row>
    <row r="231" spans="4:18" x14ac:dyDescent="0.25">
      <c r="D231" s="224">
        <v>44126</v>
      </c>
      <c r="E231" s="189">
        <v>228</v>
      </c>
      <c r="F231" s="189">
        <v>234</v>
      </c>
      <c r="G231" s="188">
        <v>1.1135242558706244</v>
      </c>
      <c r="H231" s="188">
        <v>3.4431722745176985E-3</v>
      </c>
      <c r="I231" s="188">
        <f t="shared" si="113"/>
        <v>1.1100810835961068</v>
      </c>
      <c r="J231" s="188">
        <f t="shared" si="114"/>
        <v>1.116967428145142</v>
      </c>
      <c r="K231" s="188">
        <v>1</v>
      </c>
      <c r="L231" s="188">
        <v>1.1067858519926452</v>
      </c>
      <c r="M231" s="188">
        <v>1.1078668007654762</v>
      </c>
      <c r="N231" s="188">
        <v>1.1111999411132534</v>
      </c>
      <c r="O231" s="188">
        <v>1.1135207069497</v>
      </c>
      <c r="P231" s="188">
        <v>1.1158447018538025</v>
      </c>
      <c r="Q231" s="190">
        <v>1.1191938166540774</v>
      </c>
      <c r="R231" s="190">
        <v>1.120282827971496</v>
      </c>
    </row>
    <row r="232" spans="4:18" x14ac:dyDescent="0.25">
      <c r="D232" s="224">
        <v>44127</v>
      </c>
      <c r="E232" s="189">
        <v>229</v>
      </c>
      <c r="F232" s="189">
        <v>235</v>
      </c>
      <c r="G232" s="188">
        <v>1.0929326852149988</v>
      </c>
      <c r="H232" s="188">
        <v>3.3929576006760283E-3</v>
      </c>
      <c r="I232" s="188">
        <f t="shared" si="113"/>
        <v>1.0895397276143228</v>
      </c>
      <c r="J232" s="188">
        <f t="shared" si="114"/>
        <v>1.0963256428156747</v>
      </c>
      <c r="K232" s="188">
        <v>1</v>
      </c>
      <c r="L232" s="188">
        <v>1.0862925927558769</v>
      </c>
      <c r="M232" s="188">
        <v>1.0873577613323608</v>
      </c>
      <c r="N232" s="188">
        <v>1.0906422603336308</v>
      </c>
      <c r="O232" s="188">
        <v>1.0929291741251086</v>
      </c>
      <c r="P232" s="188">
        <v>1.0952192825628086</v>
      </c>
      <c r="Q232" s="190">
        <v>1.0985195857309937</v>
      </c>
      <c r="R232" s="190">
        <v>1.0995927309063673</v>
      </c>
    </row>
    <row r="233" spans="4:18" x14ac:dyDescent="0.25">
      <c r="D233" s="224">
        <v>44128</v>
      </c>
      <c r="E233" s="189">
        <v>230</v>
      </c>
      <c r="F233" s="189">
        <v>236</v>
      </c>
      <c r="G233" s="188">
        <v>1.0621277040709425</v>
      </c>
      <c r="H233" s="188">
        <v>3.3221026473721845E-3</v>
      </c>
      <c r="I233" s="188">
        <f t="shared" ref="I233:I241" si="115">+G233-H233</f>
        <v>1.0588056014235703</v>
      </c>
      <c r="J233" s="188">
        <f t="shared" ref="J233:J241" si="116">+G233+H233</f>
        <v>1.0654498067183147</v>
      </c>
      <c r="K233" s="188">
        <v>1</v>
      </c>
      <c r="L233" s="188">
        <v>1.0556263497962048</v>
      </c>
      <c r="M233" s="188">
        <v>1.0566692451815778</v>
      </c>
      <c r="N233" s="188">
        <v>1.0598850959893056</v>
      </c>
      <c r="O233" s="188">
        <v>1.062124240469984</v>
      </c>
      <c r="P233" s="188">
        <v>1.0643665363879968</v>
      </c>
      <c r="Q233" s="190">
        <v>1.0675979776047917</v>
      </c>
      <c r="R233" s="190">
        <v>1.0686487417022359</v>
      </c>
    </row>
    <row r="234" spans="4:18" x14ac:dyDescent="0.25">
      <c r="D234" s="224">
        <v>44129</v>
      </c>
      <c r="E234" s="189">
        <v>231</v>
      </c>
      <c r="F234" s="189">
        <v>237</v>
      </c>
      <c r="G234" s="188">
        <v>1.0332956705957286</v>
      </c>
      <c r="H234" s="188">
        <v>3.2528010887418538E-3</v>
      </c>
      <c r="I234" s="188">
        <f t="shared" si="115"/>
        <v>1.0300428695069868</v>
      </c>
      <c r="J234" s="188">
        <f t="shared" si="116"/>
        <v>1.0365484716844704</v>
      </c>
      <c r="K234" s="188">
        <v>1</v>
      </c>
      <c r="L234" s="188">
        <v>1.0269300017819023</v>
      </c>
      <c r="M234" s="188">
        <v>1.0279511167092428</v>
      </c>
      <c r="N234" s="188">
        <v>1.0310998331135703</v>
      </c>
      <c r="O234" s="188">
        <v>1.0332922573394812</v>
      </c>
      <c r="P234" s="188">
        <v>1.0354877871954387</v>
      </c>
      <c r="Q234" s="190">
        <v>1.0386518673965133</v>
      </c>
      <c r="R234" s="190">
        <v>1.0396807366612684</v>
      </c>
    </row>
    <row r="235" spans="4:18" x14ac:dyDescent="0.25">
      <c r="D235" s="224">
        <v>44130</v>
      </c>
      <c r="E235" s="189">
        <v>232</v>
      </c>
      <c r="F235" s="189">
        <v>238</v>
      </c>
      <c r="G235" s="188">
        <v>1.0066512722780834</v>
      </c>
      <c r="H235" s="188">
        <v>3.1890563068488688E-3</v>
      </c>
      <c r="I235" s="188">
        <f t="shared" si="115"/>
        <v>1.0034622159712345</v>
      </c>
      <c r="J235" s="188">
        <f t="shared" si="116"/>
        <v>1.0098403285849322</v>
      </c>
      <c r="K235" s="188">
        <v>1</v>
      </c>
      <c r="L235" s="188">
        <v>1.000410411244282</v>
      </c>
      <c r="M235" s="188">
        <v>1.0014114913574959</v>
      </c>
      <c r="N235" s="188">
        <v>1.0044984548414224</v>
      </c>
      <c r="O235" s="188">
        <v>1.0066479046523855</v>
      </c>
      <c r="P235" s="188">
        <v>1.0088004185753967</v>
      </c>
      <c r="Q235" s="190">
        <v>1.0119025404631985</v>
      </c>
      <c r="R235" s="190">
        <v>1.0129112712489443</v>
      </c>
    </row>
    <row r="236" spans="4:18" x14ac:dyDescent="0.25">
      <c r="D236" s="224">
        <v>44131</v>
      </c>
      <c r="E236" s="189">
        <v>233</v>
      </c>
      <c r="F236" s="189">
        <v>239</v>
      </c>
      <c r="G236" s="188">
        <v>0.97577315003823617</v>
      </c>
      <c r="H236" s="188">
        <v>3.1231977464154614E-3</v>
      </c>
      <c r="I236" s="188">
        <f t="shared" si="115"/>
        <v>0.97264995229182072</v>
      </c>
      <c r="J236" s="188">
        <f t="shared" si="116"/>
        <v>0.97889634778465162</v>
      </c>
      <c r="K236" s="188">
        <v>1</v>
      </c>
      <c r="L236" s="188">
        <v>0.96966126869466684</v>
      </c>
      <c r="M236" s="188">
        <v>0.97064163635532041</v>
      </c>
      <c r="N236" s="188">
        <v>0.97366477284401631</v>
      </c>
      <c r="O236" s="188">
        <v>0.97576981785723993</v>
      </c>
      <c r="P236" s="188">
        <v>0.9778778947323491</v>
      </c>
      <c r="Q236" s="190">
        <v>0.98091603008072792</v>
      </c>
      <c r="R236" s="190">
        <v>0.9819039678895205</v>
      </c>
    </row>
    <row r="237" spans="4:18" x14ac:dyDescent="0.25">
      <c r="D237" s="224">
        <v>44132</v>
      </c>
      <c r="E237" s="189">
        <v>234</v>
      </c>
      <c r="F237" s="189">
        <v>240</v>
      </c>
      <c r="G237" s="188">
        <v>0.92540511872314424</v>
      </c>
      <c r="H237" s="188">
        <v>3.0311189038466605E-3</v>
      </c>
      <c r="I237" s="188">
        <f t="shared" si="115"/>
        <v>0.92237399981929757</v>
      </c>
      <c r="J237" s="188">
        <f t="shared" si="116"/>
        <v>0.9284362376269909</v>
      </c>
      <c r="K237" s="188">
        <v>1</v>
      </c>
      <c r="L237" s="188">
        <v>0.91947364402389697</v>
      </c>
      <c r="M237" s="188">
        <v>0.92042502254939951</v>
      </c>
      <c r="N237" s="188">
        <v>0.92335886023219627</v>
      </c>
      <c r="O237" s="188">
        <v>0.92540180929833771</v>
      </c>
      <c r="P237" s="188">
        <v>0.92744776952116081</v>
      </c>
      <c r="Q237" s="190">
        <v>0.93039650363314885</v>
      </c>
      <c r="R237" s="190">
        <v>0.9313554006084569</v>
      </c>
    </row>
    <row r="238" spans="4:18" x14ac:dyDescent="0.25">
      <c r="D238" s="224">
        <v>44133</v>
      </c>
      <c r="E238" s="189">
        <v>235</v>
      </c>
      <c r="F238" s="189">
        <v>241</v>
      </c>
      <c r="G238" s="188">
        <v>0.89251501386385457</v>
      </c>
      <c r="H238" s="188">
        <v>2.9725574458691266E-3</v>
      </c>
      <c r="I238" s="188">
        <f t="shared" si="115"/>
        <v>0.88954245641798546</v>
      </c>
      <c r="J238" s="188">
        <f t="shared" si="116"/>
        <v>0.89548757130972367</v>
      </c>
      <c r="K238" s="188">
        <v>1</v>
      </c>
      <c r="L238" s="188">
        <v>0.88669829101602859</v>
      </c>
      <c r="M238" s="188">
        <v>0.887631226854383</v>
      </c>
      <c r="N238" s="188">
        <v>0.8905082596294589</v>
      </c>
      <c r="O238" s="188">
        <v>0.89251171379165284</v>
      </c>
      <c r="P238" s="188">
        <v>0.89451817060087557</v>
      </c>
      <c r="Q238" s="190">
        <v>0.89741005770705762</v>
      </c>
      <c r="R238" s="190">
        <v>0.89835049074758411</v>
      </c>
    </row>
    <row r="239" spans="4:18" x14ac:dyDescent="0.25">
      <c r="D239" s="224">
        <v>44134</v>
      </c>
      <c r="E239" s="189">
        <v>236</v>
      </c>
      <c r="F239" s="189">
        <v>242</v>
      </c>
      <c r="G239" s="188">
        <v>0.87077332794352036</v>
      </c>
      <c r="H239" s="188">
        <v>2.9385168381750749E-3</v>
      </c>
      <c r="I239" s="188">
        <f t="shared" si="115"/>
        <v>0.86783481110534533</v>
      </c>
      <c r="J239" s="188">
        <f t="shared" si="116"/>
        <v>0.87371184478169539</v>
      </c>
      <c r="K239" s="188">
        <v>1</v>
      </c>
      <c r="L239" s="188">
        <v>0.8650233388066485</v>
      </c>
      <c r="M239" s="188">
        <v>0.86594554200786289</v>
      </c>
      <c r="N239" s="188">
        <v>0.86878953088273625</v>
      </c>
      <c r="O239" s="188">
        <v>0.87077002250029956</v>
      </c>
      <c r="P239" s="188">
        <v>0.87275352165186282</v>
      </c>
      <c r="Q239" s="190">
        <v>0.87561238903394034</v>
      </c>
      <c r="R239" s="190">
        <v>0.87654210163928026</v>
      </c>
    </row>
    <row r="240" spans="4:18" x14ac:dyDescent="0.25">
      <c r="D240" s="224">
        <v>44135</v>
      </c>
      <c r="E240" s="189">
        <v>237</v>
      </c>
      <c r="F240" s="189">
        <v>243</v>
      </c>
      <c r="G240" s="188">
        <v>0.85438924600892341</v>
      </c>
      <c r="H240" s="188">
        <v>2.9204299743425355E-3</v>
      </c>
      <c r="I240" s="188">
        <f t="shared" si="115"/>
        <v>0.85146881603458091</v>
      </c>
      <c r="J240" s="188">
        <f t="shared" si="116"/>
        <v>0.85730967598326591</v>
      </c>
      <c r="K240" s="188">
        <v>1</v>
      </c>
      <c r="L240" s="188">
        <v>0.84867476922110996</v>
      </c>
      <c r="M240" s="188">
        <v>0.84959124804122255</v>
      </c>
      <c r="N240" s="188">
        <v>0.85241763641825496</v>
      </c>
      <c r="O240" s="188">
        <v>0.85438591852270285</v>
      </c>
      <c r="P240" s="188">
        <v>0.85635722821750904</v>
      </c>
      <c r="Q240" s="190">
        <v>0.85919859432199741</v>
      </c>
      <c r="R240" s="190">
        <v>0.86012263262408972</v>
      </c>
    </row>
    <row r="241" spans="4:18" x14ac:dyDescent="0.25">
      <c r="D241" s="224">
        <v>44136</v>
      </c>
      <c r="E241" s="189">
        <v>238</v>
      </c>
      <c r="F241" s="189">
        <v>244</v>
      </c>
      <c r="G241" s="188">
        <v>0.83767476501983884</v>
      </c>
      <c r="H241" s="188">
        <v>2.9085754007812077E-3</v>
      </c>
      <c r="I241" s="188">
        <f t="shared" si="115"/>
        <v>0.83476618961905769</v>
      </c>
      <c r="J241" s="188">
        <f t="shared" si="116"/>
        <v>0.84058334042062</v>
      </c>
      <c r="K241" s="188">
        <v>1</v>
      </c>
      <c r="L241" s="188">
        <v>0.83198363345814008</v>
      </c>
      <c r="M241" s="188">
        <v>0.83289633261772622</v>
      </c>
      <c r="N241" s="188">
        <v>0.83571113013163412</v>
      </c>
      <c r="O241" s="188">
        <v>0.83767139863582329</v>
      </c>
      <c r="P241" s="188">
        <v>0.83963473012246226</v>
      </c>
      <c r="Q241" s="190">
        <v>0.84246468045111378</v>
      </c>
      <c r="R241" s="190">
        <v>0.84338502746173272</v>
      </c>
    </row>
    <row r="242" spans="4:18" x14ac:dyDescent="0.25">
      <c r="D242" s="224">
        <v>44137</v>
      </c>
      <c r="E242" s="189">
        <v>239</v>
      </c>
      <c r="F242" s="189">
        <v>245</v>
      </c>
      <c r="G242" s="188">
        <v>0.82941682561410768</v>
      </c>
      <c r="H242" s="188">
        <v>2.9173186298247821E-3</v>
      </c>
      <c r="I242" s="188">
        <f t="shared" ref="I242:I248" si="117">+G242-H242</f>
        <v>0.82649950698428287</v>
      </c>
      <c r="J242" s="188">
        <f t="shared" ref="J242:J248" si="118">+G242+H242</f>
        <v>0.83233414424393248</v>
      </c>
      <c r="K242" s="188">
        <v>1</v>
      </c>
      <c r="L242" s="188">
        <v>0.82370871121866907</v>
      </c>
      <c r="M242" s="188">
        <v>0.82462410415968246</v>
      </c>
      <c r="N242" s="188">
        <v>0.82744726420650583</v>
      </c>
      <c r="O242" s="188">
        <v>0.82941340524231344</v>
      </c>
      <c r="P242" s="188">
        <v>0.83138265838262937</v>
      </c>
      <c r="Q242" s="190">
        <v>0.83422121425473128</v>
      </c>
      <c r="R242" s="190">
        <v>0.83514437769771743</v>
      </c>
    </row>
    <row r="243" spans="4:18" x14ac:dyDescent="0.25">
      <c r="D243" s="224">
        <v>44138</v>
      </c>
      <c r="E243" s="189">
        <v>240</v>
      </c>
      <c r="F243" s="189">
        <v>246</v>
      </c>
      <c r="G243" s="188">
        <v>0.82297177476044914</v>
      </c>
      <c r="H243" s="188">
        <v>2.9341741458183872E-3</v>
      </c>
      <c r="I243" s="188">
        <f t="shared" si="117"/>
        <v>0.82003760061463071</v>
      </c>
      <c r="J243" s="188">
        <f t="shared" si="118"/>
        <v>0.82590594890626756</v>
      </c>
      <c r="K243" s="188">
        <v>1</v>
      </c>
      <c r="L243" s="188">
        <v>0.81723081399292941</v>
      </c>
      <c r="M243" s="188">
        <v>0.81815144250564409</v>
      </c>
      <c r="N243" s="188">
        <v>0.82099080825324</v>
      </c>
      <c r="O243" s="188">
        <v>0.82296828765364261</v>
      </c>
      <c r="P243" s="188">
        <v>0.82494893987898077</v>
      </c>
      <c r="Q243" s="190">
        <v>0.82780400184041514</v>
      </c>
      <c r="R243" s="190">
        <v>0.82873255246557442</v>
      </c>
    </row>
    <row r="244" spans="4:18" x14ac:dyDescent="0.25">
      <c r="D244" s="224">
        <v>44139</v>
      </c>
      <c r="E244" s="189">
        <v>241</v>
      </c>
      <c r="F244" s="189">
        <v>247</v>
      </c>
      <c r="G244" s="188">
        <v>0.80623357002915341</v>
      </c>
      <c r="H244" s="188">
        <v>2.9362073705325761E-3</v>
      </c>
      <c r="I244" s="188">
        <f t="shared" si="117"/>
        <v>0.80329736265862084</v>
      </c>
      <c r="J244" s="188">
        <f t="shared" si="118"/>
        <v>0.80916977739968599</v>
      </c>
      <c r="K244" s="188">
        <v>1</v>
      </c>
      <c r="L244" s="188">
        <v>0.80048884422861311</v>
      </c>
      <c r="M244" s="188">
        <v>0.8014100256306822</v>
      </c>
      <c r="N244" s="188">
        <v>0.80425119018453339</v>
      </c>
      <c r="O244" s="188">
        <v>0.80623000559188751</v>
      </c>
      <c r="P244" s="188">
        <v>0.80821206418513813</v>
      </c>
      <c r="Q244" s="190">
        <v>0.8110692730337552</v>
      </c>
      <c r="R244" s="190">
        <v>0.81199855222971906</v>
      </c>
    </row>
    <row r="245" spans="4:18" x14ac:dyDescent="0.25">
      <c r="D245" s="224">
        <v>44140</v>
      </c>
      <c r="E245" s="189">
        <v>242</v>
      </c>
      <c r="F245" s="189">
        <v>248</v>
      </c>
      <c r="G245" s="188">
        <v>0.80194036154364601</v>
      </c>
      <c r="H245" s="188">
        <v>2.9634698984389702E-3</v>
      </c>
      <c r="I245" s="188">
        <f t="shared" si="117"/>
        <v>0.79897689164520702</v>
      </c>
      <c r="J245" s="188">
        <f t="shared" si="118"/>
        <v>0.80490383144208499</v>
      </c>
      <c r="K245" s="188">
        <v>1</v>
      </c>
      <c r="L245" s="188">
        <v>0.79614244661806777</v>
      </c>
      <c r="M245" s="188">
        <v>0.79707212114529513</v>
      </c>
      <c r="N245" s="188">
        <v>0.79993954674941137</v>
      </c>
      <c r="O245" s="188">
        <v>0.80193671116964771</v>
      </c>
      <c r="P245" s="188">
        <v>0.80393719696734633</v>
      </c>
      <c r="Q245" s="190">
        <v>0.80682105368583534</v>
      </c>
      <c r="R245" s="190">
        <v>0.80775902124043664</v>
      </c>
    </row>
    <row r="246" spans="4:18" x14ac:dyDescent="0.25">
      <c r="D246" s="224">
        <v>44141</v>
      </c>
      <c r="E246" s="189">
        <v>243</v>
      </c>
      <c r="F246" s="189">
        <v>249</v>
      </c>
      <c r="G246" s="188">
        <v>0.80463299821301815</v>
      </c>
      <c r="H246" s="188">
        <v>3.0062990197320836E-3</v>
      </c>
      <c r="I246" s="188">
        <f t="shared" si="117"/>
        <v>0.80162669919328611</v>
      </c>
      <c r="J246" s="188">
        <f t="shared" si="118"/>
        <v>0.80763929723275019</v>
      </c>
      <c r="K246" s="188">
        <v>1</v>
      </c>
      <c r="L246" s="188">
        <v>0.79875140626598706</v>
      </c>
      <c r="M246" s="188">
        <v>0.79969447028946661</v>
      </c>
      <c r="N246" s="188">
        <v>0.80260324472447908</v>
      </c>
      <c r="O246" s="188">
        <v>0.80462925413493558</v>
      </c>
      <c r="P246" s="188">
        <v>0.80665867018171844</v>
      </c>
      <c r="Q246" s="190">
        <v>0.80958429751322614</v>
      </c>
      <c r="R246" s="190">
        <v>0.81053586744368189</v>
      </c>
    </row>
    <row r="247" spans="4:18" x14ac:dyDescent="0.25">
      <c r="D247" s="224">
        <v>44142</v>
      </c>
      <c r="E247" s="189">
        <v>244</v>
      </c>
      <c r="F247" s="189">
        <v>250</v>
      </c>
      <c r="G247" s="188">
        <v>0.80677044866604453</v>
      </c>
      <c r="H247" s="188">
        <v>3.0508750998450088E-3</v>
      </c>
      <c r="I247" s="188">
        <f t="shared" si="117"/>
        <v>0.8037195735661995</v>
      </c>
      <c r="J247" s="188">
        <f t="shared" si="118"/>
        <v>0.80982132376588956</v>
      </c>
      <c r="K247" s="188">
        <v>1</v>
      </c>
      <c r="L247" s="188">
        <v>0.80080177829424071</v>
      </c>
      <c r="M247" s="188">
        <v>0.8017587732902054</v>
      </c>
      <c r="N247" s="188">
        <v>0.80471057387293332</v>
      </c>
      <c r="O247" s="188">
        <v>0.80676660294966496</v>
      </c>
      <c r="P247" s="188">
        <v>0.80882613114071977</v>
      </c>
      <c r="Q247" s="190">
        <v>0.81179524211565235</v>
      </c>
      <c r="R247" s="190">
        <v>0.81276097392335522</v>
      </c>
    </row>
    <row r="248" spans="4:18" x14ac:dyDescent="0.25">
      <c r="D248" s="224">
        <v>44143</v>
      </c>
      <c r="E248" s="189">
        <v>245</v>
      </c>
      <c r="F248" s="189">
        <v>251</v>
      </c>
      <c r="G248" s="188">
        <v>0.81442653182319968</v>
      </c>
      <c r="H248" s="188">
        <v>3.108362368951885E-3</v>
      </c>
      <c r="I248" s="188">
        <f t="shared" si="117"/>
        <v>0.81131816945424784</v>
      </c>
      <c r="J248" s="188">
        <f t="shared" si="118"/>
        <v>0.81753489419215153</v>
      </c>
      <c r="K248" s="188">
        <v>1</v>
      </c>
      <c r="L248" s="188">
        <v>0.80834549781458098</v>
      </c>
      <c r="M248" s="188">
        <v>0.80932048413461799</v>
      </c>
      <c r="N248" s="188">
        <v>0.81232782337375986</v>
      </c>
      <c r="O248" s="188">
        <v>0.81442257733993295</v>
      </c>
      <c r="P248" s="188">
        <v>0.81652092938453391</v>
      </c>
      <c r="Q248" s="190">
        <v>0.81954606859890133</v>
      </c>
      <c r="R248" s="190">
        <v>0.82053003883040021</v>
      </c>
    </row>
    <row r="249" spans="4:18" x14ac:dyDescent="0.25">
      <c r="D249" s="224">
        <v>44144</v>
      </c>
    </row>
    <row r="250" spans="4:18" x14ac:dyDescent="0.25">
      <c r="D250" s="224">
        <v>44145</v>
      </c>
    </row>
    <row r="251" spans="4:18" x14ac:dyDescent="0.25">
      <c r="D251" s="224">
        <v>44146</v>
      </c>
    </row>
    <row r="252" spans="4:18" x14ac:dyDescent="0.25">
      <c r="D252" s="224">
        <v>44147</v>
      </c>
    </row>
    <row r="253" spans="4:18" x14ac:dyDescent="0.25">
      <c r="D253" s="224">
        <v>44148</v>
      </c>
    </row>
    <row r="254" spans="4:18" x14ac:dyDescent="0.25">
      <c r="D254" s="224">
        <v>44149</v>
      </c>
    </row>
    <row r="255" spans="4:18" x14ac:dyDescent="0.25">
      <c r="D255" s="224">
        <v>44150</v>
      </c>
    </row>
    <row r="256" spans="4:18" x14ac:dyDescent="0.25">
      <c r="D256" s="224">
        <v>44151</v>
      </c>
    </row>
    <row r="257" spans="4:4" x14ac:dyDescent="0.25">
      <c r="D257" s="224">
        <v>44152</v>
      </c>
    </row>
    <row r="258" spans="4:4" x14ac:dyDescent="0.25">
      <c r="D258" s="224">
        <v>44153</v>
      </c>
    </row>
    <row r="259" spans="4:4" x14ac:dyDescent="0.25">
      <c r="D259" s="224">
        <v>44154</v>
      </c>
    </row>
    <row r="260" spans="4:4" x14ac:dyDescent="0.25">
      <c r="D260" s="224">
        <v>44155</v>
      </c>
    </row>
    <row r="261" spans="4:4" x14ac:dyDescent="0.25">
      <c r="D261" s="224">
        <v>44156</v>
      </c>
    </row>
    <row r="262" spans="4:4" x14ac:dyDescent="0.25">
      <c r="D262" s="224">
        <v>44157</v>
      </c>
    </row>
    <row r="263" spans="4:4" x14ac:dyDescent="0.25">
      <c r="D263" s="224">
        <v>44158</v>
      </c>
    </row>
    <row r="264" spans="4:4" x14ac:dyDescent="0.25">
      <c r="D264" s="224">
        <v>44159</v>
      </c>
    </row>
    <row r="265" spans="4:4" x14ac:dyDescent="0.25">
      <c r="D265" s="224">
        <v>44160</v>
      </c>
    </row>
    <row r="266" spans="4:4" x14ac:dyDescent="0.25">
      <c r="D266" s="224">
        <v>44161</v>
      </c>
    </row>
    <row r="267" spans="4:4" x14ac:dyDescent="0.25">
      <c r="D267" s="224">
        <v>44162</v>
      </c>
    </row>
    <row r="268" spans="4:4" x14ac:dyDescent="0.25">
      <c r="D268" s="224">
        <v>44163</v>
      </c>
    </row>
    <row r="269" spans="4:4" x14ac:dyDescent="0.25">
      <c r="D269" s="224">
        <v>44164</v>
      </c>
    </row>
    <row r="270" spans="4:4" x14ac:dyDescent="0.25">
      <c r="D270" s="224">
        <v>44165</v>
      </c>
    </row>
    <row r="271" spans="4:4" x14ac:dyDescent="0.25">
      <c r="D271" s="224">
        <v>44166</v>
      </c>
    </row>
    <row r="272" spans="4:4" x14ac:dyDescent="0.25">
      <c r="D272" s="224">
        <v>44167</v>
      </c>
    </row>
    <row r="273" spans="1:18" x14ac:dyDescent="0.25">
      <c r="D273" s="224">
        <v>44168</v>
      </c>
    </row>
    <row r="274" spans="1:18" x14ac:dyDescent="0.25">
      <c r="D274" s="224">
        <v>44169</v>
      </c>
    </row>
    <row r="275" spans="1:18" x14ac:dyDescent="0.25">
      <c r="D275" s="224">
        <v>44170</v>
      </c>
    </row>
    <row r="276" spans="1:18" x14ac:dyDescent="0.25">
      <c r="D276" s="224">
        <v>44171</v>
      </c>
    </row>
    <row r="277" spans="1:18" x14ac:dyDescent="0.25">
      <c r="D277" s="224">
        <v>44172</v>
      </c>
    </row>
    <row r="278" spans="1:18" x14ac:dyDescent="0.25">
      <c r="D278" s="224">
        <v>44173</v>
      </c>
    </row>
    <row r="279" spans="1:18" x14ac:dyDescent="0.25">
      <c r="D279" s="224">
        <v>44174</v>
      </c>
    </row>
    <row r="280" spans="1:18" x14ac:dyDescent="0.25">
      <c r="D280" s="224">
        <v>44175</v>
      </c>
    </row>
    <row r="281" spans="1:18" x14ac:dyDescent="0.25">
      <c r="D281" s="224">
        <v>44176</v>
      </c>
    </row>
    <row r="282" spans="1:18" x14ac:dyDescent="0.25">
      <c r="D282" s="224">
        <v>44177</v>
      </c>
    </row>
    <row r="283" spans="1:18" x14ac:dyDescent="0.25">
      <c r="D283" s="224">
        <v>44178</v>
      </c>
    </row>
    <row r="285" spans="1:18" x14ac:dyDescent="0.25">
      <c r="A285" s="192" t="s">
        <v>132</v>
      </c>
      <c r="E285" s="189"/>
      <c r="F285" s="189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90"/>
      <c r="R285" s="190"/>
    </row>
    <row r="286" spans="1:18" x14ac:dyDescent="0.25">
      <c r="A286" s="191" t="s">
        <v>130</v>
      </c>
      <c r="E286" s="189"/>
      <c r="F286" s="189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90"/>
      <c r="R286" s="190"/>
    </row>
  </sheetData>
  <mergeCells count="2"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AJ314"/>
  <sheetViews>
    <sheetView workbookViewId="0">
      <pane xSplit="1" ySplit="7" topLeftCell="AH174" activePane="bottomRight" state="frozen"/>
      <selection activeCell="AJ177" sqref="AJ177"/>
      <selection pane="topRight" activeCell="AJ177" sqref="AJ177"/>
      <selection pane="bottomLeft" activeCell="AJ177" sqref="AJ177"/>
      <selection pane="bottomRight" activeCell="AJ177" sqref="AJ177"/>
    </sheetView>
  </sheetViews>
  <sheetFormatPr baseColWidth="10" defaultRowHeight="15" x14ac:dyDescent="0.25"/>
  <cols>
    <col min="3" max="3" width="12" customWidth="1"/>
    <col min="12" max="33" width="12.28515625" customWidth="1"/>
    <col min="34" max="36" width="11.42578125" style="26"/>
  </cols>
  <sheetData>
    <row r="6" spans="1:36" ht="15.75" thickBot="1" x14ac:dyDescent="0.3">
      <c r="AH6"/>
      <c r="AI6"/>
      <c r="AJ6"/>
    </row>
    <row r="7" spans="1:36" ht="45.75" thickBot="1" x14ac:dyDescent="0.3">
      <c r="A7" s="3"/>
      <c r="B7" s="4" t="s">
        <v>17</v>
      </c>
      <c r="C7" s="53" t="s">
        <v>64</v>
      </c>
      <c r="D7" s="263" t="s">
        <v>82</v>
      </c>
      <c r="E7" s="264"/>
      <c r="F7" s="264"/>
      <c r="G7" s="264"/>
      <c r="H7" s="264"/>
      <c r="I7" s="264"/>
      <c r="J7" s="264"/>
      <c r="K7" s="264"/>
      <c r="L7" s="265"/>
      <c r="M7" s="263" t="s">
        <v>81</v>
      </c>
      <c r="N7" s="264"/>
      <c r="O7" s="264"/>
      <c r="P7" s="264"/>
      <c r="Q7" s="264"/>
      <c r="R7" s="264"/>
      <c r="S7" s="264"/>
      <c r="T7" s="264"/>
      <c r="U7" s="264"/>
      <c r="V7" s="104" t="s">
        <v>181</v>
      </c>
      <c r="W7" s="104" t="s">
        <v>182</v>
      </c>
      <c r="X7" s="55" t="s">
        <v>61</v>
      </c>
      <c r="Y7" s="266" t="s">
        <v>62</v>
      </c>
      <c r="Z7" s="267"/>
      <c r="AA7" s="267"/>
      <c r="AB7" s="267"/>
      <c r="AC7" s="267"/>
      <c r="AD7" s="267"/>
      <c r="AE7" s="267"/>
      <c r="AF7" s="267"/>
      <c r="AG7" s="268"/>
      <c r="AH7" s="105" t="s">
        <v>62</v>
      </c>
      <c r="AI7" s="105" t="s">
        <v>183</v>
      </c>
      <c r="AJ7" s="105" t="s">
        <v>63</v>
      </c>
    </row>
    <row r="8" spans="1:36" ht="15.75" thickBot="1" x14ac:dyDescent="0.3">
      <c r="A8" s="3"/>
      <c r="B8" s="122"/>
      <c r="C8" s="123"/>
      <c r="D8" t="s">
        <v>70</v>
      </c>
      <c r="E8" t="s">
        <v>71</v>
      </c>
      <c r="F8" t="s">
        <v>72</v>
      </c>
      <c r="G8" t="s">
        <v>73</v>
      </c>
      <c r="H8" t="s">
        <v>74</v>
      </c>
      <c r="I8" t="s">
        <v>75</v>
      </c>
      <c r="J8" t="s">
        <v>76</v>
      </c>
      <c r="K8" t="s">
        <v>77</v>
      </c>
      <c r="L8" t="s">
        <v>78</v>
      </c>
      <c r="M8" t="s">
        <v>70</v>
      </c>
      <c r="N8" t="s">
        <v>71</v>
      </c>
      <c r="O8" t="s">
        <v>72</v>
      </c>
      <c r="P8" t="s">
        <v>73</v>
      </c>
      <c r="Q8" t="s">
        <v>74</v>
      </c>
      <c r="R8" t="s">
        <v>75</v>
      </c>
      <c r="S8" t="s">
        <v>76</v>
      </c>
      <c r="T8" t="s">
        <v>77</v>
      </c>
      <c r="U8" t="s">
        <v>78</v>
      </c>
      <c r="X8" s="124"/>
      <c r="Y8" t="s">
        <v>70</v>
      </c>
      <c r="Z8" t="s">
        <v>71</v>
      </c>
      <c r="AA8" t="s">
        <v>72</v>
      </c>
      <c r="AB8" t="s">
        <v>73</v>
      </c>
      <c r="AC8" t="s">
        <v>74</v>
      </c>
      <c r="AD8" t="s">
        <v>75</v>
      </c>
      <c r="AE8" t="s">
        <v>76</v>
      </c>
      <c r="AF8" t="s">
        <v>77</v>
      </c>
      <c r="AG8" t="s">
        <v>78</v>
      </c>
      <c r="AI8" s="125"/>
      <c r="AJ8" s="125"/>
    </row>
    <row r="9" spans="1:36" x14ac:dyDescent="0.25">
      <c r="A9" s="6">
        <v>43891</v>
      </c>
      <c r="B9" s="51"/>
      <c r="C9" s="56"/>
      <c r="D9" s="57"/>
      <c r="E9" s="126"/>
      <c r="F9" s="126"/>
      <c r="G9" s="126"/>
      <c r="H9" s="126"/>
      <c r="I9" s="126"/>
      <c r="J9" s="126"/>
      <c r="K9" s="126"/>
      <c r="L9" s="126"/>
      <c r="M9" s="128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126"/>
      <c r="Z9" s="126"/>
      <c r="AA9" s="126"/>
      <c r="AB9" s="126"/>
      <c r="AC9" s="126"/>
      <c r="AD9" s="126"/>
      <c r="AE9" s="126"/>
      <c r="AF9" s="126"/>
      <c r="AG9" s="126"/>
      <c r="AH9" s="106"/>
      <c r="AI9" s="106"/>
      <c r="AJ9" s="106"/>
    </row>
    <row r="10" spans="1:36" x14ac:dyDescent="0.25">
      <c r="A10" s="7">
        <v>43892</v>
      </c>
      <c r="B10" s="52"/>
      <c r="C10" s="56"/>
      <c r="D10" s="59"/>
      <c r="E10" s="127"/>
      <c r="F10" s="127"/>
      <c r="G10" s="127"/>
      <c r="H10" s="127"/>
      <c r="I10" s="127"/>
      <c r="J10" s="127"/>
      <c r="K10" s="127"/>
      <c r="L10" s="127"/>
      <c r="M10" s="12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127"/>
      <c r="Z10" s="127"/>
      <c r="AA10" s="127"/>
      <c r="AB10" s="127"/>
      <c r="AC10" s="127"/>
      <c r="AD10" s="127"/>
      <c r="AE10" s="127"/>
      <c r="AF10" s="127"/>
      <c r="AG10" s="127"/>
      <c r="AH10" s="107"/>
      <c r="AI10" s="107"/>
      <c r="AJ10" s="107"/>
    </row>
    <row r="11" spans="1:36" x14ac:dyDescent="0.25">
      <c r="A11" s="7">
        <v>43893</v>
      </c>
      <c r="B11" s="52">
        <v>1</v>
      </c>
      <c r="C11" s="56">
        <f>+'Modelo predictivo'!G8</f>
        <v>0</v>
      </c>
      <c r="D11" s="59">
        <f>+$C11*'Estructura Poblacion'!C$19</f>
        <v>0</v>
      </c>
      <c r="E11" s="59">
        <f>+$C11*'Estructura Poblacion'!D$19</f>
        <v>0</v>
      </c>
      <c r="F11" s="59">
        <f>+$C11*'Estructura Poblacion'!E$19</f>
        <v>0</v>
      </c>
      <c r="G11" s="59">
        <f>+$C11*'Estructura Poblacion'!F$19</f>
        <v>0</v>
      </c>
      <c r="H11" s="59">
        <f>+$C11*'Estructura Poblacion'!G$19</f>
        <v>0</v>
      </c>
      <c r="I11" s="59">
        <f>+$C11*'Estructura Poblacion'!H$19</f>
        <v>0</v>
      </c>
      <c r="J11" s="59">
        <f>+$C11*'Estructura Poblacion'!I$19</f>
        <v>0</v>
      </c>
      <c r="K11" s="59">
        <f>+$C11*'Estructura Poblacion'!J$19</f>
        <v>0</v>
      </c>
      <c r="L11" s="59">
        <f>+$C11*'Estructura Poblacion'!K$19</f>
        <v>0</v>
      </c>
      <c r="M11" s="12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>
        <f>+X10+V11-W11</f>
        <v>0</v>
      </c>
      <c r="Y11" s="127"/>
      <c r="Z11" s="127"/>
      <c r="AA11" s="127"/>
      <c r="AB11" s="127"/>
      <c r="AC11" s="127"/>
      <c r="AD11" s="127"/>
      <c r="AE11" s="127"/>
      <c r="AF11" s="127"/>
      <c r="AG11" s="127"/>
      <c r="AH11" s="107"/>
      <c r="AI11" s="107"/>
      <c r="AJ11" s="59">
        <f>+AJ10+AH11-AI11</f>
        <v>0</v>
      </c>
    </row>
    <row r="12" spans="1:36" x14ac:dyDescent="0.25">
      <c r="A12" s="7">
        <v>43894</v>
      </c>
      <c r="B12" s="52">
        <f>+B11+1</f>
        <v>2</v>
      </c>
      <c r="C12" s="56">
        <f>+'Modelo predictivo'!G9</f>
        <v>0</v>
      </c>
      <c r="D12" s="59">
        <f>+$C12*'Estructura Poblacion'!C$19</f>
        <v>0</v>
      </c>
      <c r="E12" s="59">
        <f>+$C12*'Estructura Poblacion'!D$19</f>
        <v>0</v>
      </c>
      <c r="F12" s="59">
        <f>+$C12*'Estructura Poblacion'!E$19</f>
        <v>0</v>
      </c>
      <c r="G12" s="59">
        <f>+$C12*'Estructura Poblacion'!F$19</f>
        <v>0</v>
      </c>
      <c r="H12" s="59">
        <f>+$C12*'Estructura Poblacion'!G$19</f>
        <v>0</v>
      </c>
      <c r="I12" s="59">
        <f>+$C12*'Estructura Poblacion'!H$19</f>
        <v>0</v>
      </c>
      <c r="J12" s="59">
        <f>+$C12*'Estructura Poblacion'!I$19</f>
        <v>0</v>
      </c>
      <c r="K12" s="59">
        <f>+$C12*'Estructura Poblacion'!J$19</f>
        <v>0</v>
      </c>
      <c r="L12" s="59">
        <f>+$C12*'Estructura Poblacion'!K$19</f>
        <v>0</v>
      </c>
      <c r="M12" s="129">
        <f>+ROUND(D12*Parámetros!$B$105,0)</f>
        <v>0</v>
      </c>
      <c r="N12" s="129">
        <f>+ROUND(E12*Parámetros!$B$106,0)</f>
        <v>0</v>
      </c>
      <c r="O12" s="129">
        <f>+ROUND(F12*Parámetros!$B$107,0)</f>
        <v>0</v>
      </c>
      <c r="P12" s="129">
        <f>+ROUND(G12*Parámetros!$B$108,0)</f>
        <v>0</v>
      </c>
      <c r="Q12" s="129">
        <f>+ROUND(H12*Parámetros!$B$109,0)</f>
        <v>0</v>
      </c>
      <c r="R12" s="129">
        <f>+ROUND(I12*Parámetros!$B$110,0)</f>
        <v>0</v>
      </c>
      <c r="S12" s="129">
        <f>+ROUND(J12*Parámetros!$B$111,0)</f>
        <v>0</v>
      </c>
      <c r="T12" s="129">
        <f>+ROUND(K12*Parámetros!$B$112,0)</f>
        <v>0</v>
      </c>
      <c r="U12" s="129">
        <f>+ROUND(L12*Parámetros!$B$113,0)</f>
        <v>0</v>
      </c>
      <c r="V12" s="129">
        <f>+SUM(M12:U12)</f>
        <v>0</v>
      </c>
      <c r="W12" s="129"/>
      <c r="X12" s="59">
        <f t="shared" ref="X12:X75" si="0">+X11+V12-W12</f>
        <v>0</v>
      </c>
      <c r="Y12" s="60">
        <f>+ROUND(M12*Parámetros!$C$105,0)</f>
        <v>0</v>
      </c>
      <c r="Z12" s="60">
        <f>+ROUND(N12*Parámetros!$C$106,0)</f>
        <v>0</v>
      </c>
      <c r="AA12" s="60">
        <f>+ROUND(O12*Parámetros!$C$107,0)</f>
        <v>0</v>
      </c>
      <c r="AB12" s="60">
        <f>+ROUND(P12*Parámetros!$C$108,0)</f>
        <v>0</v>
      </c>
      <c r="AC12" s="60">
        <f>+ROUND(Q12*Parámetros!$C$109,0)</f>
        <v>0</v>
      </c>
      <c r="AD12" s="60">
        <f>+ROUND(R12*Parámetros!$C$110,0)</f>
        <v>0</v>
      </c>
      <c r="AE12" s="60">
        <f>+ROUND(S12*Parámetros!$C$111,0)</f>
        <v>0</v>
      </c>
      <c r="AF12" s="60">
        <f>+ROUND(T12*Parámetros!$C$112,0)</f>
        <v>0</v>
      </c>
      <c r="AG12" s="60">
        <f>+ROUND(U12*Parámetros!$C$113,0)</f>
        <v>0</v>
      </c>
      <c r="AH12" s="60">
        <f>+SUM(Y12:AG12)</f>
        <v>0</v>
      </c>
      <c r="AI12" s="107"/>
      <c r="AJ12" s="59">
        <f t="shared" ref="AJ12:AJ75" si="1">+AJ11+AH12-AI12</f>
        <v>0</v>
      </c>
    </row>
    <row r="13" spans="1:36" x14ac:dyDescent="0.25">
      <c r="A13" s="7">
        <v>43895</v>
      </c>
      <c r="B13" s="52">
        <f t="shared" ref="B13:B76" si="2">+B12+1</f>
        <v>3</v>
      </c>
      <c r="C13" s="56">
        <f>+'Modelo predictivo'!G10</f>
        <v>0</v>
      </c>
      <c r="D13" s="59">
        <f>+$C13*'Estructura Poblacion'!C$19</f>
        <v>0</v>
      </c>
      <c r="E13" s="59">
        <f>+$C13*'Estructura Poblacion'!D$19</f>
        <v>0</v>
      </c>
      <c r="F13" s="59">
        <f>+$C13*'Estructura Poblacion'!E$19</f>
        <v>0</v>
      </c>
      <c r="G13" s="59">
        <f>+$C13*'Estructura Poblacion'!F$19</f>
        <v>0</v>
      </c>
      <c r="H13" s="59">
        <f>+$C13*'Estructura Poblacion'!G$19</f>
        <v>0</v>
      </c>
      <c r="I13" s="59">
        <f>+$C13*'Estructura Poblacion'!H$19</f>
        <v>0</v>
      </c>
      <c r="J13" s="59">
        <f>+$C13*'Estructura Poblacion'!I$19</f>
        <v>0</v>
      </c>
      <c r="K13" s="59">
        <f>+$C13*'Estructura Poblacion'!J$19</f>
        <v>0</v>
      </c>
      <c r="L13" s="59">
        <f>+$C13*'Estructura Poblacion'!K$19</f>
        <v>0</v>
      </c>
      <c r="M13" s="129">
        <f>+ROUND(D13*Parámetros!$B$105,0)</f>
        <v>0</v>
      </c>
      <c r="N13" s="129">
        <f>+ROUND(E13*Parámetros!$B$106,0)</f>
        <v>0</v>
      </c>
      <c r="O13" s="129">
        <f>+ROUND(F13*Parámetros!$B$107,0)</f>
        <v>0</v>
      </c>
      <c r="P13" s="129">
        <f>+ROUND(G13*Parámetros!$B$108,0)</f>
        <v>0</v>
      </c>
      <c r="Q13" s="129">
        <f>+ROUND(H13*Parámetros!$B$109,0)</f>
        <v>0</v>
      </c>
      <c r="R13" s="129">
        <f>+ROUND(I13*Parámetros!$B$110,0)</f>
        <v>0</v>
      </c>
      <c r="S13" s="129">
        <f>+ROUND(J13*Parámetros!$B$111,0)</f>
        <v>0</v>
      </c>
      <c r="T13" s="129">
        <f>+ROUND(K13*Parámetros!$B$112,0)</f>
        <v>0</v>
      </c>
      <c r="U13" s="129">
        <f>+ROUND(L13*Parámetros!$B$113,0)</f>
        <v>0</v>
      </c>
      <c r="V13" s="129">
        <f t="shared" ref="V13:V76" si="3">+SUM(M13:U13)</f>
        <v>0</v>
      </c>
      <c r="W13" s="129"/>
      <c r="X13" s="59">
        <f t="shared" si="0"/>
        <v>0</v>
      </c>
      <c r="Y13" s="60">
        <f>+ROUND(M13*Parámetros!$C$105,0)</f>
        <v>0</v>
      </c>
      <c r="Z13" s="60">
        <f>+ROUND(N13*Parámetros!$C$106,0)</f>
        <v>0</v>
      </c>
      <c r="AA13" s="60">
        <f>+ROUND(O13*Parámetros!$C$107,0)</f>
        <v>0</v>
      </c>
      <c r="AB13" s="60">
        <f>+ROUND(P13*Parámetros!$C$108,0)</f>
        <v>0</v>
      </c>
      <c r="AC13" s="60">
        <f>+ROUND(Q13*Parámetros!$C$109,0)</f>
        <v>0</v>
      </c>
      <c r="AD13" s="60">
        <f>+ROUND(R13*Parámetros!$C$110,0)</f>
        <v>0</v>
      </c>
      <c r="AE13" s="60">
        <f>+ROUND(S13*Parámetros!$C$111,0)</f>
        <v>0</v>
      </c>
      <c r="AF13" s="60">
        <f>+ROUND(T13*Parámetros!$C$112,0)</f>
        <v>0</v>
      </c>
      <c r="AG13" s="60">
        <f>+ROUND(U13*Parámetros!$C$113,0)</f>
        <v>0</v>
      </c>
      <c r="AH13" s="60">
        <f t="shared" ref="AH13:AH76" si="4">+SUM(Y13:AG13)</f>
        <v>0</v>
      </c>
      <c r="AI13" s="107"/>
      <c r="AJ13" s="59">
        <f t="shared" si="1"/>
        <v>0</v>
      </c>
    </row>
    <row r="14" spans="1:36" x14ac:dyDescent="0.25">
      <c r="A14" s="7">
        <v>43896</v>
      </c>
      <c r="B14" s="52">
        <f t="shared" si="2"/>
        <v>4</v>
      </c>
      <c r="C14" s="56">
        <f>+'Modelo predictivo'!G11</f>
        <v>0</v>
      </c>
      <c r="D14" s="59">
        <f>+$C14*'Estructura Poblacion'!C$19</f>
        <v>0</v>
      </c>
      <c r="E14" s="59">
        <f>+$C14*'Estructura Poblacion'!D$19</f>
        <v>0</v>
      </c>
      <c r="F14" s="59">
        <f>+$C14*'Estructura Poblacion'!E$19</f>
        <v>0</v>
      </c>
      <c r="G14" s="59">
        <f>+$C14*'Estructura Poblacion'!F$19</f>
        <v>0</v>
      </c>
      <c r="H14" s="59">
        <f>+$C14*'Estructura Poblacion'!G$19</f>
        <v>0</v>
      </c>
      <c r="I14" s="59">
        <f>+$C14*'Estructura Poblacion'!H$19</f>
        <v>0</v>
      </c>
      <c r="J14" s="59">
        <f>+$C14*'Estructura Poblacion'!I$19</f>
        <v>0</v>
      </c>
      <c r="K14" s="59">
        <f>+$C14*'Estructura Poblacion'!J$19</f>
        <v>0</v>
      </c>
      <c r="L14" s="59">
        <f>+$C14*'Estructura Poblacion'!K$19</f>
        <v>0</v>
      </c>
      <c r="M14" s="129">
        <f>+ROUND(D14*Parámetros!$B$105,0)</f>
        <v>0</v>
      </c>
      <c r="N14" s="129">
        <f>+ROUND(E14*Parámetros!$B$106,0)</f>
        <v>0</v>
      </c>
      <c r="O14" s="129">
        <f>+ROUND(F14*Parámetros!$B$107,0)</f>
        <v>0</v>
      </c>
      <c r="P14" s="129">
        <f>+ROUND(G14*Parámetros!$B$108,0)</f>
        <v>0</v>
      </c>
      <c r="Q14" s="129">
        <f>+ROUND(H14*Parámetros!$B$109,0)</f>
        <v>0</v>
      </c>
      <c r="R14" s="129">
        <f>+ROUND(I14*Parámetros!$B$110,0)</f>
        <v>0</v>
      </c>
      <c r="S14" s="129">
        <f>+ROUND(J14*Parámetros!$B$111,0)</f>
        <v>0</v>
      </c>
      <c r="T14" s="129">
        <f>+ROUND(K14*Parámetros!$B$112,0)</f>
        <v>0</v>
      </c>
      <c r="U14" s="129">
        <f>+ROUND(L14*Parámetros!$B$113,0)</f>
        <v>0</v>
      </c>
      <c r="V14" s="129">
        <f t="shared" si="3"/>
        <v>0</v>
      </c>
      <c r="W14" s="129"/>
      <c r="X14" s="59">
        <f t="shared" si="0"/>
        <v>0</v>
      </c>
      <c r="Y14" s="60">
        <f>+ROUND(M14*Parámetros!$C$105,0)</f>
        <v>0</v>
      </c>
      <c r="Z14" s="60">
        <f>+ROUND(N14*Parámetros!$C$106,0)</f>
        <v>0</v>
      </c>
      <c r="AA14" s="60">
        <f>+ROUND(O14*Parámetros!$C$107,0)</f>
        <v>0</v>
      </c>
      <c r="AB14" s="60">
        <f>+ROUND(P14*Parámetros!$C$108,0)</f>
        <v>0</v>
      </c>
      <c r="AC14" s="60">
        <f>+ROUND(Q14*Parámetros!$C$109,0)</f>
        <v>0</v>
      </c>
      <c r="AD14" s="60">
        <f>+ROUND(R14*Parámetros!$C$110,0)</f>
        <v>0</v>
      </c>
      <c r="AE14" s="60">
        <f>+ROUND(S14*Parámetros!$C$111,0)</f>
        <v>0</v>
      </c>
      <c r="AF14" s="60">
        <f>+ROUND(T14*Parámetros!$C$112,0)</f>
        <v>0</v>
      </c>
      <c r="AG14" s="60">
        <f>+ROUND(U14*Parámetros!$C$113,0)</f>
        <v>0</v>
      </c>
      <c r="AH14" s="60">
        <f t="shared" si="4"/>
        <v>0</v>
      </c>
      <c r="AI14" s="107"/>
      <c r="AJ14" s="59">
        <f t="shared" si="1"/>
        <v>0</v>
      </c>
    </row>
    <row r="15" spans="1:36" x14ac:dyDescent="0.25">
      <c r="A15" s="7">
        <v>43897</v>
      </c>
      <c r="B15" s="52">
        <f t="shared" si="2"/>
        <v>5</v>
      </c>
      <c r="C15" s="56">
        <f>+'Modelo predictivo'!G12</f>
        <v>0</v>
      </c>
      <c r="D15" s="59">
        <f>+$C15*'Estructura Poblacion'!C$19</f>
        <v>0</v>
      </c>
      <c r="E15" s="59">
        <f>+$C15*'Estructura Poblacion'!D$19</f>
        <v>0</v>
      </c>
      <c r="F15" s="59">
        <f>+$C15*'Estructura Poblacion'!E$19</f>
        <v>0</v>
      </c>
      <c r="G15" s="59">
        <f>+$C15*'Estructura Poblacion'!F$19</f>
        <v>0</v>
      </c>
      <c r="H15" s="59">
        <f>+$C15*'Estructura Poblacion'!G$19</f>
        <v>0</v>
      </c>
      <c r="I15" s="59">
        <f>+$C15*'Estructura Poblacion'!H$19</f>
        <v>0</v>
      </c>
      <c r="J15" s="59">
        <f>+$C15*'Estructura Poblacion'!I$19</f>
        <v>0</v>
      </c>
      <c r="K15" s="59">
        <f>+$C15*'Estructura Poblacion'!J$19</f>
        <v>0</v>
      </c>
      <c r="L15" s="59">
        <f>+$C15*'Estructura Poblacion'!K$19</f>
        <v>0</v>
      </c>
      <c r="M15" s="129">
        <f>+ROUND(D15*Parámetros!$B$105,0)</f>
        <v>0</v>
      </c>
      <c r="N15" s="129">
        <f>+ROUND(E15*Parámetros!$B$106,0)</f>
        <v>0</v>
      </c>
      <c r="O15" s="129">
        <f>+ROUND(F15*Parámetros!$B$107,0)</f>
        <v>0</v>
      </c>
      <c r="P15" s="129">
        <f>+ROUND(G15*Parámetros!$B$108,0)</f>
        <v>0</v>
      </c>
      <c r="Q15" s="129">
        <f>+ROUND(H15*Parámetros!$B$109,0)</f>
        <v>0</v>
      </c>
      <c r="R15" s="129">
        <f>+ROUND(I15*Parámetros!$B$110,0)</f>
        <v>0</v>
      </c>
      <c r="S15" s="129">
        <f>+ROUND(J15*Parámetros!$B$111,0)</f>
        <v>0</v>
      </c>
      <c r="T15" s="129">
        <f>+ROUND(K15*Parámetros!$B$112,0)</f>
        <v>0</v>
      </c>
      <c r="U15" s="129">
        <f>+ROUND(L15*Parámetros!$B$113,0)</f>
        <v>0</v>
      </c>
      <c r="V15" s="129">
        <f t="shared" si="3"/>
        <v>0</v>
      </c>
      <c r="W15" s="129"/>
      <c r="X15" s="59">
        <f t="shared" si="0"/>
        <v>0</v>
      </c>
      <c r="Y15" s="60">
        <f>+ROUND(M15*Parámetros!$C$105,0)</f>
        <v>0</v>
      </c>
      <c r="Z15" s="60">
        <f>+ROUND(N15*Parámetros!$C$106,0)</f>
        <v>0</v>
      </c>
      <c r="AA15" s="60">
        <f>+ROUND(O15*Parámetros!$C$107,0)</f>
        <v>0</v>
      </c>
      <c r="AB15" s="60">
        <f>+ROUND(P15*Parámetros!$C$108,0)</f>
        <v>0</v>
      </c>
      <c r="AC15" s="60">
        <f>+ROUND(Q15*Parámetros!$C$109,0)</f>
        <v>0</v>
      </c>
      <c r="AD15" s="60">
        <f>+ROUND(R15*Parámetros!$C$110,0)</f>
        <v>0</v>
      </c>
      <c r="AE15" s="60">
        <f>+ROUND(S15*Parámetros!$C$111,0)</f>
        <v>0</v>
      </c>
      <c r="AF15" s="60">
        <f>+ROUND(T15*Parámetros!$C$112,0)</f>
        <v>0</v>
      </c>
      <c r="AG15" s="60">
        <f>+ROUND(U15*Parámetros!$C$113,0)</f>
        <v>0</v>
      </c>
      <c r="AH15" s="60">
        <f t="shared" si="4"/>
        <v>0</v>
      </c>
      <c r="AI15" s="107"/>
      <c r="AJ15" s="59">
        <f t="shared" si="1"/>
        <v>0</v>
      </c>
    </row>
    <row r="16" spans="1:36" x14ac:dyDescent="0.25">
      <c r="A16" s="7">
        <v>43898</v>
      </c>
      <c r="B16" s="52">
        <f t="shared" si="2"/>
        <v>6</v>
      </c>
      <c r="C16" s="56">
        <f>+'Modelo predictivo'!G13</f>
        <v>4.1453766003251076</v>
      </c>
      <c r="D16" s="59">
        <f>+$C16*'Estructura Poblacion'!C$19</f>
        <v>0.16910420271946314</v>
      </c>
      <c r="E16" s="59">
        <f>+$C16*'Estructura Poblacion'!D$19</f>
        <v>0.27810374711058949</v>
      </c>
      <c r="F16" s="59">
        <f>+$C16*'Estructura Poblacion'!E$19</f>
        <v>0.84398600709361649</v>
      </c>
      <c r="G16" s="59">
        <f>+$C16*'Estructura Poblacion'!F$19</f>
        <v>0.96323770501403727</v>
      </c>
      <c r="H16" s="59">
        <f>+$C16*'Estructura Poblacion'!G$19</f>
        <v>0.77130556153772467</v>
      </c>
      <c r="I16" s="59">
        <f>+$C16*'Estructura Poblacion'!H$19</f>
        <v>0.52497222426516876</v>
      </c>
      <c r="J16" s="59">
        <f>+$C16*'Estructura Poblacion'!I$19</f>
        <v>0.27923035738853391</v>
      </c>
      <c r="K16" s="59">
        <f>+$C16*'Estructura Poblacion'!J$19</f>
        <v>0.15381046819636712</v>
      </c>
      <c r="L16" s="59">
        <f>+$C16*'Estructura Poblacion'!K$19</f>
        <v>0.16162632699960683</v>
      </c>
      <c r="M16" s="129">
        <f>+ROUND(D16*Parámetros!$B$105,0)</f>
        <v>0</v>
      </c>
      <c r="N16" s="129">
        <f>+ROUND(E16*Parámetros!$B$106,0)</f>
        <v>0</v>
      </c>
      <c r="O16" s="129">
        <f>+ROUND(F16*Parámetros!$B$107,0)</f>
        <v>0</v>
      </c>
      <c r="P16" s="129">
        <f>+ROUND(G16*Parámetros!$B$108,0)</f>
        <v>0</v>
      </c>
      <c r="Q16" s="129">
        <f>+ROUND(H16*Parámetros!$B$109,0)</f>
        <v>0</v>
      </c>
      <c r="R16" s="129">
        <f>+ROUND(I16*Parámetros!$B$110,0)</f>
        <v>0</v>
      </c>
      <c r="S16" s="129">
        <f>+ROUND(J16*Parámetros!$B$111,0)</f>
        <v>0</v>
      </c>
      <c r="T16" s="129">
        <f>+ROUND(K16*Parámetros!$B$112,0)</f>
        <v>0</v>
      </c>
      <c r="U16" s="129">
        <f>+ROUND(L16*Parámetros!$B$113,0)</f>
        <v>0</v>
      </c>
      <c r="V16" s="129">
        <f t="shared" si="3"/>
        <v>0</v>
      </c>
      <c r="W16" s="129"/>
      <c r="X16" s="59">
        <f t="shared" si="0"/>
        <v>0</v>
      </c>
      <c r="Y16" s="60">
        <f>+ROUND(M16*Parámetros!$C$105,0)</f>
        <v>0</v>
      </c>
      <c r="Z16" s="60">
        <f>+ROUND(N16*Parámetros!$C$106,0)</f>
        <v>0</v>
      </c>
      <c r="AA16" s="60">
        <f>+ROUND(O16*Parámetros!$C$107,0)</f>
        <v>0</v>
      </c>
      <c r="AB16" s="60">
        <f>+ROUND(P16*Parámetros!$C$108,0)</f>
        <v>0</v>
      </c>
      <c r="AC16" s="60">
        <f>+ROUND(Q16*Parámetros!$C$109,0)</f>
        <v>0</v>
      </c>
      <c r="AD16" s="60">
        <f>+ROUND(R16*Parámetros!$C$110,0)</f>
        <v>0</v>
      </c>
      <c r="AE16" s="60">
        <f>+ROUND(S16*Parámetros!$C$111,0)</f>
        <v>0</v>
      </c>
      <c r="AF16" s="60">
        <f>+ROUND(T16*Parámetros!$C$112,0)</f>
        <v>0</v>
      </c>
      <c r="AG16" s="60">
        <f>+ROUND(U16*Parámetros!$C$113,0)</f>
        <v>0</v>
      </c>
      <c r="AH16" s="60">
        <f t="shared" si="4"/>
        <v>0</v>
      </c>
      <c r="AI16" s="107"/>
      <c r="AJ16" s="59">
        <f t="shared" si="1"/>
        <v>0</v>
      </c>
    </row>
    <row r="17" spans="1:36" x14ac:dyDescent="0.25">
      <c r="A17" s="7">
        <v>43899</v>
      </c>
      <c r="B17" s="52">
        <f t="shared" si="2"/>
        <v>7</v>
      </c>
      <c r="C17" s="56">
        <f>+'Modelo predictivo'!G14</f>
        <v>5.7586274221539497</v>
      </c>
      <c r="D17" s="59">
        <f>+$C17*'Estructura Poblacion'!C$19</f>
        <v>0.23491426542654978</v>
      </c>
      <c r="E17" s="59">
        <f>+$C17*'Estructura Poblacion'!D$19</f>
        <v>0.38633302078976567</v>
      </c>
      <c r="F17" s="59">
        <f>+$C17*'Estructura Poblacion'!E$19</f>
        <v>1.1724389441437839</v>
      </c>
      <c r="G17" s="59">
        <f>+$C17*'Estructura Poblacion'!F$19</f>
        <v>1.3380996702956847</v>
      </c>
      <c r="H17" s="59">
        <f>+$C17*'Estructura Poblacion'!G$19</f>
        <v>1.0714735440882857</v>
      </c>
      <c r="I17" s="59">
        <f>+$C17*'Estructura Poblacion'!H$19</f>
        <v>0.72927498222609288</v>
      </c>
      <c r="J17" s="59">
        <f>+$C17*'Estructura Poblacion'!I$19</f>
        <v>0.38789807252478598</v>
      </c>
      <c r="K17" s="59">
        <f>+$C17*'Estructura Poblacion'!J$19</f>
        <v>0.21366868812364898</v>
      </c>
      <c r="L17" s="59">
        <f>+$C17*'Estructura Poblacion'!K$19</f>
        <v>0.22452623453535245</v>
      </c>
      <c r="M17" s="129">
        <f>+ROUND(D17*Parámetros!$B$105,0)</f>
        <v>0</v>
      </c>
      <c r="N17" s="129">
        <f>+ROUND(E17*Parámetros!$B$106,0)</f>
        <v>0</v>
      </c>
      <c r="O17" s="129">
        <f>+ROUND(F17*Parámetros!$B$107,0)</f>
        <v>0</v>
      </c>
      <c r="P17" s="129">
        <f>+ROUND(G17*Parámetros!$B$108,0)</f>
        <v>0</v>
      </c>
      <c r="Q17" s="129">
        <f>+ROUND(H17*Parámetros!$B$109,0)</f>
        <v>0</v>
      </c>
      <c r="R17" s="129">
        <f>+ROUND(I17*Parámetros!$B$110,0)</f>
        <v>0</v>
      </c>
      <c r="S17" s="129">
        <f>+ROUND(J17*Parámetros!$B$111,0)</f>
        <v>0</v>
      </c>
      <c r="T17" s="129">
        <f>+ROUND(K17*Parámetros!$B$112,0)</f>
        <v>0</v>
      </c>
      <c r="U17" s="129">
        <f>+ROUND(L17*Parámetros!$B$113,0)</f>
        <v>0</v>
      </c>
      <c r="V17" s="129">
        <f t="shared" si="3"/>
        <v>0</v>
      </c>
      <c r="W17" s="129"/>
      <c r="X17" s="59">
        <f t="shared" si="0"/>
        <v>0</v>
      </c>
      <c r="Y17" s="60">
        <f>+ROUND(M17*Parámetros!$C$105,0)</f>
        <v>0</v>
      </c>
      <c r="Z17" s="60">
        <f>+ROUND(N17*Parámetros!$C$106,0)</f>
        <v>0</v>
      </c>
      <c r="AA17" s="60">
        <f>+ROUND(O17*Parámetros!$C$107,0)</f>
        <v>0</v>
      </c>
      <c r="AB17" s="60">
        <f>+ROUND(P17*Parámetros!$C$108,0)</f>
        <v>0</v>
      </c>
      <c r="AC17" s="60">
        <f>+ROUND(Q17*Parámetros!$C$109,0)</f>
        <v>0</v>
      </c>
      <c r="AD17" s="60">
        <f>+ROUND(R17*Parámetros!$C$110,0)</f>
        <v>0</v>
      </c>
      <c r="AE17" s="60">
        <f>+ROUND(S17*Parámetros!$C$111,0)</f>
        <v>0</v>
      </c>
      <c r="AF17" s="60">
        <f>+ROUND(T17*Parámetros!$C$112,0)</f>
        <v>0</v>
      </c>
      <c r="AG17" s="60">
        <f>+ROUND(U17*Parámetros!$C$113,0)</f>
        <v>0</v>
      </c>
      <c r="AH17" s="60">
        <f t="shared" si="4"/>
        <v>0</v>
      </c>
      <c r="AI17" s="107"/>
      <c r="AJ17" s="59">
        <f t="shared" si="1"/>
        <v>0</v>
      </c>
    </row>
    <row r="18" spans="1:36" x14ac:dyDescent="0.25">
      <c r="A18" s="7">
        <v>43900</v>
      </c>
      <c r="B18" s="52">
        <f t="shared" si="2"/>
        <v>8</v>
      </c>
      <c r="C18" s="56">
        <f>+'Modelo predictivo'!G15</f>
        <v>7.9997044280171394</v>
      </c>
      <c r="D18" s="59">
        <f>+$C18*'Estructura Poblacion'!C$19</f>
        <v>0.32633552261213206</v>
      </c>
      <c r="E18" s="59">
        <f>+$C18*'Estructura Poblacion'!D$19</f>
        <v>0.53668170390942582</v>
      </c>
      <c r="F18" s="59">
        <f>+$C18*'Estructura Poblacion'!E$19</f>
        <v>1.6287153735566029</v>
      </c>
      <c r="G18" s="59">
        <f>+$C18*'Estructura Poblacion'!F$19</f>
        <v>1.8588460535598952</v>
      </c>
      <c r="H18" s="59">
        <f>+$C18*'Estructura Poblacion'!G$19</f>
        <v>1.4884574095158623</v>
      </c>
      <c r="I18" s="59">
        <f>+$C18*'Estructura Poblacion'!H$19</f>
        <v>1.013085910387663</v>
      </c>
      <c r="J18" s="59">
        <f>+$C18*'Estructura Poblacion'!I$19</f>
        <v>0.53885582464634874</v>
      </c>
      <c r="K18" s="59">
        <f>+$C18*'Estructura Poblacion'!J$19</f>
        <v>0.29682183360840325</v>
      </c>
      <c r="L18" s="59">
        <f>+$C18*'Estructura Poblacion'!K$19</f>
        <v>0.31190479622080614</v>
      </c>
      <c r="M18" s="129">
        <f>+ROUND(D18*Parámetros!$B$105,0)</f>
        <v>0</v>
      </c>
      <c r="N18" s="129">
        <f>+ROUND(E18*Parámetros!$B$106,0)</f>
        <v>0</v>
      </c>
      <c r="O18" s="129">
        <f>+ROUND(F18*Parámetros!$B$107,0)</f>
        <v>0</v>
      </c>
      <c r="P18" s="129">
        <f>+ROUND(G18*Parámetros!$B$108,0)</f>
        <v>0</v>
      </c>
      <c r="Q18" s="129">
        <f>+ROUND(H18*Parámetros!$B$109,0)</f>
        <v>0</v>
      </c>
      <c r="R18" s="129">
        <f>+ROUND(I18*Parámetros!$B$110,0)</f>
        <v>0</v>
      </c>
      <c r="S18" s="129">
        <f>+ROUND(J18*Parámetros!$B$111,0)</f>
        <v>0</v>
      </c>
      <c r="T18" s="129">
        <f>+ROUND(K18*Parámetros!$B$112,0)</f>
        <v>0</v>
      </c>
      <c r="U18" s="129">
        <f>+ROUND(L18*Parámetros!$B$113,0)</f>
        <v>0</v>
      </c>
      <c r="V18" s="129">
        <f t="shared" si="3"/>
        <v>0</v>
      </c>
      <c r="W18" s="129"/>
      <c r="X18" s="59">
        <f t="shared" si="0"/>
        <v>0</v>
      </c>
      <c r="Y18" s="60">
        <f>+ROUND(M18*Parámetros!$C$105,0)</f>
        <v>0</v>
      </c>
      <c r="Z18" s="60">
        <f>+ROUND(N18*Parámetros!$C$106,0)</f>
        <v>0</v>
      </c>
      <c r="AA18" s="60">
        <f>+ROUND(O18*Parámetros!$C$107,0)</f>
        <v>0</v>
      </c>
      <c r="AB18" s="60">
        <f>+ROUND(P18*Parámetros!$C$108,0)</f>
        <v>0</v>
      </c>
      <c r="AC18" s="60">
        <f>+ROUND(Q18*Parámetros!$C$109,0)</f>
        <v>0</v>
      </c>
      <c r="AD18" s="60">
        <f>+ROUND(R18*Parámetros!$C$110,0)</f>
        <v>0</v>
      </c>
      <c r="AE18" s="60">
        <f>+ROUND(S18*Parámetros!$C$111,0)</f>
        <v>0</v>
      </c>
      <c r="AF18" s="60">
        <f>+ROUND(T18*Parámetros!$C$112,0)</f>
        <v>0</v>
      </c>
      <c r="AG18" s="60">
        <f>+ROUND(U18*Parámetros!$C$113,0)</f>
        <v>0</v>
      </c>
      <c r="AH18" s="60">
        <f t="shared" si="4"/>
        <v>0</v>
      </c>
      <c r="AI18" s="107"/>
      <c r="AJ18" s="59">
        <f t="shared" si="1"/>
        <v>0</v>
      </c>
    </row>
    <row r="19" spans="1:36" x14ac:dyDescent="0.25">
      <c r="A19" s="7">
        <v>43901</v>
      </c>
      <c r="B19" s="52">
        <f t="shared" si="2"/>
        <v>9</v>
      </c>
      <c r="C19" s="56">
        <f>+'Modelo predictivo'!G16</f>
        <v>6.5990789607167244</v>
      </c>
      <c r="D19" s="59">
        <f>+$C19*'Estructura Poblacion'!C$19</f>
        <v>0.26919918114249652</v>
      </c>
      <c r="E19" s="59">
        <f>+$C19*'Estructura Poblacion'!D$19</f>
        <v>0.44271697445053482</v>
      </c>
      <c r="F19" s="59">
        <f>+$C19*'Estructura Poblacion'!E$19</f>
        <v>1.343552308881659</v>
      </c>
      <c r="G19" s="59">
        <f>+$C19*'Estructura Poblacion'!F$19</f>
        <v>1.5333906388212544</v>
      </c>
      <c r="H19" s="59">
        <f>+$C19*'Estructura Poblacion'!G$19</f>
        <v>1.2278513616900846</v>
      </c>
      <c r="I19" s="59">
        <f>+$C19*'Estructura Poblacion'!H$19</f>
        <v>0.83571011614173762</v>
      </c>
      <c r="J19" s="59">
        <f>+$C19*'Estructura Poblacion'!I$19</f>
        <v>0.44451044001444218</v>
      </c>
      <c r="K19" s="59">
        <f>+$C19*'Estructura Poblacion'!J$19</f>
        <v>0.24485288611245395</v>
      </c>
      <c r="L19" s="59">
        <f>+$C19*'Estructura Poblacion'!K$19</f>
        <v>0.25729505346206138</v>
      </c>
      <c r="M19" s="129">
        <f>+ROUND(D19*Parámetros!$B$105,0)</f>
        <v>0</v>
      </c>
      <c r="N19" s="129">
        <f>+ROUND(E19*Parámetros!$B$106,0)</f>
        <v>0</v>
      </c>
      <c r="O19" s="129">
        <f>+ROUND(F19*Parámetros!$B$107,0)</f>
        <v>0</v>
      </c>
      <c r="P19" s="129">
        <f>+ROUND(G19*Parámetros!$B$108,0)</f>
        <v>0</v>
      </c>
      <c r="Q19" s="129">
        <f>+ROUND(H19*Parámetros!$B$109,0)</f>
        <v>0</v>
      </c>
      <c r="R19" s="129">
        <f>+ROUND(I19*Parámetros!$B$110,0)</f>
        <v>0</v>
      </c>
      <c r="S19" s="129">
        <f>+ROUND(J19*Parámetros!$B$111,0)</f>
        <v>0</v>
      </c>
      <c r="T19" s="129">
        <f>+ROUND(K19*Parámetros!$B$112,0)</f>
        <v>0</v>
      </c>
      <c r="U19" s="129">
        <f>+ROUND(L19*Parámetros!$B$113,0)</f>
        <v>0</v>
      </c>
      <c r="V19" s="129">
        <f t="shared" si="3"/>
        <v>0</v>
      </c>
      <c r="W19" s="129"/>
      <c r="X19" s="59">
        <f t="shared" si="0"/>
        <v>0</v>
      </c>
      <c r="Y19" s="60">
        <f>+ROUND(M19*Parámetros!$C$105,0)</f>
        <v>0</v>
      </c>
      <c r="Z19" s="60">
        <f>+ROUND(N19*Parámetros!$C$106,0)</f>
        <v>0</v>
      </c>
      <c r="AA19" s="60">
        <f>+ROUND(O19*Parámetros!$C$107,0)</f>
        <v>0</v>
      </c>
      <c r="AB19" s="60">
        <f>+ROUND(P19*Parámetros!$C$108,0)</f>
        <v>0</v>
      </c>
      <c r="AC19" s="60">
        <f>+ROUND(Q19*Parámetros!$C$109,0)</f>
        <v>0</v>
      </c>
      <c r="AD19" s="60">
        <f>+ROUND(R19*Parámetros!$C$110,0)</f>
        <v>0</v>
      </c>
      <c r="AE19" s="60">
        <f>+ROUND(S19*Parámetros!$C$111,0)</f>
        <v>0</v>
      </c>
      <c r="AF19" s="60">
        <f>+ROUND(T19*Parámetros!$C$112,0)</f>
        <v>0</v>
      </c>
      <c r="AG19" s="60">
        <f>+ROUND(U19*Parámetros!$C$113,0)</f>
        <v>0</v>
      </c>
      <c r="AH19" s="60">
        <f t="shared" si="4"/>
        <v>0</v>
      </c>
      <c r="AI19" s="107"/>
      <c r="AJ19" s="59">
        <f t="shared" si="1"/>
        <v>0</v>
      </c>
    </row>
    <row r="20" spans="1:36" x14ac:dyDescent="0.25">
      <c r="A20" s="7">
        <v>43902</v>
      </c>
      <c r="B20" s="52">
        <f t="shared" si="2"/>
        <v>10</v>
      </c>
      <c r="C20" s="56">
        <f>+'Modelo predictivo'!G17</f>
        <v>7.9326397404074669</v>
      </c>
      <c r="D20" s="59">
        <f>+$C20*'Estructura Poblacion'!C$19</f>
        <v>0.32359972279891991</v>
      </c>
      <c r="E20" s="59">
        <f>+$C20*'Estructura Poblacion'!D$19</f>
        <v>0.53218248882687136</v>
      </c>
      <c r="F20" s="59">
        <f>+$C20*'Estructura Poblacion'!E$19</f>
        <v>1.6150612081164282</v>
      </c>
      <c r="G20" s="59">
        <f>+$C20*'Estructura Poblacion'!F$19</f>
        <v>1.8432626115692308</v>
      </c>
      <c r="H20" s="59">
        <f>+$C20*'Estructura Poblacion'!G$19</f>
        <v>1.4759790820866792</v>
      </c>
      <c r="I20" s="59">
        <f>+$C20*'Estructura Poblacion'!H$19</f>
        <v>1.0045928103346216</v>
      </c>
      <c r="J20" s="59">
        <f>+$C20*'Estructura Poblacion'!I$19</f>
        <v>0.53433838304938241</v>
      </c>
      <c r="K20" s="59">
        <f>+$C20*'Estructura Poblacion'!J$19</f>
        <v>0.29433345872833139</v>
      </c>
      <c r="L20" s="59">
        <f>+$C20*'Estructura Poblacion'!K$19</f>
        <v>0.30928997489700233</v>
      </c>
      <c r="M20" s="129">
        <f>+ROUND(D20*Parámetros!$B$105,0)</f>
        <v>0</v>
      </c>
      <c r="N20" s="129">
        <f>+ROUND(E20*Parámetros!$B$106,0)</f>
        <v>0</v>
      </c>
      <c r="O20" s="129">
        <f>+ROUND(F20*Parámetros!$B$107,0)</f>
        <v>0</v>
      </c>
      <c r="P20" s="129">
        <f>+ROUND(G20*Parámetros!$B$108,0)</f>
        <v>0</v>
      </c>
      <c r="Q20" s="129">
        <f>+ROUND(H20*Parámetros!$B$109,0)</f>
        <v>0</v>
      </c>
      <c r="R20" s="129">
        <f>+ROUND(I20*Parámetros!$B$110,0)</f>
        <v>0</v>
      </c>
      <c r="S20" s="129">
        <f>+ROUND(J20*Parámetros!$B$111,0)</f>
        <v>0</v>
      </c>
      <c r="T20" s="129">
        <f>+ROUND(K20*Parámetros!$B$112,0)</f>
        <v>0</v>
      </c>
      <c r="U20" s="129">
        <f>+ROUND(L20*Parámetros!$B$113,0)</f>
        <v>0</v>
      </c>
      <c r="V20" s="129">
        <f t="shared" si="3"/>
        <v>0</v>
      </c>
      <c r="W20" s="129"/>
      <c r="X20" s="59">
        <f t="shared" si="0"/>
        <v>0</v>
      </c>
      <c r="Y20" s="60">
        <f>+ROUND(M20*Parámetros!$C$105,0)</f>
        <v>0</v>
      </c>
      <c r="Z20" s="60">
        <f>+ROUND(N20*Parámetros!$C$106,0)</f>
        <v>0</v>
      </c>
      <c r="AA20" s="60">
        <f>+ROUND(O20*Parámetros!$C$107,0)</f>
        <v>0</v>
      </c>
      <c r="AB20" s="60">
        <f>+ROUND(P20*Parámetros!$C$108,0)</f>
        <v>0</v>
      </c>
      <c r="AC20" s="60">
        <f>+ROUND(Q20*Parámetros!$C$109,0)</f>
        <v>0</v>
      </c>
      <c r="AD20" s="60">
        <f>+ROUND(R20*Parámetros!$C$110,0)</f>
        <v>0</v>
      </c>
      <c r="AE20" s="60">
        <f>+ROUND(S20*Parámetros!$C$111,0)</f>
        <v>0</v>
      </c>
      <c r="AF20" s="60">
        <f>+ROUND(T20*Parámetros!$C$112,0)</f>
        <v>0</v>
      </c>
      <c r="AG20" s="60">
        <f>+ROUND(U20*Parámetros!$C$113,0)</f>
        <v>0</v>
      </c>
      <c r="AH20" s="60">
        <f t="shared" si="4"/>
        <v>0</v>
      </c>
      <c r="AI20" s="107"/>
      <c r="AJ20" s="59">
        <f t="shared" si="1"/>
        <v>0</v>
      </c>
    </row>
    <row r="21" spans="1:36" x14ac:dyDescent="0.25">
      <c r="A21" s="7">
        <v>43903</v>
      </c>
      <c r="B21" s="52">
        <f t="shared" si="2"/>
        <v>11</v>
      </c>
      <c r="C21" s="56">
        <f>+'Modelo predictivo'!G18</f>
        <v>9.5356896966695786</v>
      </c>
      <c r="D21" s="59">
        <f>+$C21*'Estructura Poblacion'!C$19</f>
        <v>0.38899365703203986</v>
      </c>
      <c r="E21" s="59">
        <f>+$C21*'Estructura Poblacion'!D$19</f>
        <v>0.6397274099824054</v>
      </c>
      <c r="F21" s="59">
        <f>+$C21*'Estructura Poblacion'!E$19</f>
        <v>1.9414372801121906</v>
      </c>
      <c r="G21" s="59">
        <f>+$C21*'Estructura Poblacion'!F$19</f>
        <v>2.2157542594382496</v>
      </c>
      <c r="H21" s="59">
        <f>+$C21*'Estructura Poblacion'!G$19</f>
        <v>1.7742490502702222</v>
      </c>
      <c r="I21" s="59">
        <f>+$C21*'Estructura Poblacion'!H$19</f>
        <v>1.2076037264190858</v>
      </c>
      <c r="J21" s="59">
        <f>+$C21*'Estructura Poblacion'!I$19</f>
        <v>0.64231897332039367</v>
      </c>
      <c r="K21" s="59">
        <f>+$C21*'Estructura Poblacion'!J$19</f>
        <v>0.35381318471884909</v>
      </c>
      <c r="L21" s="59">
        <f>+$C21*'Estructura Poblacion'!K$19</f>
        <v>0.37179215537614274</v>
      </c>
      <c r="M21" s="129">
        <f>+ROUND(D21*Parámetros!$B$105,0)</f>
        <v>0</v>
      </c>
      <c r="N21" s="129">
        <f>+ROUND(E21*Parámetros!$B$106,0)</f>
        <v>0</v>
      </c>
      <c r="O21" s="129">
        <f>+ROUND(F21*Parámetros!$B$107,0)</f>
        <v>0</v>
      </c>
      <c r="P21" s="129">
        <f>+ROUND(G21*Parámetros!$B$108,0)</f>
        <v>0</v>
      </c>
      <c r="Q21" s="129">
        <f>+ROUND(H21*Parámetros!$B$109,0)</f>
        <v>0</v>
      </c>
      <c r="R21" s="129">
        <f>+ROUND(I21*Parámetros!$B$110,0)</f>
        <v>0</v>
      </c>
      <c r="S21" s="129">
        <f>+ROUND(J21*Parámetros!$B$111,0)</f>
        <v>0</v>
      </c>
      <c r="T21" s="129">
        <f>+ROUND(K21*Parámetros!$B$112,0)</f>
        <v>0</v>
      </c>
      <c r="U21" s="129">
        <f>+ROUND(L21*Parámetros!$B$113,0)</f>
        <v>0</v>
      </c>
      <c r="V21" s="129">
        <f t="shared" si="3"/>
        <v>0</v>
      </c>
      <c r="W21" s="129">
        <f>+V9</f>
        <v>0</v>
      </c>
      <c r="X21" s="59">
        <f t="shared" si="0"/>
        <v>0</v>
      </c>
      <c r="Y21" s="60">
        <f>+ROUND(M21*Parámetros!$C$105,0)</f>
        <v>0</v>
      </c>
      <c r="Z21" s="60">
        <f>+ROUND(N21*Parámetros!$C$106,0)</f>
        <v>0</v>
      </c>
      <c r="AA21" s="60">
        <f>+ROUND(O21*Parámetros!$C$107,0)</f>
        <v>0</v>
      </c>
      <c r="AB21" s="60">
        <f>+ROUND(P21*Parámetros!$C$108,0)</f>
        <v>0</v>
      </c>
      <c r="AC21" s="60">
        <f>+ROUND(Q21*Parámetros!$C$109,0)</f>
        <v>0</v>
      </c>
      <c r="AD21" s="60">
        <f>+ROUND(R21*Parámetros!$C$110,0)</f>
        <v>0</v>
      </c>
      <c r="AE21" s="60">
        <f>+ROUND(S21*Parámetros!$C$111,0)</f>
        <v>0</v>
      </c>
      <c r="AF21" s="60">
        <f>+ROUND(T21*Parámetros!$C$112,0)</f>
        <v>0</v>
      </c>
      <c r="AG21" s="60">
        <f>+ROUND(U21*Parámetros!$C$113,0)</f>
        <v>0</v>
      </c>
      <c r="AH21" s="60">
        <f t="shared" si="4"/>
        <v>0</v>
      </c>
      <c r="AI21" s="107">
        <f>+AH9</f>
        <v>0</v>
      </c>
      <c r="AJ21" s="59">
        <f t="shared" si="1"/>
        <v>0</v>
      </c>
    </row>
    <row r="22" spans="1:36" x14ac:dyDescent="0.25">
      <c r="A22" s="7">
        <v>43904</v>
      </c>
      <c r="B22" s="52">
        <f t="shared" si="2"/>
        <v>12</v>
      </c>
      <c r="C22" s="56">
        <f>+'Modelo predictivo'!G19</f>
        <v>11.462687574326992</v>
      </c>
      <c r="D22" s="59">
        <f>+$C22*'Estructura Poblacion'!C$19</f>
        <v>0.46760254378983124</v>
      </c>
      <c r="E22" s="59">
        <f>+$C22*'Estructura Poblacion'!D$19</f>
        <v>0.76900524939720094</v>
      </c>
      <c r="F22" s="59">
        <f>+$C22*'Estructura Poblacion'!E$19</f>
        <v>2.3337681588831094</v>
      </c>
      <c r="G22" s="59">
        <f>+$C22*'Estructura Poblacion'!F$19</f>
        <v>2.663519852821508</v>
      </c>
      <c r="H22" s="59">
        <f>+$C22*'Estructura Poblacion'!G$19</f>
        <v>2.1327940808934929</v>
      </c>
      <c r="I22" s="59">
        <f>+$C22*'Estructura Poblacion'!H$19</f>
        <v>1.4516395425880519</v>
      </c>
      <c r="J22" s="59">
        <f>+$C22*'Estructura Poblacion'!I$19</f>
        <v>0.77212052284017108</v>
      </c>
      <c r="K22" s="59">
        <f>+$C22*'Estructura Poblacion'!J$19</f>
        <v>0.4253127068015104</v>
      </c>
      <c r="L22" s="59">
        <f>+$C22*'Estructura Poblacion'!K$19</f>
        <v>0.44692491631211639</v>
      </c>
      <c r="M22" s="129">
        <f>+ROUND(D22*Parámetros!$B$105,0)</f>
        <v>0</v>
      </c>
      <c r="N22" s="129">
        <f>+ROUND(E22*Parámetros!$B$106,0)</f>
        <v>0</v>
      </c>
      <c r="O22" s="129">
        <f>+ROUND(F22*Parámetros!$B$107,0)</f>
        <v>0</v>
      </c>
      <c r="P22" s="129">
        <f>+ROUND(G22*Parámetros!$B$108,0)</f>
        <v>0</v>
      </c>
      <c r="Q22" s="129">
        <f>+ROUND(H22*Parámetros!$B$109,0)</f>
        <v>0</v>
      </c>
      <c r="R22" s="129">
        <f>+ROUND(I22*Parámetros!$B$110,0)</f>
        <v>0</v>
      </c>
      <c r="S22" s="129">
        <f>+ROUND(J22*Parámetros!$B$111,0)</f>
        <v>0</v>
      </c>
      <c r="T22" s="129">
        <f>+ROUND(K22*Parámetros!$B$112,0)</f>
        <v>0</v>
      </c>
      <c r="U22" s="129">
        <f>+ROUND(L22*Parámetros!$B$113,0)</f>
        <v>0</v>
      </c>
      <c r="V22" s="129">
        <f t="shared" si="3"/>
        <v>0</v>
      </c>
      <c r="W22" s="129">
        <f t="shared" ref="W22:W85" si="5">+V10</f>
        <v>0</v>
      </c>
      <c r="X22" s="59">
        <f t="shared" si="0"/>
        <v>0</v>
      </c>
      <c r="Y22" s="60">
        <f>+ROUND(M22*Parámetros!$C$105,0)</f>
        <v>0</v>
      </c>
      <c r="Z22" s="60">
        <f>+ROUND(N22*Parámetros!$C$106,0)</f>
        <v>0</v>
      </c>
      <c r="AA22" s="60">
        <f>+ROUND(O22*Parámetros!$C$107,0)</f>
        <v>0</v>
      </c>
      <c r="AB22" s="60">
        <f>+ROUND(P22*Parámetros!$C$108,0)</f>
        <v>0</v>
      </c>
      <c r="AC22" s="60">
        <f>+ROUND(Q22*Parámetros!$C$109,0)</f>
        <v>0</v>
      </c>
      <c r="AD22" s="60">
        <f>+ROUND(R22*Parámetros!$C$110,0)</f>
        <v>0</v>
      </c>
      <c r="AE22" s="60">
        <f>+ROUND(S22*Parámetros!$C$111,0)</f>
        <v>0</v>
      </c>
      <c r="AF22" s="60">
        <f>+ROUND(T22*Parámetros!$C$112,0)</f>
        <v>0</v>
      </c>
      <c r="AG22" s="60">
        <f>+ROUND(U22*Parámetros!$C$113,0)</f>
        <v>0</v>
      </c>
      <c r="AH22" s="60">
        <f t="shared" si="4"/>
        <v>0</v>
      </c>
      <c r="AI22" s="107">
        <f t="shared" ref="AI22:AI85" si="6">+AH10</f>
        <v>0</v>
      </c>
      <c r="AJ22" s="59">
        <f t="shared" si="1"/>
        <v>0</v>
      </c>
    </row>
    <row r="23" spans="1:36" x14ac:dyDescent="0.25">
      <c r="A23" s="7">
        <v>43905</v>
      </c>
      <c r="B23" s="52">
        <f t="shared" si="2"/>
        <v>13</v>
      </c>
      <c r="C23" s="56">
        <f>+'Modelo predictivo'!G20</f>
        <v>13.779097117483616</v>
      </c>
      <c r="D23" s="59">
        <f>+$C23*'Estructura Poblacion'!C$19</f>
        <v>0.56209687488065074</v>
      </c>
      <c r="E23" s="59">
        <f>+$C23*'Estructura Poblacion'!D$19</f>
        <v>0.92440781854955811</v>
      </c>
      <c r="F23" s="59">
        <f>+$C23*'Estructura Poblacion'!E$19</f>
        <v>2.8053820626642478</v>
      </c>
      <c r="G23" s="59">
        <f>+$C23*'Estructura Poblacion'!F$19</f>
        <v>3.2017708315257858</v>
      </c>
      <c r="H23" s="59">
        <f>+$C23*'Estructura Poblacion'!G$19</f>
        <v>2.5637946233522024</v>
      </c>
      <c r="I23" s="59">
        <f>+$C23*'Estructura Poblacion'!H$19</f>
        <v>1.7449906147402483</v>
      </c>
      <c r="J23" s="59">
        <f>+$C23*'Estructura Poblacion'!I$19</f>
        <v>0.92815263450479224</v>
      </c>
      <c r="K23" s="59">
        <f>+$C23*'Estructura Poblacion'!J$19</f>
        <v>0.51126099828834681</v>
      </c>
      <c r="L23" s="59">
        <f>+$C23*'Estructura Poblacion'!K$19</f>
        <v>0.53724065897778395</v>
      </c>
      <c r="M23" s="129">
        <f>+ROUND(D23*Parámetros!$B$105,0)</f>
        <v>0</v>
      </c>
      <c r="N23" s="129">
        <f>+ROUND(E23*Parámetros!$B$106,0)</f>
        <v>0</v>
      </c>
      <c r="O23" s="129">
        <f>+ROUND(F23*Parámetros!$B$107,0)</f>
        <v>0</v>
      </c>
      <c r="P23" s="129">
        <f>+ROUND(G23*Parámetros!$B$108,0)</f>
        <v>0</v>
      </c>
      <c r="Q23" s="129">
        <f>+ROUND(H23*Parámetros!$B$109,0)</f>
        <v>0</v>
      </c>
      <c r="R23" s="129">
        <f>+ROUND(I23*Parámetros!$B$110,0)</f>
        <v>0</v>
      </c>
      <c r="S23" s="129">
        <f>+ROUND(J23*Parámetros!$B$111,0)</f>
        <v>0</v>
      </c>
      <c r="T23" s="129">
        <f>+ROUND(K23*Parámetros!$B$112,0)</f>
        <v>0</v>
      </c>
      <c r="U23" s="129">
        <f>+ROUND(L23*Parámetros!$B$113,0)</f>
        <v>0</v>
      </c>
      <c r="V23" s="129">
        <f t="shared" si="3"/>
        <v>0</v>
      </c>
      <c r="W23" s="129">
        <f t="shared" si="5"/>
        <v>0</v>
      </c>
      <c r="X23" s="59">
        <f t="shared" si="0"/>
        <v>0</v>
      </c>
      <c r="Y23" s="60">
        <f>+ROUND(M23*Parámetros!$C$105,0)</f>
        <v>0</v>
      </c>
      <c r="Z23" s="60">
        <f>+ROUND(N23*Parámetros!$C$106,0)</f>
        <v>0</v>
      </c>
      <c r="AA23" s="60">
        <f>+ROUND(O23*Parámetros!$C$107,0)</f>
        <v>0</v>
      </c>
      <c r="AB23" s="60">
        <f>+ROUND(P23*Parámetros!$C$108,0)</f>
        <v>0</v>
      </c>
      <c r="AC23" s="60">
        <f>+ROUND(Q23*Parámetros!$C$109,0)</f>
        <v>0</v>
      </c>
      <c r="AD23" s="60">
        <f>+ROUND(R23*Parámetros!$C$110,0)</f>
        <v>0</v>
      </c>
      <c r="AE23" s="60">
        <f>+ROUND(S23*Parámetros!$C$111,0)</f>
        <v>0</v>
      </c>
      <c r="AF23" s="60">
        <f>+ROUND(T23*Parámetros!$C$112,0)</f>
        <v>0</v>
      </c>
      <c r="AG23" s="60">
        <f>+ROUND(U23*Parámetros!$C$113,0)</f>
        <v>0</v>
      </c>
      <c r="AH23" s="60">
        <f t="shared" si="4"/>
        <v>0</v>
      </c>
      <c r="AI23" s="107">
        <f t="shared" si="6"/>
        <v>0</v>
      </c>
      <c r="AJ23" s="59">
        <f t="shared" si="1"/>
        <v>0</v>
      </c>
    </row>
    <row r="24" spans="1:36" x14ac:dyDescent="0.25">
      <c r="A24" s="7">
        <v>43906</v>
      </c>
      <c r="B24" s="52">
        <f t="shared" si="2"/>
        <v>14</v>
      </c>
      <c r="C24" s="56">
        <f>+'Modelo predictivo'!G21</f>
        <v>16.56361085921526</v>
      </c>
      <c r="D24" s="59">
        <f>+$C24*'Estructura Poblacion'!C$19</f>
        <v>0.67568679002128962</v>
      </c>
      <c r="E24" s="59">
        <f>+$C24*'Estructura Poblacion'!D$19</f>
        <v>1.1112144178331469</v>
      </c>
      <c r="F24" s="59">
        <f>+$C24*'Estructura Poblacion'!E$19</f>
        <v>3.372300550696695</v>
      </c>
      <c r="G24" s="59">
        <f>+$C24*'Estructura Poblacion'!F$19</f>
        <v>3.8487925341993829</v>
      </c>
      <c r="H24" s="59">
        <f>+$C24*'Estructura Poblacion'!G$19</f>
        <v>3.0818925291027677</v>
      </c>
      <c r="I24" s="59">
        <f>+$C24*'Estructura Poblacion'!H$19</f>
        <v>2.0976225981357124</v>
      </c>
      <c r="J24" s="59">
        <f>+$C24*'Estructura Poblacion'!I$19</f>
        <v>1.1157159953815898</v>
      </c>
      <c r="K24" s="59">
        <f>+$C24*'Estructura Poblacion'!J$19</f>
        <v>0.61457787480117632</v>
      </c>
      <c r="L24" s="59">
        <f>+$C24*'Estructura Poblacion'!K$19</f>
        <v>0.64580756904349945</v>
      </c>
      <c r="M24" s="129">
        <f>+ROUND(D24*Parámetros!$B$105,0)</f>
        <v>0</v>
      </c>
      <c r="N24" s="129">
        <f>+ROUND(E24*Parámetros!$B$106,0)</f>
        <v>0</v>
      </c>
      <c r="O24" s="129">
        <f>+ROUND(F24*Parámetros!$B$107,0)</f>
        <v>0</v>
      </c>
      <c r="P24" s="129">
        <f>+ROUND(G24*Parámetros!$B$108,0)</f>
        <v>0</v>
      </c>
      <c r="Q24" s="129">
        <f>+ROUND(H24*Parámetros!$B$109,0)</f>
        <v>0</v>
      </c>
      <c r="R24" s="129">
        <f>+ROUND(I24*Parámetros!$B$110,0)</f>
        <v>0</v>
      </c>
      <c r="S24" s="129">
        <f>+ROUND(J24*Parámetros!$B$111,0)</f>
        <v>0</v>
      </c>
      <c r="T24" s="129">
        <f>+ROUND(K24*Parámetros!$B$112,0)</f>
        <v>0</v>
      </c>
      <c r="U24" s="129">
        <f>+ROUND(L24*Parámetros!$B$113,0)</f>
        <v>0</v>
      </c>
      <c r="V24" s="129">
        <f t="shared" si="3"/>
        <v>0</v>
      </c>
      <c r="W24" s="129">
        <f t="shared" si="5"/>
        <v>0</v>
      </c>
      <c r="X24" s="59">
        <f t="shared" si="0"/>
        <v>0</v>
      </c>
      <c r="Y24" s="60">
        <f>+ROUND(M24*Parámetros!$C$105,0)</f>
        <v>0</v>
      </c>
      <c r="Z24" s="60">
        <f>+ROUND(N24*Parámetros!$C$106,0)</f>
        <v>0</v>
      </c>
      <c r="AA24" s="60">
        <f>+ROUND(O24*Parámetros!$C$107,0)</f>
        <v>0</v>
      </c>
      <c r="AB24" s="60">
        <f>+ROUND(P24*Parámetros!$C$108,0)</f>
        <v>0</v>
      </c>
      <c r="AC24" s="60">
        <f>+ROUND(Q24*Parámetros!$C$109,0)</f>
        <v>0</v>
      </c>
      <c r="AD24" s="60">
        <f>+ROUND(R24*Parámetros!$C$110,0)</f>
        <v>0</v>
      </c>
      <c r="AE24" s="60">
        <f>+ROUND(S24*Parámetros!$C$111,0)</f>
        <v>0</v>
      </c>
      <c r="AF24" s="60">
        <f>+ROUND(T24*Parámetros!$C$112,0)</f>
        <v>0</v>
      </c>
      <c r="AG24" s="60">
        <f>+ROUND(U24*Parámetros!$C$113,0)</f>
        <v>0</v>
      </c>
      <c r="AH24" s="60">
        <f t="shared" si="4"/>
        <v>0</v>
      </c>
      <c r="AI24" s="107">
        <f t="shared" si="6"/>
        <v>0</v>
      </c>
      <c r="AJ24" s="59">
        <f t="shared" si="1"/>
        <v>0</v>
      </c>
    </row>
    <row r="25" spans="1:36" x14ac:dyDescent="0.25">
      <c r="A25" s="7">
        <v>43907</v>
      </c>
      <c r="B25" s="52">
        <f t="shared" si="2"/>
        <v>15</v>
      </c>
      <c r="C25" s="56">
        <f>+'Modelo predictivo'!G22</f>
        <v>19.910823315382004</v>
      </c>
      <c r="D25" s="59">
        <f>+$C25*'Estructura Poblacion'!C$19</f>
        <v>0.81223112562841915</v>
      </c>
      <c r="E25" s="59">
        <f>+$C25*'Estructura Poblacion'!D$19</f>
        <v>1.3357711749591958</v>
      </c>
      <c r="F25" s="59">
        <f>+$C25*'Estructura Poblacion'!E$19</f>
        <v>4.0537827773181876</v>
      </c>
      <c r="G25" s="59">
        <f>+$C25*'Estructura Poblacion'!F$19</f>
        <v>4.6265653532526851</v>
      </c>
      <c r="H25" s="59">
        <f>+$C25*'Estructura Poblacion'!G$19</f>
        <v>3.7046884369310895</v>
      </c>
      <c r="I25" s="59">
        <f>+$C25*'Estructura Poblacion'!H$19</f>
        <v>2.521514981776833</v>
      </c>
      <c r="J25" s="59">
        <f>+$C25*'Estructura Poblacion'!I$19</f>
        <v>1.3411824416189453</v>
      </c>
      <c r="K25" s="59">
        <f>+$C25*'Estructura Poblacion'!J$19</f>
        <v>0.7387731807223179</v>
      </c>
      <c r="L25" s="59">
        <f>+$C25*'Estructura Poblacion'!K$19</f>
        <v>0.77631384317433105</v>
      </c>
      <c r="M25" s="129">
        <f>+ROUND(D25*Parámetros!$B$105,0)</f>
        <v>0</v>
      </c>
      <c r="N25" s="129">
        <f>+ROUND(E25*Parámetros!$B$106,0)</f>
        <v>0</v>
      </c>
      <c r="O25" s="129">
        <f>+ROUND(F25*Parámetros!$B$107,0)</f>
        <v>0</v>
      </c>
      <c r="P25" s="129">
        <f>+ROUND(G25*Parámetros!$B$108,0)</f>
        <v>0</v>
      </c>
      <c r="Q25" s="129">
        <f>+ROUND(H25*Parámetros!$B$109,0)</f>
        <v>0</v>
      </c>
      <c r="R25" s="129">
        <f>+ROUND(I25*Parámetros!$B$110,0)</f>
        <v>0</v>
      </c>
      <c r="S25" s="129">
        <f>+ROUND(J25*Parámetros!$B$111,0)</f>
        <v>0</v>
      </c>
      <c r="T25" s="129">
        <f>+ROUND(K25*Parámetros!$B$112,0)</f>
        <v>0</v>
      </c>
      <c r="U25" s="129">
        <f>+ROUND(L25*Parámetros!$B$113,0)</f>
        <v>0</v>
      </c>
      <c r="V25" s="129">
        <f t="shared" si="3"/>
        <v>0</v>
      </c>
      <c r="W25" s="129">
        <f t="shared" si="5"/>
        <v>0</v>
      </c>
      <c r="X25" s="59">
        <f t="shared" si="0"/>
        <v>0</v>
      </c>
      <c r="Y25" s="60">
        <f>+ROUND(M25*Parámetros!$C$105,0)</f>
        <v>0</v>
      </c>
      <c r="Z25" s="60">
        <f>+ROUND(N25*Parámetros!$C$106,0)</f>
        <v>0</v>
      </c>
      <c r="AA25" s="60">
        <f>+ROUND(O25*Parámetros!$C$107,0)</f>
        <v>0</v>
      </c>
      <c r="AB25" s="60">
        <f>+ROUND(P25*Parámetros!$C$108,0)</f>
        <v>0</v>
      </c>
      <c r="AC25" s="60">
        <f>+ROUND(Q25*Parámetros!$C$109,0)</f>
        <v>0</v>
      </c>
      <c r="AD25" s="60">
        <f>+ROUND(R25*Parámetros!$C$110,0)</f>
        <v>0</v>
      </c>
      <c r="AE25" s="60">
        <f>+ROUND(S25*Parámetros!$C$111,0)</f>
        <v>0</v>
      </c>
      <c r="AF25" s="60">
        <f>+ROUND(T25*Parámetros!$C$112,0)</f>
        <v>0</v>
      </c>
      <c r="AG25" s="60">
        <f>+ROUND(U25*Parámetros!$C$113,0)</f>
        <v>0</v>
      </c>
      <c r="AH25" s="60">
        <f t="shared" si="4"/>
        <v>0</v>
      </c>
      <c r="AI25" s="107">
        <f t="shared" si="6"/>
        <v>0</v>
      </c>
      <c r="AJ25" s="59">
        <f t="shared" si="1"/>
        <v>0</v>
      </c>
    </row>
    <row r="26" spans="1:36" x14ac:dyDescent="0.25">
      <c r="A26" s="7">
        <v>43908</v>
      </c>
      <c r="B26" s="52">
        <f t="shared" si="2"/>
        <v>16</v>
      </c>
      <c r="C26" s="56">
        <f>+'Modelo predictivo'!G23</f>
        <v>23.934444323182106</v>
      </c>
      <c r="D26" s="59">
        <f>+$C26*'Estructura Poblacion'!C$19</f>
        <v>0.97636849797619485</v>
      </c>
      <c r="E26" s="59">
        <f>+$C26*'Estructura Poblacion'!D$19</f>
        <v>1.6057066204225432</v>
      </c>
      <c r="F26" s="59">
        <f>+$C26*'Estructura Poblacion'!E$19</f>
        <v>4.8729797178723642</v>
      </c>
      <c r="G26" s="59">
        <f>+$C26*'Estructura Poblacion'!F$19</f>
        <v>5.5615114001560428</v>
      </c>
      <c r="H26" s="59">
        <f>+$C26*'Estructura Poblacion'!G$19</f>
        <v>4.4533396597398571</v>
      </c>
      <c r="I26" s="59">
        <f>+$C26*'Estructura Poblacion'!H$19</f>
        <v>3.031068026945086</v>
      </c>
      <c r="J26" s="59">
        <f>+$C26*'Estructura Poblacion'!I$19</f>
        <v>1.6122114072178544</v>
      </c>
      <c r="K26" s="59">
        <f>+$C26*'Estructura Poblacion'!J$19</f>
        <v>0.88806601722984679</v>
      </c>
      <c r="L26" s="59">
        <f>+$C26*'Estructura Poblacion'!K$19</f>
        <v>0.93319297562231762</v>
      </c>
      <c r="M26" s="129">
        <f>+ROUND(D26*Parámetros!$B$105,0)</f>
        <v>0</v>
      </c>
      <c r="N26" s="129">
        <f>+ROUND(E26*Parámetros!$B$106,0)</f>
        <v>0</v>
      </c>
      <c r="O26" s="129">
        <f>+ROUND(F26*Parámetros!$B$107,0)</f>
        <v>0</v>
      </c>
      <c r="P26" s="129">
        <f>+ROUND(G26*Parámetros!$B$108,0)</f>
        <v>0</v>
      </c>
      <c r="Q26" s="129">
        <f>+ROUND(H26*Parámetros!$B$109,0)</f>
        <v>0</v>
      </c>
      <c r="R26" s="129">
        <f>+ROUND(I26*Parámetros!$B$110,0)</f>
        <v>0</v>
      </c>
      <c r="S26" s="129">
        <f>+ROUND(J26*Parámetros!$B$111,0)</f>
        <v>0</v>
      </c>
      <c r="T26" s="129">
        <f>+ROUND(K26*Parámetros!$B$112,0)</f>
        <v>0</v>
      </c>
      <c r="U26" s="129">
        <f>+ROUND(L26*Parámetros!$B$113,0)</f>
        <v>0</v>
      </c>
      <c r="V26" s="129">
        <f t="shared" si="3"/>
        <v>0</v>
      </c>
      <c r="W26" s="129">
        <f t="shared" si="5"/>
        <v>0</v>
      </c>
      <c r="X26" s="59">
        <f t="shared" si="0"/>
        <v>0</v>
      </c>
      <c r="Y26" s="60">
        <f>+ROUND(M26*Parámetros!$C$105,0)</f>
        <v>0</v>
      </c>
      <c r="Z26" s="60">
        <f>+ROUND(N26*Parámetros!$C$106,0)</f>
        <v>0</v>
      </c>
      <c r="AA26" s="60">
        <f>+ROUND(O26*Parámetros!$C$107,0)</f>
        <v>0</v>
      </c>
      <c r="AB26" s="60">
        <f>+ROUND(P26*Parámetros!$C$108,0)</f>
        <v>0</v>
      </c>
      <c r="AC26" s="60">
        <f>+ROUND(Q26*Parámetros!$C$109,0)</f>
        <v>0</v>
      </c>
      <c r="AD26" s="60">
        <f>+ROUND(R26*Parámetros!$C$110,0)</f>
        <v>0</v>
      </c>
      <c r="AE26" s="60">
        <f>+ROUND(S26*Parámetros!$C$111,0)</f>
        <v>0</v>
      </c>
      <c r="AF26" s="60">
        <f>+ROUND(T26*Parámetros!$C$112,0)</f>
        <v>0</v>
      </c>
      <c r="AG26" s="60">
        <f>+ROUND(U26*Parámetros!$C$113,0)</f>
        <v>0</v>
      </c>
      <c r="AH26" s="60">
        <f t="shared" si="4"/>
        <v>0</v>
      </c>
      <c r="AI26" s="107">
        <f t="shared" si="6"/>
        <v>0</v>
      </c>
      <c r="AJ26" s="59">
        <f t="shared" si="1"/>
        <v>0</v>
      </c>
    </row>
    <row r="27" spans="1:36" x14ac:dyDescent="0.25">
      <c r="A27" s="7">
        <v>43909</v>
      </c>
      <c r="B27" s="52">
        <f t="shared" si="2"/>
        <v>17</v>
      </c>
      <c r="C27" s="56">
        <f>+'Modelo predictivo'!G24</f>
        <v>32.662299372255802</v>
      </c>
      <c r="D27" s="59">
        <f>+$C27*'Estructura Poblacion'!C$19</f>
        <v>1.3324077947216093</v>
      </c>
      <c r="E27" s="59">
        <f>+$C27*'Estructura Poblacion'!D$19</f>
        <v>2.1912382686677501</v>
      </c>
      <c r="F27" s="59">
        <f>+$C27*'Estructura Poblacion'!E$19</f>
        <v>6.6499443325666876</v>
      </c>
      <c r="G27" s="59">
        <f>+$C27*'Estructura Poblacion'!F$19</f>
        <v>7.5895536934679688</v>
      </c>
      <c r="H27" s="59">
        <f>+$C27*'Estructura Poblacion'!G$19</f>
        <v>6.0772797232597062</v>
      </c>
      <c r="I27" s="59">
        <f>+$C27*'Estructura Poblacion'!H$19</f>
        <v>4.136367236145249</v>
      </c>
      <c r="J27" s="59">
        <f>+$C27*'Estructura Poblacion'!I$19</f>
        <v>2.2001150694320515</v>
      </c>
      <c r="K27" s="59">
        <f>+$C27*'Estructura Poblacion'!J$19</f>
        <v>1.2119052243462207</v>
      </c>
      <c r="L27" s="59">
        <f>+$C27*'Estructura Poblacion'!K$19</f>
        <v>1.2734880296485602</v>
      </c>
      <c r="M27" s="129">
        <f>+ROUND(D27*Parámetros!$B$105,0)</f>
        <v>0</v>
      </c>
      <c r="N27" s="129">
        <f>+ROUND(E27*Parámetros!$B$106,0)</f>
        <v>0</v>
      </c>
      <c r="O27" s="129">
        <f>+ROUND(F27*Parámetros!$B$107,0)</f>
        <v>0</v>
      </c>
      <c r="P27" s="129">
        <f>+ROUND(G27*Parámetros!$B$108,0)</f>
        <v>0</v>
      </c>
      <c r="Q27" s="129">
        <f>+ROUND(H27*Parámetros!$B$109,0)</f>
        <v>0</v>
      </c>
      <c r="R27" s="129">
        <f>+ROUND(I27*Parámetros!$B$110,0)</f>
        <v>0</v>
      </c>
      <c r="S27" s="129">
        <f>+ROUND(J27*Parámetros!$B$111,0)</f>
        <v>0</v>
      </c>
      <c r="T27" s="129">
        <f>+ROUND(K27*Parámetros!$B$112,0)</f>
        <v>0</v>
      </c>
      <c r="U27" s="129">
        <f>+ROUND(L27*Parámetros!$B$113,0)</f>
        <v>0</v>
      </c>
      <c r="V27" s="129">
        <f t="shared" si="3"/>
        <v>0</v>
      </c>
      <c r="W27" s="129">
        <f t="shared" si="5"/>
        <v>0</v>
      </c>
      <c r="X27" s="59">
        <f t="shared" si="0"/>
        <v>0</v>
      </c>
      <c r="Y27" s="60">
        <f>+ROUND(M27*Parámetros!$C$105,0)</f>
        <v>0</v>
      </c>
      <c r="Z27" s="60">
        <f>+ROUND(N27*Parámetros!$C$106,0)</f>
        <v>0</v>
      </c>
      <c r="AA27" s="60">
        <f>+ROUND(O27*Parámetros!$C$107,0)</f>
        <v>0</v>
      </c>
      <c r="AB27" s="60">
        <f>+ROUND(P27*Parámetros!$C$108,0)</f>
        <v>0</v>
      </c>
      <c r="AC27" s="60">
        <f>+ROUND(Q27*Parámetros!$C$109,0)</f>
        <v>0</v>
      </c>
      <c r="AD27" s="60">
        <f>+ROUND(R27*Parámetros!$C$110,0)</f>
        <v>0</v>
      </c>
      <c r="AE27" s="60">
        <f>+ROUND(S27*Parámetros!$C$111,0)</f>
        <v>0</v>
      </c>
      <c r="AF27" s="60">
        <f>+ROUND(T27*Parámetros!$C$112,0)</f>
        <v>0</v>
      </c>
      <c r="AG27" s="60">
        <f>+ROUND(U27*Parámetros!$C$113,0)</f>
        <v>0</v>
      </c>
      <c r="AH27" s="60">
        <f t="shared" si="4"/>
        <v>0</v>
      </c>
      <c r="AI27" s="107">
        <f t="shared" si="6"/>
        <v>0</v>
      </c>
      <c r="AJ27" s="59">
        <f t="shared" si="1"/>
        <v>0</v>
      </c>
    </row>
    <row r="28" spans="1:36" x14ac:dyDescent="0.25">
      <c r="A28" s="7">
        <v>43910</v>
      </c>
      <c r="B28" s="52">
        <f t="shared" si="2"/>
        <v>18</v>
      </c>
      <c r="C28" s="56">
        <f>+'Modelo predictivo'!G25</f>
        <v>40.470949649810791</v>
      </c>
      <c r="D28" s="59">
        <f>+$C28*'Estructura Poblacion'!C$19</f>
        <v>1.6509495598769128</v>
      </c>
      <c r="E28" s="59">
        <f>+$C28*'Estructura Poblacion'!D$19</f>
        <v>2.7151025906436774</v>
      </c>
      <c r="F28" s="59">
        <f>+$C28*'Estructura Poblacion'!E$19</f>
        <v>8.2397616649719581</v>
      </c>
      <c r="G28" s="59">
        <f>+$C28*'Estructura Poblacion'!F$19</f>
        <v>9.4040055751183349</v>
      </c>
      <c r="H28" s="59">
        <f>+$C28*'Estructura Poblacion'!G$19</f>
        <v>7.5301888236557737</v>
      </c>
      <c r="I28" s="59">
        <f>+$C28*'Estructura Poblacion'!H$19</f>
        <v>5.1252579691115558</v>
      </c>
      <c r="J28" s="59">
        <f>+$C28*'Estructura Poblacion'!I$19</f>
        <v>2.7261015883777007</v>
      </c>
      <c r="K28" s="59">
        <f>+$C28*'Estructura Poblacion'!J$19</f>
        <v>1.5016381656375453</v>
      </c>
      <c r="L28" s="59">
        <f>+$C28*'Estructura Poblacion'!K$19</f>
        <v>1.5779437124173328</v>
      </c>
      <c r="M28" s="129">
        <f>+ROUND(D28*Parámetros!$B$105,0)</f>
        <v>0</v>
      </c>
      <c r="N28" s="129">
        <f>+ROUND(E28*Parámetros!$B$106,0)</f>
        <v>0</v>
      </c>
      <c r="O28" s="129">
        <f>+ROUND(F28*Parámetros!$B$107,0)</f>
        <v>0</v>
      </c>
      <c r="P28" s="129">
        <f>+ROUND(G28*Parámetros!$B$108,0)</f>
        <v>0</v>
      </c>
      <c r="Q28" s="129">
        <f>+ROUND(H28*Parámetros!$B$109,0)</f>
        <v>0</v>
      </c>
      <c r="R28" s="129">
        <f>+ROUND(I28*Parámetros!$B$110,0)</f>
        <v>1</v>
      </c>
      <c r="S28" s="129">
        <f>+ROUND(J28*Parámetros!$B$111,0)</f>
        <v>0</v>
      </c>
      <c r="T28" s="129">
        <f>+ROUND(K28*Parámetros!$B$112,0)</f>
        <v>0</v>
      </c>
      <c r="U28" s="129">
        <f>+ROUND(L28*Parámetros!$B$113,0)</f>
        <v>0</v>
      </c>
      <c r="V28" s="129">
        <f t="shared" si="3"/>
        <v>1</v>
      </c>
      <c r="W28" s="129">
        <f t="shared" si="5"/>
        <v>0</v>
      </c>
      <c r="X28" s="59">
        <f t="shared" si="0"/>
        <v>1</v>
      </c>
      <c r="Y28" s="60">
        <f>+ROUND(M28*Parámetros!$C$105,0)</f>
        <v>0</v>
      </c>
      <c r="Z28" s="60">
        <f>+ROUND(N28*Parámetros!$C$106,0)</f>
        <v>0</v>
      </c>
      <c r="AA28" s="60">
        <f>+ROUND(O28*Parámetros!$C$107,0)</f>
        <v>0</v>
      </c>
      <c r="AB28" s="60">
        <f>+ROUND(P28*Parámetros!$C$108,0)</f>
        <v>0</v>
      </c>
      <c r="AC28" s="60">
        <f>+ROUND(Q28*Parámetros!$C$109,0)</f>
        <v>0</v>
      </c>
      <c r="AD28" s="60">
        <f>+ROUND(R28*Parámetros!$C$110,0)</f>
        <v>0</v>
      </c>
      <c r="AE28" s="60">
        <f>+ROUND(S28*Parámetros!$C$111,0)</f>
        <v>0</v>
      </c>
      <c r="AF28" s="60">
        <f>+ROUND(T28*Parámetros!$C$112,0)</f>
        <v>0</v>
      </c>
      <c r="AG28" s="60">
        <f>+ROUND(U28*Parámetros!$C$113,0)</f>
        <v>0</v>
      </c>
      <c r="AH28" s="60">
        <f t="shared" si="4"/>
        <v>0</v>
      </c>
      <c r="AI28" s="107">
        <f t="shared" si="6"/>
        <v>0</v>
      </c>
      <c r="AJ28" s="59">
        <f t="shared" si="1"/>
        <v>0</v>
      </c>
    </row>
    <row r="29" spans="1:36" x14ac:dyDescent="0.25">
      <c r="A29" s="7">
        <v>43911</v>
      </c>
      <c r="B29" s="52">
        <f t="shared" si="2"/>
        <v>19</v>
      </c>
      <c r="C29" s="56">
        <f>+'Modelo predictivo'!G26</f>
        <v>50.146413736045361</v>
      </c>
      <c r="D29" s="59">
        <f>+$C29*'Estructura Poblacion'!C$19</f>
        <v>2.0456450961317314</v>
      </c>
      <c r="E29" s="59">
        <f>+$C29*'Estructura Poblacion'!D$19</f>
        <v>3.3642071417729382</v>
      </c>
      <c r="F29" s="59">
        <f>+$C29*'Estructura Poblacion'!E$19</f>
        <v>10.20965658363348</v>
      </c>
      <c r="G29" s="59">
        <f>+$C29*'Estructura Poblacion'!F$19</f>
        <v>11.652238418580474</v>
      </c>
      <c r="H29" s="59">
        <f>+$C29*'Estructura Poblacion'!G$19</f>
        <v>9.3304448630192329</v>
      </c>
      <c r="I29" s="59">
        <f>+$C29*'Estructura Poblacion'!H$19</f>
        <v>6.3505627826114832</v>
      </c>
      <c r="J29" s="59">
        <f>+$C29*'Estructura Poblacion'!I$19</f>
        <v>3.3778356900482995</v>
      </c>
      <c r="K29" s="59">
        <f>+$C29*'Estructura Poblacion'!J$19</f>
        <v>1.8606375532937018</v>
      </c>
      <c r="L29" s="59">
        <f>+$C29*'Estructura Poblacion'!K$19</f>
        <v>1.9551856069540212</v>
      </c>
      <c r="M29" s="129">
        <f>+ROUND(D29*Parámetros!$B$105,0)</f>
        <v>0</v>
      </c>
      <c r="N29" s="129">
        <f>+ROUND(E29*Parámetros!$B$106,0)</f>
        <v>0</v>
      </c>
      <c r="O29" s="129">
        <f>+ROUND(F29*Parámetros!$B$107,0)</f>
        <v>0</v>
      </c>
      <c r="P29" s="129">
        <f>+ROUND(G29*Parámetros!$B$108,0)</f>
        <v>0</v>
      </c>
      <c r="Q29" s="129">
        <f>+ROUND(H29*Parámetros!$B$109,0)</f>
        <v>0</v>
      </c>
      <c r="R29" s="129">
        <f>+ROUND(I29*Parámetros!$B$110,0)</f>
        <v>1</v>
      </c>
      <c r="S29" s="129">
        <f>+ROUND(J29*Parámetros!$B$111,0)</f>
        <v>1</v>
      </c>
      <c r="T29" s="129">
        <f>+ROUND(K29*Parámetros!$B$112,0)</f>
        <v>0</v>
      </c>
      <c r="U29" s="129">
        <f>+ROUND(L29*Parámetros!$B$113,0)</f>
        <v>1</v>
      </c>
      <c r="V29" s="129">
        <f t="shared" si="3"/>
        <v>3</v>
      </c>
      <c r="W29" s="129">
        <f t="shared" si="5"/>
        <v>0</v>
      </c>
      <c r="X29" s="59">
        <f t="shared" si="0"/>
        <v>4</v>
      </c>
      <c r="Y29" s="60">
        <f>+ROUND(M29*Parámetros!$C$105,0)</f>
        <v>0</v>
      </c>
      <c r="Z29" s="60">
        <f>+ROUND(N29*Parámetros!$C$106,0)</f>
        <v>0</v>
      </c>
      <c r="AA29" s="60">
        <f>+ROUND(O29*Parámetros!$C$107,0)</f>
        <v>0</v>
      </c>
      <c r="AB29" s="60">
        <f>+ROUND(P29*Parámetros!$C$108,0)</f>
        <v>0</v>
      </c>
      <c r="AC29" s="60">
        <f>+ROUND(Q29*Parámetros!$C$109,0)</f>
        <v>0</v>
      </c>
      <c r="AD29" s="60">
        <f>+ROUND(R29*Parámetros!$C$110,0)</f>
        <v>0</v>
      </c>
      <c r="AE29" s="60">
        <f>+ROUND(S29*Parámetros!$C$111,0)</f>
        <v>0</v>
      </c>
      <c r="AF29" s="60">
        <f>+ROUND(T29*Parámetros!$C$112,0)</f>
        <v>0</v>
      </c>
      <c r="AG29" s="60">
        <f>+ROUND(U29*Parámetros!$C$113,0)</f>
        <v>1</v>
      </c>
      <c r="AH29" s="60">
        <f t="shared" si="4"/>
        <v>1</v>
      </c>
      <c r="AI29" s="107">
        <f t="shared" si="6"/>
        <v>0</v>
      </c>
      <c r="AJ29" s="59">
        <f t="shared" si="1"/>
        <v>1</v>
      </c>
    </row>
    <row r="30" spans="1:36" x14ac:dyDescent="0.25">
      <c r="A30" s="7">
        <v>43912</v>
      </c>
      <c r="B30" s="52">
        <f t="shared" si="2"/>
        <v>20</v>
      </c>
      <c r="C30" s="56">
        <f>+'Modelo predictivo'!G27</f>
        <v>62.134981110692024</v>
      </c>
      <c r="D30" s="59">
        <f>+$C30*'Estructura Poblacion'!C$19</f>
        <v>2.5347000899480223</v>
      </c>
      <c r="E30" s="59">
        <f>+$C30*'Estructura Poblacion'!D$19</f>
        <v>4.1684924530557588</v>
      </c>
      <c r="F30" s="59">
        <f>+$C30*'Estructura Poblacion'!E$19</f>
        <v>12.650492262714435</v>
      </c>
      <c r="G30" s="59">
        <f>+$C30*'Estructura Poblacion'!F$19</f>
        <v>14.43795398503954</v>
      </c>
      <c r="H30" s="59">
        <f>+$C30*'Estructura Poblacion'!G$19</f>
        <v>11.561086269691305</v>
      </c>
      <c r="I30" s="59">
        <f>+$C30*'Estructura Poblacion'!H$19</f>
        <v>7.8687999627816767</v>
      </c>
      <c r="J30" s="59">
        <f>+$C30*'Estructura Poblacion'!I$19</f>
        <v>4.185379195826898</v>
      </c>
      <c r="K30" s="59">
        <f>+$C30*'Estructura Poblacion'!J$19</f>
        <v>2.3054625568298053</v>
      </c>
      <c r="L30" s="59">
        <f>+$C30*'Estructura Poblacion'!K$19</f>
        <v>2.4226143348045848</v>
      </c>
      <c r="M30" s="129">
        <f>+ROUND(D30*Parámetros!$B$105,0)</f>
        <v>0</v>
      </c>
      <c r="N30" s="129">
        <f>+ROUND(E30*Parámetros!$B$106,0)</f>
        <v>0</v>
      </c>
      <c r="O30" s="129">
        <f>+ROUND(F30*Parámetros!$B$107,0)</f>
        <v>0</v>
      </c>
      <c r="P30" s="129">
        <f>+ROUND(G30*Parámetros!$B$108,0)</f>
        <v>0</v>
      </c>
      <c r="Q30" s="129">
        <f>+ROUND(H30*Parámetros!$B$109,0)</f>
        <v>1</v>
      </c>
      <c r="R30" s="129">
        <f>+ROUND(I30*Parámetros!$B$110,0)</f>
        <v>1</v>
      </c>
      <c r="S30" s="129">
        <f>+ROUND(J30*Parámetros!$B$111,0)</f>
        <v>1</v>
      </c>
      <c r="T30" s="129">
        <f>+ROUND(K30*Parámetros!$B$112,0)</f>
        <v>1</v>
      </c>
      <c r="U30" s="129">
        <f>+ROUND(L30*Parámetros!$B$113,0)</f>
        <v>1</v>
      </c>
      <c r="V30" s="129">
        <f t="shared" si="3"/>
        <v>5</v>
      </c>
      <c r="W30" s="129">
        <f t="shared" si="5"/>
        <v>0</v>
      </c>
      <c r="X30" s="59">
        <f t="shared" si="0"/>
        <v>9</v>
      </c>
      <c r="Y30" s="60">
        <f>+ROUND(M30*Parámetros!$C$105,0)</f>
        <v>0</v>
      </c>
      <c r="Z30" s="60">
        <f>+ROUND(N30*Parámetros!$C$106,0)</f>
        <v>0</v>
      </c>
      <c r="AA30" s="60">
        <f>+ROUND(O30*Parámetros!$C$107,0)</f>
        <v>0</v>
      </c>
      <c r="AB30" s="60">
        <f>+ROUND(P30*Parámetros!$C$108,0)</f>
        <v>0</v>
      </c>
      <c r="AC30" s="60">
        <f>+ROUND(Q30*Parámetros!$C$109,0)</f>
        <v>0</v>
      </c>
      <c r="AD30" s="60">
        <f>+ROUND(R30*Parámetros!$C$110,0)</f>
        <v>0</v>
      </c>
      <c r="AE30" s="60">
        <f>+ROUND(S30*Parámetros!$C$111,0)</f>
        <v>0</v>
      </c>
      <c r="AF30" s="60">
        <f>+ROUND(T30*Parámetros!$C$112,0)</f>
        <v>0</v>
      </c>
      <c r="AG30" s="60">
        <f>+ROUND(U30*Parámetros!$C$113,0)</f>
        <v>1</v>
      </c>
      <c r="AH30" s="60">
        <f t="shared" si="4"/>
        <v>1</v>
      </c>
      <c r="AI30" s="107">
        <f t="shared" si="6"/>
        <v>0</v>
      </c>
      <c r="AJ30" s="59">
        <f t="shared" si="1"/>
        <v>2</v>
      </c>
    </row>
    <row r="31" spans="1:36" x14ac:dyDescent="0.25">
      <c r="A31" s="7">
        <v>43913</v>
      </c>
      <c r="B31" s="52">
        <f t="shared" si="2"/>
        <v>21</v>
      </c>
      <c r="C31" s="56">
        <f>+'Modelo predictivo'!G28</f>
        <v>76.989628218114376</v>
      </c>
      <c r="D31" s="59">
        <f>+$C31*'Estructura Poblacion'!C$19</f>
        <v>3.1406723568785178</v>
      </c>
      <c r="E31" s="59">
        <f>+$C31*'Estructura Poblacion'!D$19</f>
        <v>5.1650564376779631</v>
      </c>
      <c r="F31" s="59">
        <f>+$C31*'Estructura Poblacion'!E$19</f>
        <v>15.674853016329653</v>
      </c>
      <c r="G31" s="59">
        <f>+$C31*'Estructura Poblacion'!F$19</f>
        <v>17.88964428198982</v>
      </c>
      <c r="H31" s="59">
        <f>+$C31*'Estructura Poblacion'!G$19</f>
        <v>14.325002080799171</v>
      </c>
      <c r="I31" s="59">
        <f>+$C31*'Estructura Poblacion'!H$19</f>
        <v>9.7499986775247649</v>
      </c>
      <c r="J31" s="59">
        <f>+$C31*'Estructura Poblacion'!I$19</f>
        <v>5.1859803041461738</v>
      </c>
      <c r="K31" s="59">
        <f>+$C31*'Estructura Poblacion'!J$19</f>
        <v>2.8566308695725491</v>
      </c>
      <c r="L31" s="59">
        <f>+$C31*'Estructura Poblacion'!K$19</f>
        <v>3.0017901931957658</v>
      </c>
      <c r="M31" s="129">
        <f>+ROUND(D31*Parámetros!$B$105,0)</f>
        <v>0</v>
      </c>
      <c r="N31" s="129">
        <f>+ROUND(E31*Parámetros!$B$106,0)</f>
        <v>0</v>
      </c>
      <c r="O31" s="129">
        <f>+ROUND(F31*Parámetros!$B$107,0)</f>
        <v>0</v>
      </c>
      <c r="P31" s="129">
        <f>+ROUND(G31*Parámetros!$B$108,0)</f>
        <v>1</v>
      </c>
      <c r="Q31" s="129">
        <f>+ROUND(H31*Parámetros!$B$109,0)</f>
        <v>1</v>
      </c>
      <c r="R31" s="129">
        <f>+ROUND(I31*Parámetros!$B$110,0)</f>
        <v>1</v>
      </c>
      <c r="S31" s="129">
        <f>+ROUND(J31*Parámetros!$B$111,0)</f>
        <v>1</v>
      </c>
      <c r="T31" s="129">
        <f>+ROUND(K31*Parámetros!$B$112,0)</f>
        <v>1</v>
      </c>
      <c r="U31" s="129">
        <f>+ROUND(L31*Parámetros!$B$113,0)</f>
        <v>1</v>
      </c>
      <c r="V31" s="129">
        <f t="shared" si="3"/>
        <v>6</v>
      </c>
      <c r="W31" s="129">
        <f t="shared" si="5"/>
        <v>0</v>
      </c>
      <c r="X31" s="59">
        <f t="shared" si="0"/>
        <v>15</v>
      </c>
      <c r="Y31" s="60">
        <f>+ROUND(M31*Parámetros!$C$105,0)</f>
        <v>0</v>
      </c>
      <c r="Z31" s="60">
        <f>+ROUND(N31*Parámetros!$C$106,0)</f>
        <v>0</v>
      </c>
      <c r="AA31" s="60">
        <f>+ROUND(O31*Parámetros!$C$107,0)</f>
        <v>0</v>
      </c>
      <c r="AB31" s="60">
        <f>+ROUND(P31*Parámetros!$C$108,0)</f>
        <v>0</v>
      </c>
      <c r="AC31" s="60">
        <f>+ROUND(Q31*Parámetros!$C$109,0)</f>
        <v>0</v>
      </c>
      <c r="AD31" s="60">
        <f>+ROUND(R31*Parámetros!$C$110,0)</f>
        <v>0</v>
      </c>
      <c r="AE31" s="60">
        <f>+ROUND(S31*Parámetros!$C$111,0)</f>
        <v>0</v>
      </c>
      <c r="AF31" s="60">
        <f>+ROUND(T31*Parámetros!$C$112,0)</f>
        <v>0</v>
      </c>
      <c r="AG31" s="60">
        <f>+ROUND(U31*Parámetros!$C$113,0)</f>
        <v>1</v>
      </c>
      <c r="AH31" s="60">
        <f t="shared" si="4"/>
        <v>1</v>
      </c>
      <c r="AI31" s="107">
        <f t="shared" si="6"/>
        <v>0</v>
      </c>
      <c r="AJ31" s="59">
        <f t="shared" si="1"/>
        <v>3</v>
      </c>
    </row>
    <row r="32" spans="1:36" x14ac:dyDescent="0.25">
      <c r="A32" s="7">
        <v>43914</v>
      </c>
      <c r="B32" s="52">
        <f t="shared" si="2"/>
        <v>22</v>
      </c>
      <c r="C32" s="56">
        <f>+'Modelo predictivo'!G29</f>
        <v>95.395519569516182</v>
      </c>
      <c r="D32" s="59">
        <f>+$C32*'Estructura Poblacion'!C$19</f>
        <v>3.8915121194409252</v>
      </c>
      <c r="E32" s="59">
        <f>+$C32*'Estructura Poblacion'!D$19</f>
        <v>6.3998652010925552</v>
      </c>
      <c r="F32" s="59">
        <f>+$C32*'Estructura Poblacion'!E$19</f>
        <v>19.422236245021164</v>
      </c>
      <c r="G32" s="59">
        <f>+$C32*'Estructura Poblacion'!F$19</f>
        <v>22.166517110063282</v>
      </c>
      <c r="H32" s="59">
        <f>+$C32*'Estructura Poblacion'!G$19</f>
        <v>17.749676780627873</v>
      </c>
      <c r="I32" s="59">
        <f>+$C32*'Estructura Poblacion'!H$19</f>
        <v>12.080928446745405</v>
      </c>
      <c r="J32" s="59">
        <f>+$C32*'Estructura Poblacion'!I$19</f>
        <v>6.425791331135466</v>
      </c>
      <c r="K32" s="59">
        <f>+$C32*'Estructura Poblacion'!J$19</f>
        <v>3.5395649041084098</v>
      </c>
      <c r="L32" s="59">
        <f>+$C32*'Estructura Poblacion'!K$19</f>
        <v>3.7194274312811046</v>
      </c>
      <c r="M32" s="129">
        <f>+ROUND(D32*Parámetros!$B$105,0)</f>
        <v>0</v>
      </c>
      <c r="N32" s="129">
        <f>+ROUND(E32*Parámetros!$B$106,0)</f>
        <v>0</v>
      </c>
      <c r="O32" s="129">
        <f>+ROUND(F32*Parámetros!$B$107,0)</f>
        <v>0</v>
      </c>
      <c r="P32" s="129">
        <f>+ROUND(G32*Parámetros!$B$108,0)</f>
        <v>1</v>
      </c>
      <c r="Q32" s="129">
        <f>+ROUND(H32*Parámetros!$B$109,0)</f>
        <v>1</v>
      </c>
      <c r="R32" s="129">
        <f>+ROUND(I32*Parámetros!$B$110,0)</f>
        <v>1</v>
      </c>
      <c r="S32" s="129">
        <f>+ROUND(J32*Parámetros!$B$111,0)</f>
        <v>1</v>
      </c>
      <c r="T32" s="129">
        <f>+ROUND(K32*Parámetros!$B$112,0)</f>
        <v>1</v>
      </c>
      <c r="U32" s="129">
        <f>+ROUND(L32*Parámetros!$B$113,0)</f>
        <v>1</v>
      </c>
      <c r="V32" s="129">
        <f t="shared" si="3"/>
        <v>6</v>
      </c>
      <c r="W32" s="129">
        <f t="shared" si="5"/>
        <v>0</v>
      </c>
      <c r="X32" s="59">
        <f t="shared" si="0"/>
        <v>21</v>
      </c>
      <c r="Y32" s="60">
        <f>+ROUND(M32*Parámetros!$C$105,0)</f>
        <v>0</v>
      </c>
      <c r="Z32" s="60">
        <f>+ROUND(N32*Parámetros!$C$106,0)</f>
        <v>0</v>
      </c>
      <c r="AA32" s="60">
        <f>+ROUND(O32*Parámetros!$C$107,0)</f>
        <v>0</v>
      </c>
      <c r="AB32" s="60">
        <f>+ROUND(P32*Parámetros!$C$108,0)</f>
        <v>0</v>
      </c>
      <c r="AC32" s="60">
        <f>+ROUND(Q32*Parámetros!$C$109,0)</f>
        <v>0</v>
      </c>
      <c r="AD32" s="60">
        <f>+ROUND(R32*Parámetros!$C$110,0)</f>
        <v>0</v>
      </c>
      <c r="AE32" s="60">
        <f>+ROUND(S32*Parámetros!$C$111,0)</f>
        <v>0</v>
      </c>
      <c r="AF32" s="60">
        <f>+ROUND(T32*Parámetros!$C$112,0)</f>
        <v>0</v>
      </c>
      <c r="AG32" s="60">
        <f>+ROUND(U32*Parámetros!$C$113,0)</f>
        <v>1</v>
      </c>
      <c r="AH32" s="60">
        <f t="shared" si="4"/>
        <v>1</v>
      </c>
      <c r="AI32" s="107">
        <f t="shared" si="6"/>
        <v>0</v>
      </c>
      <c r="AJ32" s="59">
        <f t="shared" si="1"/>
        <v>4</v>
      </c>
    </row>
    <row r="33" spans="1:36" x14ac:dyDescent="0.25">
      <c r="A33" s="7">
        <v>43915</v>
      </c>
      <c r="B33" s="52">
        <f t="shared" si="2"/>
        <v>23</v>
      </c>
      <c r="C33" s="56">
        <f>+'Modelo predictivo'!G30</f>
        <v>118.20160280168056</v>
      </c>
      <c r="D33" s="59">
        <f>+$C33*'Estructura Poblacion'!C$19</f>
        <v>4.8218508784879113</v>
      </c>
      <c r="E33" s="59">
        <f>+$C33*'Estructura Poblacion'!D$19</f>
        <v>7.9298726805778887</v>
      </c>
      <c r="F33" s="59">
        <f>+$C33*'Estructura Poblacion'!E$19</f>
        <v>24.065485093159481</v>
      </c>
      <c r="G33" s="59">
        <f>+$C33*'Estructura Poblacion'!F$19</f>
        <v>27.465837628055855</v>
      </c>
      <c r="H33" s="59">
        <f>+$C33*'Estructura Poblacion'!G$19</f>
        <v>21.993069005228428</v>
      </c>
      <c r="I33" s="59">
        <f>+$C33*'Estructura Poblacion'!H$19</f>
        <v>14.969100353786839</v>
      </c>
      <c r="J33" s="59">
        <f>+$C33*'Estructura Poblacion'!I$19</f>
        <v>7.9619969369302401</v>
      </c>
      <c r="K33" s="59">
        <f>+$C33*'Estructura Poblacion'!J$19</f>
        <v>4.3857640985047439</v>
      </c>
      <c r="L33" s="59">
        <f>+$C33*'Estructura Poblacion'!K$19</f>
        <v>4.6086261269491811</v>
      </c>
      <c r="M33" s="129">
        <f>+ROUND(D33*Parámetros!$B$105,0)</f>
        <v>0</v>
      </c>
      <c r="N33" s="129">
        <f>+ROUND(E33*Parámetros!$B$106,0)</f>
        <v>0</v>
      </c>
      <c r="O33" s="129">
        <f>+ROUND(F33*Parámetros!$B$107,0)</f>
        <v>0</v>
      </c>
      <c r="P33" s="129">
        <f>+ROUND(G33*Parámetros!$B$108,0)</f>
        <v>1</v>
      </c>
      <c r="Q33" s="129">
        <f>+ROUND(H33*Parámetros!$B$109,0)</f>
        <v>1</v>
      </c>
      <c r="R33" s="129">
        <f>+ROUND(I33*Parámetros!$B$110,0)</f>
        <v>2</v>
      </c>
      <c r="S33" s="129">
        <f>+ROUND(J33*Parámetros!$B$111,0)</f>
        <v>1</v>
      </c>
      <c r="T33" s="129">
        <f>+ROUND(K33*Parámetros!$B$112,0)</f>
        <v>1</v>
      </c>
      <c r="U33" s="129">
        <f>+ROUND(L33*Parámetros!$B$113,0)</f>
        <v>1</v>
      </c>
      <c r="V33" s="129">
        <f t="shared" si="3"/>
        <v>7</v>
      </c>
      <c r="W33" s="129">
        <f t="shared" si="5"/>
        <v>0</v>
      </c>
      <c r="X33" s="59">
        <f t="shared" si="0"/>
        <v>28</v>
      </c>
      <c r="Y33" s="60">
        <f>+ROUND(M33*Parámetros!$C$105,0)</f>
        <v>0</v>
      </c>
      <c r="Z33" s="60">
        <f>+ROUND(N33*Parámetros!$C$106,0)</f>
        <v>0</v>
      </c>
      <c r="AA33" s="60">
        <f>+ROUND(O33*Parámetros!$C$107,0)</f>
        <v>0</v>
      </c>
      <c r="AB33" s="60">
        <f>+ROUND(P33*Parámetros!$C$108,0)</f>
        <v>0</v>
      </c>
      <c r="AC33" s="60">
        <f>+ROUND(Q33*Parámetros!$C$109,0)</f>
        <v>0</v>
      </c>
      <c r="AD33" s="60">
        <f>+ROUND(R33*Parámetros!$C$110,0)</f>
        <v>0</v>
      </c>
      <c r="AE33" s="60">
        <f>+ROUND(S33*Parámetros!$C$111,0)</f>
        <v>0</v>
      </c>
      <c r="AF33" s="60">
        <f>+ROUND(T33*Parámetros!$C$112,0)</f>
        <v>0</v>
      </c>
      <c r="AG33" s="60">
        <f>+ROUND(U33*Parámetros!$C$113,0)</f>
        <v>1</v>
      </c>
      <c r="AH33" s="60">
        <f t="shared" si="4"/>
        <v>1</v>
      </c>
      <c r="AI33" s="107">
        <f t="shared" si="6"/>
        <v>0</v>
      </c>
      <c r="AJ33" s="59">
        <f t="shared" si="1"/>
        <v>5</v>
      </c>
    </row>
    <row r="34" spans="1:36" x14ac:dyDescent="0.25">
      <c r="A34" s="7">
        <v>43916</v>
      </c>
      <c r="B34" s="52">
        <f t="shared" si="2"/>
        <v>24</v>
      </c>
      <c r="C34" s="56">
        <f>+'Modelo predictivo'!G31</f>
        <v>146.45975326001644</v>
      </c>
      <c r="D34" s="59">
        <f>+$C34*'Estructura Poblacion'!C$19</f>
        <v>5.9745982557005766</v>
      </c>
      <c r="E34" s="59">
        <f>+$C34*'Estructura Poblacion'!D$19</f>
        <v>9.8256467649546124</v>
      </c>
      <c r="F34" s="59">
        <f>+$C34*'Estructura Poblacion'!E$19</f>
        <v>29.818758166421659</v>
      </c>
      <c r="G34" s="59">
        <f>+$C34*'Estructura Poblacion'!F$19</f>
        <v>34.032024158199846</v>
      </c>
      <c r="H34" s="59">
        <f>+$C34*'Estructura Poblacion'!G$19</f>
        <v>27.25089494209865</v>
      </c>
      <c r="I34" s="59">
        <f>+$C34*'Estructura Poblacion'!H$19</f>
        <v>18.547724331779321</v>
      </c>
      <c r="J34" s="59">
        <f>+$C34*'Estructura Poblacion'!I$19</f>
        <v>9.8654508839133115</v>
      </c>
      <c r="K34" s="59">
        <f>+$C34*'Estructura Poblacion'!J$19</f>
        <v>5.4342573408362504</v>
      </c>
      <c r="L34" s="59">
        <f>+$C34*'Estructura Poblacion'!K$19</f>
        <v>5.710398416112219</v>
      </c>
      <c r="M34" s="129">
        <f>+ROUND(D34*Parámetros!$B$105,0)</f>
        <v>0</v>
      </c>
      <c r="N34" s="129">
        <f>+ROUND(E34*Parámetros!$B$106,0)</f>
        <v>0</v>
      </c>
      <c r="O34" s="129">
        <f>+ROUND(F34*Parámetros!$B$107,0)</f>
        <v>0</v>
      </c>
      <c r="P34" s="129">
        <f>+ROUND(G34*Parámetros!$B$108,0)</f>
        <v>1</v>
      </c>
      <c r="Q34" s="129">
        <f>+ROUND(H34*Parámetros!$B$109,0)</f>
        <v>1</v>
      </c>
      <c r="R34" s="129">
        <f>+ROUND(I34*Parámetros!$B$110,0)</f>
        <v>2</v>
      </c>
      <c r="S34" s="129">
        <f>+ROUND(J34*Parámetros!$B$111,0)</f>
        <v>2</v>
      </c>
      <c r="T34" s="129">
        <f>+ROUND(K34*Parámetros!$B$112,0)</f>
        <v>1</v>
      </c>
      <c r="U34" s="129">
        <f>+ROUND(L34*Parámetros!$B$113,0)</f>
        <v>2</v>
      </c>
      <c r="V34" s="129">
        <f t="shared" si="3"/>
        <v>9</v>
      </c>
      <c r="W34" s="129">
        <f t="shared" si="5"/>
        <v>0</v>
      </c>
      <c r="X34" s="59">
        <f t="shared" si="0"/>
        <v>37</v>
      </c>
      <c r="Y34" s="60">
        <f>+ROUND(M34*Parámetros!$C$105,0)</f>
        <v>0</v>
      </c>
      <c r="Z34" s="60">
        <f>+ROUND(N34*Parámetros!$C$106,0)</f>
        <v>0</v>
      </c>
      <c r="AA34" s="60">
        <f>+ROUND(O34*Parámetros!$C$107,0)</f>
        <v>0</v>
      </c>
      <c r="AB34" s="60">
        <f>+ROUND(P34*Parámetros!$C$108,0)</f>
        <v>0</v>
      </c>
      <c r="AC34" s="60">
        <f>+ROUND(Q34*Parámetros!$C$109,0)</f>
        <v>0</v>
      </c>
      <c r="AD34" s="60">
        <f>+ROUND(R34*Parámetros!$C$110,0)</f>
        <v>0</v>
      </c>
      <c r="AE34" s="60">
        <f>+ROUND(S34*Parámetros!$C$111,0)</f>
        <v>1</v>
      </c>
      <c r="AF34" s="60">
        <f>+ROUND(T34*Parámetros!$C$112,0)</f>
        <v>0</v>
      </c>
      <c r="AG34" s="60">
        <f>+ROUND(U34*Parámetros!$C$113,0)</f>
        <v>1</v>
      </c>
      <c r="AH34" s="60">
        <f t="shared" si="4"/>
        <v>2</v>
      </c>
      <c r="AI34" s="107">
        <f t="shared" si="6"/>
        <v>0</v>
      </c>
      <c r="AJ34" s="59">
        <f t="shared" si="1"/>
        <v>7</v>
      </c>
    </row>
    <row r="35" spans="1:36" x14ac:dyDescent="0.25">
      <c r="A35" s="7">
        <v>43917</v>
      </c>
      <c r="B35" s="52">
        <f t="shared" si="2"/>
        <v>25</v>
      </c>
      <c r="C35" s="56">
        <f>+'Modelo predictivo'!G32</f>
        <v>95.56765553355217</v>
      </c>
      <c r="D35" s="59">
        <f>+$C35*'Estructura Poblacion'!C$19</f>
        <v>3.8985341388529537</v>
      </c>
      <c r="E35" s="59">
        <f>+$C35*'Estructura Poblacion'!D$19</f>
        <v>6.4114134055686334</v>
      </c>
      <c r="F35" s="59">
        <f>+$C35*'Estructura Poblacion'!E$19</f>
        <v>19.457282601232212</v>
      </c>
      <c r="G35" s="59">
        <f>+$C35*'Estructura Poblacion'!F$19</f>
        <v>22.206515370036911</v>
      </c>
      <c r="H35" s="59">
        <f>+$C35*'Estructura Poblacion'!G$19</f>
        <v>17.781705095351125</v>
      </c>
      <c r="I35" s="59">
        <f>+$C35*'Estructura Poblacion'!H$19</f>
        <v>12.102727817135278</v>
      </c>
      <c r="J35" s="59">
        <f>+$C35*'Estructura Poblacion'!I$19</f>
        <v>6.4373863178861077</v>
      </c>
      <c r="K35" s="59">
        <f>+$C35*'Estructura Poblacion'!J$19</f>
        <v>3.5459518541432349</v>
      </c>
      <c r="L35" s="59">
        <f>+$C35*'Estructura Poblacion'!K$19</f>
        <v>3.726138933345716</v>
      </c>
      <c r="M35" s="129">
        <f>+ROUND(D35*Parámetros!$B$105,0)</f>
        <v>0</v>
      </c>
      <c r="N35" s="129">
        <f>+ROUND(E35*Parámetros!$B$106,0)</f>
        <v>0</v>
      </c>
      <c r="O35" s="129">
        <f>+ROUND(F35*Parámetros!$B$107,0)</f>
        <v>0</v>
      </c>
      <c r="P35" s="129">
        <f>+ROUND(G35*Parámetros!$B$108,0)</f>
        <v>1</v>
      </c>
      <c r="Q35" s="129">
        <f>+ROUND(H35*Parámetros!$B$109,0)</f>
        <v>1</v>
      </c>
      <c r="R35" s="129">
        <f>+ROUND(I35*Parámetros!$B$110,0)</f>
        <v>1</v>
      </c>
      <c r="S35" s="129">
        <f>+ROUND(J35*Parámetros!$B$111,0)</f>
        <v>1</v>
      </c>
      <c r="T35" s="129">
        <f>+ROUND(K35*Parámetros!$B$112,0)</f>
        <v>1</v>
      </c>
      <c r="U35" s="129">
        <f>+ROUND(L35*Parámetros!$B$113,0)</f>
        <v>1</v>
      </c>
      <c r="V35" s="129">
        <f t="shared" si="3"/>
        <v>6</v>
      </c>
      <c r="W35" s="129">
        <f t="shared" si="5"/>
        <v>0</v>
      </c>
      <c r="X35" s="59">
        <f t="shared" si="0"/>
        <v>43</v>
      </c>
      <c r="Y35" s="60">
        <f>+ROUND(M35*Parámetros!$C$105,0)</f>
        <v>0</v>
      </c>
      <c r="Z35" s="60">
        <f>+ROUND(N35*Parámetros!$C$106,0)</f>
        <v>0</v>
      </c>
      <c r="AA35" s="60">
        <f>+ROUND(O35*Parámetros!$C$107,0)</f>
        <v>0</v>
      </c>
      <c r="AB35" s="60">
        <f>+ROUND(P35*Parámetros!$C$108,0)</f>
        <v>0</v>
      </c>
      <c r="AC35" s="60">
        <f>+ROUND(Q35*Parámetros!$C$109,0)</f>
        <v>0</v>
      </c>
      <c r="AD35" s="60">
        <f>+ROUND(R35*Parámetros!$C$110,0)</f>
        <v>0</v>
      </c>
      <c r="AE35" s="60">
        <f>+ROUND(S35*Parámetros!$C$111,0)</f>
        <v>0</v>
      </c>
      <c r="AF35" s="60">
        <f>+ROUND(T35*Parámetros!$C$112,0)</f>
        <v>0</v>
      </c>
      <c r="AG35" s="60">
        <f>+ROUND(U35*Parámetros!$C$113,0)</f>
        <v>1</v>
      </c>
      <c r="AH35" s="60">
        <f t="shared" si="4"/>
        <v>1</v>
      </c>
      <c r="AI35" s="107">
        <f t="shared" si="6"/>
        <v>0</v>
      </c>
      <c r="AJ35" s="59">
        <f t="shared" si="1"/>
        <v>8</v>
      </c>
    </row>
    <row r="36" spans="1:36" x14ac:dyDescent="0.25">
      <c r="A36" s="7">
        <v>43918</v>
      </c>
      <c r="B36" s="52">
        <f t="shared" si="2"/>
        <v>26</v>
      </c>
      <c r="C36" s="56">
        <f>+'Modelo predictivo'!G33</f>
        <v>104.36786761134863</v>
      </c>
      <c r="D36" s="59">
        <f>+$C36*'Estructura Poblacion'!C$19</f>
        <v>4.2575251282509372</v>
      </c>
      <c r="E36" s="59">
        <f>+$C36*'Estructura Poblacion'!D$19</f>
        <v>7.0017993198450643</v>
      </c>
      <c r="F36" s="59">
        <f>+$C36*'Estructura Poblacion'!E$19</f>
        <v>21.248978885843353</v>
      </c>
      <c r="G36" s="59">
        <f>+$C36*'Estructura Poblacion'!F$19</f>
        <v>24.251370856698525</v>
      </c>
      <c r="H36" s="59">
        <f>+$C36*'Estructura Poblacion'!G$19</f>
        <v>19.419108200724839</v>
      </c>
      <c r="I36" s="59">
        <f>+$C36*'Estructura Poblacion'!H$19</f>
        <v>13.217190350677752</v>
      </c>
      <c r="J36" s="59">
        <f>+$C36*'Estructura Poblacion'!I$19</f>
        <v>7.0301639109726519</v>
      </c>
      <c r="K36" s="59">
        <f>+$C36*'Estructura Poblacion'!J$19</f>
        <v>3.8724758036939324</v>
      </c>
      <c r="L36" s="59">
        <f>+$C36*'Estructura Poblacion'!K$19</f>
        <v>4.0692551546415734</v>
      </c>
      <c r="M36" s="129">
        <f>+ROUND(D36*Parámetros!$B$105,0)</f>
        <v>0</v>
      </c>
      <c r="N36" s="129">
        <f>+ROUND(E36*Parámetros!$B$106,0)</f>
        <v>0</v>
      </c>
      <c r="O36" s="129">
        <f>+ROUND(F36*Parámetros!$B$107,0)</f>
        <v>0</v>
      </c>
      <c r="P36" s="129">
        <f>+ROUND(G36*Parámetros!$B$108,0)</f>
        <v>1</v>
      </c>
      <c r="Q36" s="129">
        <f>+ROUND(H36*Parámetros!$B$109,0)</f>
        <v>1</v>
      </c>
      <c r="R36" s="129">
        <f>+ROUND(I36*Parámetros!$B$110,0)</f>
        <v>1</v>
      </c>
      <c r="S36" s="129">
        <f>+ROUND(J36*Parámetros!$B$111,0)</f>
        <v>1</v>
      </c>
      <c r="T36" s="129">
        <f>+ROUND(K36*Parámetros!$B$112,0)</f>
        <v>1</v>
      </c>
      <c r="U36" s="129">
        <f>+ROUND(L36*Parámetros!$B$113,0)</f>
        <v>1</v>
      </c>
      <c r="V36" s="129">
        <f t="shared" si="3"/>
        <v>6</v>
      </c>
      <c r="W36" s="129">
        <f t="shared" si="5"/>
        <v>0</v>
      </c>
      <c r="X36" s="59">
        <f t="shared" si="0"/>
        <v>49</v>
      </c>
      <c r="Y36" s="60">
        <f>+ROUND(M36*Parámetros!$C$105,0)</f>
        <v>0</v>
      </c>
      <c r="Z36" s="60">
        <f>+ROUND(N36*Parámetros!$C$106,0)</f>
        <v>0</v>
      </c>
      <c r="AA36" s="60">
        <f>+ROUND(O36*Parámetros!$C$107,0)</f>
        <v>0</v>
      </c>
      <c r="AB36" s="60">
        <f>+ROUND(P36*Parámetros!$C$108,0)</f>
        <v>0</v>
      </c>
      <c r="AC36" s="60">
        <f>+ROUND(Q36*Parámetros!$C$109,0)</f>
        <v>0</v>
      </c>
      <c r="AD36" s="60">
        <f>+ROUND(R36*Parámetros!$C$110,0)</f>
        <v>0</v>
      </c>
      <c r="AE36" s="60">
        <f>+ROUND(S36*Parámetros!$C$111,0)</f>
        <v>0</v>
      </c>
      <c r="AF36" s="60">
        <f>+ROUND(T36*Parámetros!$C$112,0)</f>
        <v>0</v>
      </c>
      <c r="AG36" s="60">
        <f>+ROUND(U36*Parámetros!$C$113,0)</f>
        <v>1</v>
      </c>
      <c r="AH36" s="60">
        <f t="shared" si="4"/>
        <v>1</v>
      </c>
      <c r="AI36" s="107">
        <f t="shared" si="6"/>
        <v>0</v>
      </c>
      <c r="AJ36" s="59">
        <f t="shared" si="1"/>
        <v>9</v>
      </c>
    </row>
    <row r="37" spans="1:36" x14ac:dyDescent="0.25">
      <c r="A37" s="7">
        <v>43919</v>
      </c>
      <c r="B37" s="52">
        <f t="shared" si="2"/>
        <v>27</v>
      </c>
      <c r="C37" s="56">
        <f>+'Modelo predictivo'!G34</f>
        <v>113.97837563604116</v>
      </c>
      <c r="D37" s="59">
        <f>+$C37*'Estructura Poblacion'!C$19</f>
        <v>4.6495708828193347</v>
      </c>
      <c r="E37" s="59">
        <f>+$C37*'Estructura Poblacion'!D$19</f>
        <v>7.6465461187471879</v>
      </c>
      <c r="F37" s="59">
        <f>+$C37*'Estructura Poblacion'!E$19</f>
        <v>23.205648948887873</v>
      </c>
      <c r="G37" s="59">
        <f>+$C37*'Estructura Poblacion'!F$19</f>
        <v>26.484510227678189</v>
      </c>
      <c r="H37" s="59">
        <f>+$C37*'Estructura Poblacion'!G$19</f>
        <v>21.207278252166471</v>
      </c>
      <c r="I37" s="59">
        <f>+$C37*'Estructura Poblacion'!H$19</f>
        <v>14.434269101410656</v>
      </c>
      <c r="J37" s="59">
        <f>+$C37*'Estructura Poblacion'!I$19</f>
        <v>7.6775226069738327</v>
      </c>
      <c r="K37" s="59">
        <f>+$C37*'Estructura Poblacion'!J$19</f>
        <v>4.2290650551426365</v>
      </c>
      <c r="L37" s="59">
        <f>+$C37*'Estructura Poblacion'!K$19</f>
        <v>4.4439644422149831</v>
      </c>
      <c r="M37" s="129">
        <f>+ROUND(D37*Parámetros!$B$105,0)</f>
        <v>0</v>
      </c>
      <c r="N37" s="129">
        <f>+ROUND(E37*Parámetros!$B$106,0)</f>
        <v>0</v>
      </c>
      <c r="O37" s="129">
        <f>+ROUND(F37*Parámetros!$B$107,0)</f>
        <v>0</v>
      </c>
      <c r="P37" s="129">
        <f>+ROUND(G37*Parámetros!$B$108,0)</f>
        <v>1</v>
      </c>
      <c r="Q37" s="129">
        <f>+ROUND(H37*Parámetros!$B$109,0)</f>
        <v>1</v>
      </c>
      <c r="R37" s="129">
        <f>+ROUND(I37*Parámetros!$B$110,0)</f>
        <v>1</v>
      </c>
      <c r="S37" s="129">
        <f>+ROUND(J37*Parámetros!$B$111,0)</f>
        <v>1</v>
      </c>
      <c r="T37" s="129">
        <f>+ROUND(K37*Parámetros!$B$112,0)</f>
        <v>1</v>
      </c>
      <c r="U37" s="129">
        <f>+ROUND(L37*Parámetros!$B$113,0)</f>
        <v>1</v>
      </c>
      <c r="V37" s="129">
        <f t="shared" si="3"/>
        <v>6</v>
      </c>
      <c r="W37" s="129">
        <f t="shared" si="5"/>
        <v>0</v>
      </c>
      <c r="X37" s="59">
        <f t="shared" si="0"/>
        <v>55</v>
      </c>
      <c r="Y37" s="60">
        <f>+ROUND(M37*Parámetros!$C$105,0)</f>
        <v>0</v>
      </c>
      <c r="Z37" s="60">
        <f>+ROUND(N37*Parámetros!$C$106,0)</f>
        <v>0</v>
      </c>
      <c r="AA37" s="60">
        <f>+ROUND(O37*Parámetros!$C$107,0)</f>
        <v>0</v>
      </c>
      <c r="AB37" s="60">
        <f>+ROUND(P37*Parámetros!$C$108,0)</f>
        <v>0</v>
      </c>
      <c r="AC37" s="60">
        <f>+ROUND(Q37*Parámetros!$C$109,0)</f>
        <v>0</v>
      </c>
      <c r="AD37" s="60">
        <f>+ROUND(R37*Parámetros!$C$110,0)</f>
        <v>0</v>
      </c>
      <c r="AE37" s="60">
        <f>+ROUND(S37*Parámetros!$C$111,0)</f>
        <v>0</v>
      </c>
      <c r="AF37" s="60">
        <f>+ROUND(T37*Parámetros!$C$112,0)</f>
        <v>0</v>
      </c>
      <c r="AG37" s="60">
        <f>+ROUND(U37*Parámetros!$C$113,0)</f>
        <v>1</v>
      </c>
      <c r="AH37" s="60">
        <f t="shared" si="4"/>
        <v>1</v>
      </c>
      <c r="AI37" s="107">
        <f t="shared" si="6"/>
        <v>0</v>
      </c>
      <c r="AJ37" s="59">
        <f t="shared" si="1"/>
        <v>10</v>
      </c>
    </row>
    <row r="38" spans="1:36" x14ac:dyDescent="0.25">
      <c r="A38" s="7">
        <v>43920</v>
      </c>
      <c r="B38" s="52">
        <f t="shared" si="2"/>
        <v>28</v>
      </c>
      <c r="C38" s="56">
        <f>+'Modelo predictivo'!G35</f>
        <v>124.47377771884203</v>
      </c>
      <c r="D38" s="59">
        <f>+$C38*'Estructura Poblacion'!C$19</f>
        <v>5.0777145166915965</v>
      </c>
      <c r="E38" s="59">
        <f>+$C38*'Estructura Poblacion'!D$19</f>
        <v>8.3506584173572342</v>
      </c>
      <c r="F38" s="59">
        <f>+$C38*'Estructura Poblacion'!E$19</f>
        <v>25.342480737828456</v>
      </c>
      <c r="G38" s="59">
        <f>+$C38*'Estructura Poblacion'!F$19</f>
        <v>28.923267423983056</v>
      </c>
      <c r="H38" s="59">
        <f>+$C38*'Estructura Poblacion'!G$19</f>
        <v>23.160095276415621</v>
      </c>
      <c r="I38" s="59">
        <f>+$C38*'Estructura Poblacion'!H$19</f>
        <v>15.763411205298912</v>
      </c>
      <c r="J38" s="59">
        <f>+$C38*'Estructura Poblacion'!I$19</f>
        <v>8.3844872948834936</v>
      </c>
      <c r="K38" s="59">
        <f>+$C38*'Estructura Poblacion'!J$19</f>
        <v>4.6184875042726192</v>
      </c>
      <c r="L38" s="59">
        <f>+$C38*'Estructura Poblacion'!K$19</f>
        <v>4.8531753421110473</v>
      </c>
      <c r="M38" s="129">
        <f>+ROUND(D38*Parámetros!$B$105,0)</f>
        <v>0</v>
      </c>
      <c r="N38" s="129">
        <f>+ROUND(E38*Parámetros!$B$106,0)</f>
        <v>0</v>
      </c>
      <c r="O38" s="129">
        <f>+ROUND(F38*Parámetros!$B$107,0)</f>
        <v>0</v>
      </c>
      <c r="P38" s="129">
        <f>+ROUND(G38*Parámetros!$B$108,0)</f>
        <v>1</v>
      </c>
      <c r="Q38" s="129">
        <f>+ROUND(H38*Parámetros!$B$109,0)</f>
        <v>1</v>
      </c>
      <c r="R38" s="129">
        <f>+ROUND(I38*Parámetros!$B$110,0)</f>
        <v>2</v>
      </c>
      <c r="S38" s="129">
        <f>+ROUND(J38*Parámetros!$B$111,0)</f>
        <v>1</v>
      </c>
      <c r="T38" s="129">
        <f>+ROUND(K38*Parámetros!$B$112,0)</f>
        <v>1</v>
      </c>
      <c r="U38" s="129">
        <f>+ROUND(L38*Parámetros!$B$113,0)</f>
        <v>1</v>
      </c>
      <c r="V38" s="129">
        <f t="shared" si="3"/>
        <v>7</v>
      </c>
      <c r="W38" s="129">
        <f t="shared" si="5"/>
        <v>0</v>
      </c>
      <c r="X38" s="59">
        <f t="shared" si="0"/>
        <v>62</v>
      </c>
      <c r="Y38" s="60">
        <f>+ROUND(M38*Parámetros!$C$105,0)</f>
        <v>0</v>
      </c>
      <c r="Z38" s="60">
        <f>+ROUND(N38*Parámetros!$C$106,0)</f>
        <v>0</v>
      </c>
      <c r="AA38" s="60">
        <f>+ROUND(O38*Parámetros!$C$107,0)</f>
        <v>0</v>
      </c>
      <c r="AB38" s="60">
        <f>+ROUND(P38*Parámetros!$C$108,0)</f>
        <v>0</v>
      </c>
      <c r="AC38" s="60">
        <f>+ROUND(Q38*Parámetros!$C$109,0)</f>
        <v>0</v>
      </c>
      <c r="AD38" s="60">
        <f>+ROUND(R38*Parámetros!$C$110,0)</f>
        <v>0</v>
      </c>
      <c r="AE38" s="60">
        <f>+ROUND(S38*Parámetros!$C$111,0)</f>
        <v>0</v>
      </c>
      <c r="AF38" s="60">
        <f>+ROUND(T38*Parámetros!$C$112,0)</f>
        <v>0</v>
      </c>
      <c r="AG38" s="60">
        <f>+ROUND(U38*Parámetros!$C$113,0)</f>
        <v>1</v>
      </c>
      <c r="AH38" s="60">
        <f t="shared" si="4"/>
        <v>1</v>
      </c>
      <c r="AI38" s="107">
        <f t="shared" si="6"/>
        <v>0</v>
      </c>
      <c r="AJ38" s="59">
        <f t="shared" si="1"/>
        <v>11</v>
      </c>
    </row>
    <row r="39" spans="1:36" ht="15.75" thickBot="1" x14ac:dyDescent="0.3">
      <c r="A39" s="8">
        <v>43921</v>
      </c>
      <c r="B39" s="52">
        <f t="shared" si="2"/>
        <v>29</v>
      </c>
      <c r="C39" s="56">
        <f>+'Modelo predictivo'!G36</f>
        <v>135.93553750962019</v>
      </c>
      <c r="D39" s="59">
        <f>+$C39*'Estructura Poblacion'!C$19</f>
        <v>5.545279212991935</v>
      </c>
      <c r="E39" s="59">
        <f>+$C39*'Estructura Poblacion'!D$19</f>
        <v>9.119601423897798</v>
      </c>
      <c r="F39" s="59">
        <f>+$C39*'Estructura Poblacion'!E$19</f>
        <v>27.676060002816435</v>
      </c>
      <c r="G39" s="59">
        <f>+$C39*'Estructura Poblacion'!F$19</f>
        <v>31.586571692990958</v>
      </c>
      <c r="H39" s="59">
        <f>+$C39*'Estructura Poblacion'!G$19</f>
        <v>25.292716730143933</v>
      </c>
      <c r="I39" s="59">
        <f>+$C39*'Estructura Poblacion'!H$19</f>
        <v>17.214933252990786</v>
      </c>
      <c r="J39" s="59">
        <f>+$C39*'Estructura Poblacion'!I$19</f>
        <v>9.1565453227185305</v>
      </c>
      <c r="K39" s="59">
        <f>+$C39*'Estructura Poblacion'!J$19</f>
        <v>5.0437657865004928</v>
      </c>
      <c r="L39" s="59">
        <f>+$C39*'Estructura Poblacion'!K$19</f>
        <v>5.3000640845693248</v>
      </c>
      <c r="M39" s="129">
        <f>+ROUND(D39*Parámetros!$B$105,0)</f>
        <v>0</v>
      </c>
      <c r="N39" s="129">
        <f>+ROUND(E39*Parámetros!$B$106,0)</f>
        <v>0</v>
      </c>
      <c r="O39" s="129">
        <f>+ROUND(F39*Parámetros!$B$107,0)</f>
        <v>0</v>
      </c>
      <c r="P39" s="129">
        <f>+ROUND(G39*Parámetros!$B$108,0)</f>
        <v>1</v>
      </c>
      <c r="Q39" s="129">
        <f>+ROUND(H39*Parámetros!$B$109,0)</f>
        <v>1</v>
      </c>
      <c r="R39" s="129">
        <f>+ROUND(I39*Parámetros!$B$110,0)</f>
        <v>2</v>
      </c>
      <c r="S39" s="129">
        <f>+ROUND(J39*Parámetros!$B$111,0)</f>
        <v>2</v>
      </c>
      <c r="T39" s="129">
        <f>+ROUND(K39*Parámetros!$B$112,0)</f>
        <v>1</v>
      </c>
      <c r="U39" s="129">
        <f>+ROUND(L39*Parámetros!$B$113,0)</f>
        <v>1</v>
      </c>
      <c r="V39" s="129">
        <f t="shared" si="3"/>
        <v>8</v>
      </c>
      <c r="W39" s="129">
        <f t="shared" si="5"/>
        <v>0</v>
      </c>
      <c r="X39" s="59">
        <f t="shared" si="0"/>
        <v>70</v>
      </c>
      <c r="Y39" s="60">
        <f>+ROUND(M39*Parámetros!$C$105,0)</f>
        <v>0</v>
      </c>
      <c r="Z39" s="60">
        <f>+ROUND(N39*Parámetros!$C$106,0)</f>
        <v>0</v>
      </c>
      <c r="AA39" s="60">
        <f>+ROUND(O39*Parámetros!$C$107,0)</f>
        <v>0</v>
      </c>
      <c r="AB39" s="60">
        <f>+ROUND(P39*Parámetros!$C$108,0)</f>
        <v>0</v>
      </c>
      <c r="AC39" s="60">
        <f>+ROUND(Q39*Parámetros!$C$109,0)</f>
        <v>0</v>
      </c>
      <c r="AD39" s="60">
        <f>+ROUND(R39*Parámetros!$C$110,0)</f>
        <v>0</v>
      </c>
      <c r="AE39" s="60">
        <f>+ROUND(S39*Parámetros!$C$111,0)</f>
        <v>1</v>
      </c>
      <c r="AF39" s="60">
        <f>+ROUND(T39*Parámetros!$C$112,0)</f>
        <v>0</v>
      </c>
      <c r="AG39" s="60">
        <f>+ROUND(U39*Parámetros!$C$113,0)</f>
        <v>1</v>
      </c>
      <c r="AH39" s="60">
        <f t="shared" si="4"/>
        <v>2</v>
      </c>
      <c r="AI39" s="107">
        <f t="shared" si="6"/>
        <v>0</v>
      </c>
      <c r="AJ39" s="59">
        <f t="shared" si="1"/>
        <v>13</v>
      </c>
    </row>
    <row r="40" spans="1:36" x14ac:dyDescent="0.25">
      <c r="A40" s="9">
        <v>43922</v>
      </c>
      <c r="B40" s="52">
        <f t="shared" si="2"/>
        <v>30</v>
      </c>
      <c r="C40" s="56">
        <f>+'Modelo predictivo'!G37</f>
        <v>148.45261559635401</v>
      </c>
      <c r="D40" s="59">
        <f>+$C40*'Estructura Poblacion'!C$19</f>
        <v>6.0558939807957533</v>
      </c>
      <c r="E40" s="59">
        <f>+$C40*'Estructura Poblacion'!D$19</f>
        <v>9.9593432988636366</v>
      </c>
      <c r="F40" s="59">
        <f>+$C40*'Estructura Poblacion'!E$19</f>
        <v>30.224498847690736</v>
      </c>
      <c r="G40" s="59">
        <f>+$C40*'Estructura Poblacion'!F$19</f>
        <v>34.495094303168621</v>
      </c>
      <c r="H40" s="59">
        <f>+$C40*'Estructura Poblacion'!G$19</f>
        <v>27.621694980694826</v>
      </c>
      <c r="I40" s="59">
        <f>+$C40*'Estructura Poblacion'!H$19</f>
        <v>18.800101250508337</v>
      </c>
      <c r="J40" s="59">
        <f>+$C40*'Estructura Poblacion'!I$19</f>
        <v>9.9996890282493514</v>
      </c>
      <c r="K40" s="59">
        <f>+$C40*'Estructura Poblacion'!J$19</f>
        <v>5.508200704384679</v>
      </c>
      <c r="L40" s="59">
        <f>+$C40*'Estructura Poblacion'!K$19</f>
        <v>5.7880992019980742</v>
      </c>
      <c r="M40" s="129">
        <f>+ROUND(D40*Parámetros!$B$105,0)</f>
        <v>0</v>
      </c>
      <c r="N40" s="129">
        <f>+ROUND(E40*Parámetros!$B$106,0)</f>
        <v>0</v>
      </c>
      <c r="O40" s="129">
        <f>+ROUND(F40*Parámetros!$B$107,0)</f>
        <v>0</v>
      </c>
      <c r="P40" s="129">
        <f>+ROUND(G40*Parámetros!$B$108,0)</f>
        <v>1</v>
      </c>
      <c r="Q40" s="129">
        <f>+ROUND(H40*Parámetros!$B$109,0)</f>
        <v>1</v>
      </c>
      <c r="R40" s="129">
        <f>+ROUND(I40*Parámetros!$B$110,0)</f>
        <v>2</v>
      </c>
      <c r="S40" s="129">
        <f>+ROUND(J40*Parámetros!$B$111,0)</f>
        <v>2</v>
      </c>
      <c r="T40" s="129">
        <f>+ROUND(K40*Parámetros!$B$112,0)</f>
        <v>1</v>
      </c>
      <c r="U40" s="129">
        <f>+ROUND(L40*Parámetros!$B$113,0)</f>
        <v>2</v>
      </c>
      <c r="V40" s="129">
        <f t="shared" si="3"/>
        <v>9</v>
      </c>
      <c r="W40" s="129">
        <f t="shared" si="5"/>
        <v>1</v>
      </c>
      <c r="X40" s="59">
        <f t="shared" si="0"/>
        <v>78</v>
      </c>
      <c r="Y40" s="60">
        <f>+ROUND(M40*Parámetros!$C$105,0)</f>
        <v>0</v>
      </c>
      <c r="Z40" s="60">
        <f>+ROUND(N40*Parámetros!$C$106,0)</f>
        <v>0</v>
      </c>
      <c r="AA40" s="60">
        <f>+ROUND(O40*Parámetros!$C$107,0)</f>
        <v>0</v>
      </c>
      <c r="AB40" s="60">
        <f>+ROUND(P40*Parámetros!$C$108,0)</f>
        <v>0</v>
      </c>
      <c r="AC40" s="60">
        <f>+ROUND(Q40*Parámetros!$C$109,0)</f>
        <v>0</v>
      </c>
      <c r="AD40" s="60">
        <f>+ROUND(R40*Parámetros!$C$110,0)</f>
        <v>0</v>
      </c>
      <c r="AE40" s="60">
        <f>+ROUND(S40*Parámetros!$C$111,0)</f>
        <v>1</v>
      </c>
      <c r="AF40" s="60">
        <f>+ROUND(T40*Parámetros!$C$112,0)</f>
        <v>0</v>
      </c>
      <c r="AG40" s="60">
        <f>+ROUND(U40*Parámetros!$C$113,0)</f>
        <v>1</v>
      </c>
      <c r="AH40" s="60">
        <f t="shared" si="4"/>
        <v>2</v>
      </c>
      <c r="AI40" s="107">
        <f t="shared" si="6"/>
        <v>0</v>
      </c>
      <c r="AJ40" s="59">
        <f t="shared" si="1"/>
        <v>15</v>
      </c>
    </row>
    <row r="41" spans="1:36" x14ac:dyDescent="0.25">
      <c r="A41" s="10">
        <v>43923</v>
      </c>
      <c r="B41" s="52">
        <f t="shared" si="2"/>
        <v>31</v>
      </c>
      <c r="C41" s="56">
        <f>+'Modelo predictivo'!G38</f>
        <v>162.12215895950794</v>
      </c>
      <c r="D41" s="59">
        <f>+$C41*'Estructura Poblacion'!C$19</f>
        <v>6.6135217803505597</v>
      </c>
      <c r="E41" s="59">
        <f>+$C41*'Estructura Poblacion'!D$19</f>
        <v>10.876401408924291</v>
      </c>
      <c r="F41" s="59">
        <f>+$C41*'Estructura Poblacion'!E$19</f>
        <v>33.007576100781932</v>
      </c>
      <c r="G41" s="59">
        <f>+$C41*'Estructura Poblacion'!F$19</f>
        <v>37.671408748684044</v>
      </c>
      <c r="H41" s="59">
        <f>+$C41*'Estructura Poblacion'!G$19</f>
        <v>30.165105588757513</v>
      </c>
      <c r="I41" s="59">
        <f>+$C41*'Estructura Poblacion'!H$19</f>
        <v>20.531217932037656</v>
      </c>
      <c r="J41" s="59">
        <f>+$C41*'Estructura Poblacion'!I$19</f>
        <v>10.920462180279058</v>
      </c>
      <c r="K41" s="59">
        <f>+$C41*'Estructura Poblacion'!J$19</f>
        <v>6.0153968092095953</v>
      </c>
      <c r="L41" s="59">
        <f>+$C41*'Estructura Poblacion'!K$19</f>
        <v>6.3210684104832939</v>
      </c>
      <c r="M41" s="129">
        <f>+ROUND(D41*Parámetros!$B$105,0)</f>
        <v>0</v>
      </c>
      <c r="N41" s="129">
        <f>+ROUND(E41*Parámetros!$B$106,0)</f>
        <v>0</v>
      </c>
      <c r="O41" s="129">
        <f>+ROUND(F41*Parámetros!$B$107,0)</f>
        <v>0</v>
      </c>
      <c r="P41" s="129">
        <f>+ROUND(G41*Parámetros!$B$108,0)</f>
        <v>1</v>
      </c>
      <c r="Q41" s="129">
        <f>+ROUND(H41*Parámetros!$B$109,0)</f>
        <v>1</v>
      </c>
      <c r="R41" s="129">
        <f>+ROUND(I41*Parámetros!$B$110,0)</f>
        <v>2</v>
      </c>
      <c r="S41" s="129">
        <f>+ROUND(J41*Parámetros!$B$111,0)</f>
        <v>2</v>
      </c>
      <c r="T41" s="129">
        <f>+ROUND(K41*Parámetros!$B$112,0)</f>
        <v>1</v>
      </c>
      <c r="U41" s="129">
        <f>+ROUND(L41*Parámetros!$B$113,0)</f>
        <v>2</v>
      </c>
      <c r="V41" s="129">
        <f t="shared" si="3"/>
        <v>9</v>
      </c>
      <c r="W41" s="129">
        <f t="shared" si="5"/>
        <v>3</v>
      </c>
      <c r="X41" s="59">
        <f t="shared" si="0"/>
        <v>84</v>
      </c>
      <c r="Y41" s="60">
        <f>+ROUND(M41*Parámetros!$C$105,0)</f>
        <v>0</v>
      </c>
      <c r="Z41" s="60">
        <f>+ROUND(N41*Parámetros!$C$106,0)</f>
        <v>0</v>
      </c>
      <c r="AA41" s="60">
        <f>+ROUND(O41*Parámetros!$C$107,0)</f>
        <v>0</v>
      </c>
      <c r="AB41" s="60">
        <f>+ROUND(P41*Parámetros!$C$108,0)</f>
        <v>0</v>
      </c>
      <c r="AC41" s="60">
        <f>+ROUND(Q41*Parámetros!$C$109,0)</f>
        <v>0</v>
      </c>
      <c r="AD41" s="60">
        <f>+ROUND(R41*Parámetros!$C$110,0)</f>
        <v>0</v>
      </c>
      <c r="AE41" s="60">
        <f>+ROUND(S41*Parámetros!$C$111,0)</f>
        <v>1</v>
      </c>
      <c r="AF41" s="60">
        <f>+ROUND(T41*Parámetros!$C$112,0)</f>
        <v>0</v>
      </c>
      <c r="AG41" s="60">
        <f>+ROUND(U41*Parámetros!$C$113,0)</f>
        <v>1</v>
      </c>
      <c r="AH41" s="60">
        <f t="shared" si="4"/>
        <v>2</v>
      </c>
      <c r="AI41" s="107">
        <f t="shared" si="6"/>
        <v>1</v>
      </c>
      <c r="AJ41" s="59">
        <f t="shared" si="1"/>
        <v>16</v>
      </c>
    </row>
    <row r="42" spans="1:36" x14ac:dyDescent="0.25">
      <c r="A42" s="10">
        <v>43924</v>
      </c>
      <c r="B42" s="52">
        <f t="shared" si="2"/>
        <v>32</v>
      </c>
      <c r="C42" s="56">
        <f>+'Modelo predictivo'!G39</f>
        <v>177.05025368183851</v>
      </c>
      <c r="D42" s="59">
        <f>+$C42*'Estructura Poblacion'!C$19</f>
        <v>7.2224902287039274</v>
      </c>
      <c r="E42" s="59">
        <f>+$C42*'Estructura Poblacion'!D$19</f>
        <v>11.877892824487439</v>
      </c>
      <c r="F42" s="59">
        <f>+$C42*'Estructura Poblacion'!E$19</f>
        <v>36.046890564328372</v>
      </c>
      <c r="G42" s="59">
        <f>+$C42*'Estructura Poblacion'!F$19</f>
        <v>41.140165652325116</v>
      </c>
      <c r="H42" s="59">
        <f>+$C42*'Estructura Poblacion'!G$19</f>
        <v>32.942687360602442</v>
      </c>
      <c r="I42" s="59">
        <f>+$C42*'Estructura Poblacion'!H$19</f>
        <v>22.42171808341314</v>
      </c>
      <c r="J42" s="59">
        <f>+$C42*'Estructura Poblacion'!I$19</f>
        <v>11.926010680774608</v>
      </c>
      <c r="K42" s="59">
        <f>+$C42*'Estructura Poblacion'!J$19</f>
        <v>6.5692903296056206</v>
      </c>
      <c r="L42" s="59">
        <f>+$C42*'Estructura Poblacion'!K$19</f>
        <v>6.9031079575978502</v>
      </c>
      <c r="M42" s="129">
        <f>+ROUND(D42*Parámetros!$B$105,0)</f>
        <v>0</v>
      </c>
      <c r="N42" s="129">
        <f>+ROUND(E42*Parámetros!$B$106,0)</f>
        <v>0</v>
      </c>
      <c r="O42" s="129">
        <f>+ROUND(F42*Parámetros!$B$107,0)</f>
        <v>0</v>
      </c>
      <c r="P42" s="129">
        <f>+ROUND(G42*Parámetros!$B$108,0)</f>
        <v>1</v>
      </c>
      <c r="Q42" s="129">
        <f>+ROUND(H42*Parámetros!$B$109,0)</f>
        <v>2</v>
      </c>
      <c r="R42" s="129">
        <f>+ROUND(I42*Parámetros!$B$110,0)</f>
        <v>2</v>
      </c>
      <c r="S42" s="129">
        <f>+ROUND(J42*Parámetros!$B$111,0)</f>
        <v>2</v>
      </c>
      <c r="T42" s="129">
        <f>+ROUND(K42*Parámetros!$B$112,0)</f>
        <v>2</v>
      </c>
      <c r="U42" s="129">
        <f>+ROUND(L42*Parámetros!$B$113,0)</f>
        <v>2</v>
      </c>
      <c r="V42" s="129">
        <f t="shared" si="3"/>
        <v>11</v>
      </c>
      <c r="W42" s="129">
        <f t="shared" si="5"/>
        <v>5</v>
      </c>
      <c r="X42" s="59">
        <f t="shared" si="0"/>
        <v>90</v>
      </c>
      <c r="Y42" s="60">
        <f>+ROUND(M42*Parámetros!$C$105,0)</f>
        <v>0</v>
      </c>
      <c r="Z42" s="60">
        <f>+ROUND(N42*Parámetros!$C$106,0)</f>
        <v>0</v>
      </c>
      <c r="AA42" s="60">
        <f>+ROUND(O42*Parámetros!$C$107,0)</f>
        <v>0</v>
      </c>
      <c r="AB42" s="60">
        <f>+ROUND(P42*Parámetros!$C$108,0)</f>
        <v>0</v>
      </c>
      <c r="AC42" s="60">
        <f>+ROUND(Q42*Parámetros!$C$109,0)</f>
        <v>0</v>
      </c>
      <c r="AD42" s="60">
        <f>+ROUND(R42*Parámetros!$C$110,0)</f>
        <v>0</v>
      </c>
      <c r="AE42" s="60">
        <f>+ROUND(S42*Parámetros!$C$111,0)</f>
        <v>1</v>
      </c>
      <c r="AF42" s="60">
        <f>+ROUND(T42*Parámetros!$C$112,0)</f>
        <v>1</v>
      </c>
      <c r="AG42" s="60">
        <f>+ROUND(U42*Parámetros!$C$113,0)</f>
        <v>1</v>
      </c>
      <c r="AH42" s="60">
        <f t="shared" si="4"/>
        <v>3</v>
      </c>
      <c r="AI42" s="107">
        <f t="shared" si="6"/>
        <v>1</v>
      </c>
      <c r="AJ42" s="59">
        <f t="shared" si="1"/>
        <v>18</v>
      </c>
    </row>
    <row r="43" spans="1:36" x14ac:dyDescent="0.25">
      <c r="A43" s="10">
        <v>43925</v>
      </c>
      <c r="B43" s="52">
        <f t="shared" si="2"/>
        <v>33</v>
      </c>
      <c r="C43" s="56">
        <f>+'Modelo predictivo'!G40</f>
        <v>95.582303874194622</v>
      </c>
      <c r="D43" s="59">
        <f>+$C43*'Estructura Poblacion'!C$19</f>
        <v>3.8991316951679362</v>
      </c>
      <c r="E43" s="59">
        <f>+$C43*'Estructura Poblacion'!D$19</f>
        <v>6.4123961289287488</v>
      </c>
      <c r="F43" s="59">
        <f>+$C43*'Estructura Poblacion'!E$19</f>
        <v>19.460264958620055</v>
      </c>
      <c r="G43" s="59">
        <f>+$C43*'Estructura Poblacion'!F$19</f>
        <v>22.20991912206793</v>
      </c>
      <c r="H43" s="59">
        <f>+$C43*'Estructura Poblacion'!G$19</f>
        <v>17.784430624945696</v>
      </c>
      <c r="I43" s="59">
        <f>+$C43*'Estructura Poblacion'!H$19</f>
        <v>12.10458288911312</v>
      </c>
      <c r="J43" s="59">
        <f>+$C43*'Estructura Poblacion'!I$19</f>
        <v>6.4383730223009534</v>
      </c>
      <c r="K43" s="59">
        <f>+$C43*'Estructura Poblacion'!J$19</f>
        <v>3.5464953676402566</v>
      </c>
      <c r="L43" s="59">
        <f>+$C43*'Estructura Poblacion'!K$19</f>
        <v>3.7267100654099279</v>
      </c>
      <c r="M43" s="129">
        <f>+ROUND(D43*Parámetros!$B$105,0)</f>
        <v>0</v>
      </c>
      <c r="N43" s="129">
        <f>+ROUND(E43*Parámetros!$B$106,0)</f>
        <v>0</v>
      </c>
      <c r="O43" s="129">
        <f>+ROUND(F43*Parámetros!$B$107,0)</f>
        <v>0</v>
      </c>
      <c r="P43" s="129">
        <f>+ROUND(G43*Parámetros!$B$108,0)</f>
        <v>1</v>
      </c>
      <c r="Q43" s="129">
        <f>+ROUND(H43*Parámetros!$B$109,0)</f>
        <v>1</v>
      </c>
      <c r="R43" s="129">
        <f>+ROUND(I43*Parámetros!$B$110,0)</f>
        <v>1</v>
      </c>
      <c r="S43" s="129">
        <f>+ROUND(J43*Parámetros!$B$111,0)</f>
        <v>1</v>
      </c>
      <c r="T43" s="129">
        <f>+ROUND(K43*Parámetros!$B$112,0)</f>
        <v>1</v>
      </c>
      <c r="U43" s="129">
        <f>+ROUND(L43*Parámetros!$B$113,0)</f>
        <v>1</v>
      </c>
      <c r="V43" s="129">
        <f t="shared" si="3"/>
        <v>6</v>
      </c>
      <c r="W43" s="129">
        <f t="shared" si="5"/>
        <v>6</v>
      </c>
      <c r="X43" s="59">
        <f t="shared" si="0"/>
        <v>90</v>
      </c>
      <c r="Y43" s="60">
        <f>+ROUND(M43*Parámetros!$C$105,0)</f>
        <v>0</v>
      </c>
      <c r="Z43" s="60">
        <f>+ROUND(N43*Parámetros!$C$106,0)</f>
        <v>0</v>
      </c>
      <c r="AA43" s="60">
        <f>+ROUND(O43*Parámetros!$C$107,0)</f>
        <v>0</v>
      </c>
      <c r="AB43" s="60">
        <f>+ROUND(P43*Parámetros!$C$108,0)</f>
        <v>0</v>
      </c>
      <c r="AC43" s="60">
        <f>+ROUND(Q43*Parámetros!$C$109,0)</f>
        <v>0</v>
      </c>
      <c r="AD43" s="60">
        <f>+ROUND(R43*Parámetros!$C$110,0)</f>
        <v>0</v>
      </c>
      <c r="AE43" s="60">
        <f>+ROUND(S43*Parámetros!$C$111,0)</f>
        <v>0</v>
      </c>
      <c r="AF43" s="60">
        <f>+ROUND(T43*Parámetros!$C$112,0)</f>
        <v>0</v>
      </c>
      <c r="AG43" s="60">
        <f>+ROUND(U43*Parámetros!$C$113,0)</f>
        <v>1</v>
      </c>
      <c r="AH43" s="60">
        <f t="shared" si="4"/>
        <v>1</v>
      </c>
      <c r="AI43" s="107">
        <f t="shared" si="6"/>
        <v>1</v>
      </c>
      <c r="AJ43" s="59">
        <f t="shared" si="1"/>
        <v>18</v>
      </c>
    </row>
    <row r="44" spans="1:36" x14ac:dyDescent="0.25">
      <c r="A44" s="10">
        <v>43926</v>
      </c>
      <c r="B44" s="52">
        <f t="shared" si="2"/>
        <v>34</v>
      </c>
      <c r="C44" s="56">
        <f>+'Modelo predictivo'!G41</f>
        <v>96.48071563988924</v>
      </c>
      <c r="D44" s="59">
        <f>+$C44*'Estructura Poblacion'!C$19</f>
        <v>3.9357810083665634</v>
      </c>
      <c r="E44" s="59">
        <f>+$C44*'Estructura Poblacion'!D$19</f>
        <v>6.4726685004349518</v>
      </c>
      <c r="F44" s="59">
        <f>+$C44*'Estructura Poblacion'!E$19</f>
        <v>19.643178848469066</v>
      </c>
      <c r="G44" s="59">
        <f>+$C44*'Estructura Poblacion'!F$19</f>
        <v>22.418677980618302</v>
      </c>
      <c r="H44" s="59">
        <f>+$C44*'Estructura Poblacion'!G$19</f>
        <v>17.951592757181604</v>
      </c>
      <c r="I44" s="59">
        <f>+$C44*'Estructura Poblacion'!H$19</f>
        <v>12.218358130403793</v>
      </c>
      <c r="J44" s="59">
        <f>+$C44*'Estructura Poblacion'!I$19</f>
        <v>6.4988895597844953</v>
      </c>
      <c r="K44" s="59">
        <f>+$C44*'Estructura Poblacion'!J$19</f>
        <v>3.5798301276965026</v>
      </c>
      <c r="L44" s="59">
        <f>+$C44*'Estructura Poblacion'!K$19</f>
        <v>3.7617387269339648</v>
      </c>
      <c r="M44" s="129">
        <f>+ROUND(D44*Parámetros!$B$105,0)</f>
        <v>0</v>
      </c>
      <c r="N44" s="129">
        <f>+ROUND(E44*Parámetros!$B$106,0)</f>
        <v>0</v>
      </c>
      <c r="O44" s="129">
        <f>+ROUND(F44*Parámetros!$B$107,0)</f>
        <v>0</v>
      </c>
      <c r="P44" s="129">
        <f>+ROUND(G44*Parámetros!$B$108,0)</f>
        <v>1</v>
      </c>
      <c r="Q44" s="129">
        <f>+ROUND(H44*Parámetros!$B$109,0)</f>
        <v>1</v>
      </c>
      <c r="R44" s="129">
        <f>+ROUND(I44*Parámetros!$B$110,0)</f>
        <v>1</v>
      </c>
      <c r="S44" s="129">
        <f>+ROUND(J44*Parámetros!$B$111,0)</f>
        <v>1</v>
      </c>
      <c r="T44" s="129">
        <f>+ROUND(K44*Parámetros!$B$112,0)</f>
        <v>1</v>
      </c>
      <c r="U44" s="129">
        <f>+ROUND(L44*Parámetros!$B$113,0)</f>
        <v>1</v>
      </c>
      <c r="V44" s="129">
        <f t="shared" si="3"/>
        <v>6</v>
      </c>
      <c r="W44" s="129">
        <f t="shared" si="5"/>
        <v>6</v>
      </c>
      <c r="X44" s="59">
        <f t="shared" si="0"/>
        <v>90</v>
      </c>
      <c r="Y44" s="60">
        <f>+ROUND(M44*Parámetros!$C$105,0)</f>
        <v>0</v>
      </c>
      <c r="Z44" s="60">
        <f>+ROUND(N44*Parámetros!$C$106,0)</f>
        <v>0</v>
      </c>
      <c r="AA44" s="60">
        <f>+ROUND(O44*Parámetros!$C$107,0)</f>
        <v>0</v>
      </c>
      <c r="AB44" s="60">
        <f>+ROUND(P44*Parámetros!$C$108,0)</f>
        <v>0</v>
      </c>
      <c r="AC44" s="60">
        <f>+ROUND(Q44*Parámetros!$C$109,0)</f>
        <v>0</v>
      </c>
      <c r="AD44" s="60">
        <f>+ROUND(R44*Parámetros!$C$110,0)</f>
        <v>0</v>
      </c>
      <c r="AE44" s="60">
        <f>+ROUND(S44*Parámetros!$C$111,0)</f>
        <v>0</v>
      </c>
      <c r="AF44" s="60">
        <f>+ROUND(T44*Parámetros!$C$112,0)</f>
        <v>0</v>
      </c>
      <c r="AG44" s="60">
        <f>+ROUND(U44*Parámetros!$C$113,0)</f>
        <v>1</v>
      </c>
      <c r="AH44" s="60">
        <f t="shared" si="4"/>
        <v>1</v>
      </c>
      <c r="AI44" s="107">
        <f t="shared" si="6"/>
        <v>1</v>
      </c>
      <c r="AJ44" s="59">
        <f t="shared" si="1"/>
        <v>18</v>
      </c>
    </row>
    <row r="45" spans="1:36" x14ac:dyDescent="0.25">
      <c r="A45" s="10">
        <v>43927</v>
      </c>
      <c r="B45" s="52">
        <f t="shared" si="2"/>
        <v>35</v>
      </c>
      <c r="C45" s="56">
        <f>+'Modelo predictivo'!G42</f>
        <v>97.387553200125694</v>
      </c>
      <c r="D45" s="59">
        <f>+$C45*'Estructura Poblacion'!C$19</f>
        <v>3.9727740387724912</v>
      </c>
      <c r="E45" s="59">
        <f>+$C45*'Estructura Poblacion'!D$19</f>
        <v>6.5335061390472324</v>
      </c>
      <c r="F45" s="59">
        <f>+$C45*'Estructura Poblacion'!E$19</f>
        <v>19.827808204336627</v>
      </c>
      <c r="G45" s="59">
        <f>+$C45*'Estructura Poblacion'!F$19</f>
        <v>22.629394693371058</v>
      </c>
      <c r="H45" s="59">
        <f>+$C45*'Estructura Poblacion'!G$19</f>
        <v>18.120322626879528</v>
      </c>
      <c r="I45" s="59">
        <f>+$C45*'Estructura Poblacion'!H$19</f>
        <v>12.333200417834854</v>
      </c>
      <c r="J45" s="59">
        <f>+$C45*'Estructura Poblacion'!I$19</f>
        <v>6.5599736542955496</v>
      </c>
      <c r="K45" s="59">
        <f>+$C45*'Estructura Poblacion'!J$19</f>
        <v>3.6134775192765778</v>
      </c>
      <c r="L45" s="59">
        <f>+$C45*'Estructura Poblacion'!K$19</f>
        <v>3.7970959063117826</v>
      </c>
      <c r="M45" s="129">
        <f>+ROUND(D45*Parámetros!$B$105,0)</f>
        <v>0</v>
      </c>
      <c r="N45" s="129">
        <f>+ROUND(E45*Parámetros!$B$106,0)</f>
        <v>0</v>
      </c>
      <c r="O45" s="129">
        <f>+ROUND(F45*Parámetros!$B$107,0)</f>
        <v>0</v>
      </c>
      <c r="P45" s="129">
        <f>+ROUND(G45*Parámetros!$B$108,0)</f>
        <v>1</v>
      </c>
      <c r="Q45" s="129">
        <f>+ROUND(H45*Parámetros!$B$109,0)</f>
        <v>1</v>
      </c>
      <c r="R45" s="129">
        <f>+ROUND(I45*Parámetros!$B$110,0)</f>
        <v>1</v>
      </c>
      <c r="S45" s="129">
        <f>+ROUND(J45*Parámetros!$B$111,0)</f>
        <v>1</v>
      </c>
      <c r="T45" s="129">
        <f>+ROUND(K45*Parámetros!$B$112,0)</f>
        <v>1</v>
      </c>
      <c r="U45" s="129">
        <f>+ROUND(L45*Parámetros!$B$113,0)</f>
        <v>1</v>
      </c>
      <c r="V45" s="129">
        <f t="shared" si="3"/>
        <v>6</v>
      </c>
      <c r="W45" s="129">
        <f t="shared" si="5"/>
        <v>7</v>
      </c>
      <c r="X45" s="59">
        <f t="shared" si="0"/>
        <v>89</v>
      </c>
      <c r="Y45" s="60">
        <f>+ROUND(M45*Parámetros!$C$105,0)</f>
        <v>0</v>
      </c>
      <c r="Z45" s="60">
        <f>+ROUND(N45*Parámetros!$C$106,0)</f>
        <v>0</v>
      </c>
      <c r="AA45" s="60">
        <f>+ROUND(O45*Parámetros!$C$107,0)</f>
        <v>0</v>
      </c>
      <c r="AB45" s="60">
        <f>+ROUND(P45*Parámetros!$C$108,0)</f>
        <v>0</v>
      </c>
      <c r="AC45" s="60">
        <f>+ROUND(Q45*Parámetros!$C$109,0)</f>
        <v>0</v>
      </c>
      <c r="AD45" s="60">
        <f>+ROUND(R45*Parámetros!$C$110,0)</f>
        <v>0</v>
      </c>
      <c r="AE45" s="60">
        <f>+ROUND(S45*Parámetros!$C$111,0)</f>
        <v>0</v>
      </c>
      <c r="AF45" s="60">
        <f>+ROUND(T45*Parámetros!$C$112,0)</f>
        <v>0</v>
      </c>
      <c r="AG45" s="60">
        <f>+ROUND(U45*Parámetros!$C$113,0)</f>
        <v>1</v>
      </c>
      <c r="AH45" s="60">
        <f t="shared" si="4"/>
        <v>1</v>
      </c>
      <c r="AI45" s="107">
        <f t="shared" si="6"/>
        <v>1</v>
      </c>
      <c r="AJ45" s="59">
        <f t="shared" si="1"/>
        <v>18</v>
      </c>
    </row>
    <row r="46" spans="1:36" x14ac:dyDescent="0.25">
      <c r="A46" s="10">
        <v>43928</v>
      </c>
      <c r="B46" s="52">
        <f t="shared" si="2"/>
        <v>36</v>
      </c>
      <c r="C46" s="56">
        <f>+'Modelo predictivo'!G43</f>
        <v>98.302895225584507</v>
      </c>
      <c r="D46" s="59">
        <f>+$C46*'Estructura Poblacion'!C$19</f>
        <v>4.0101139956339962</v>
      </c>
      <c r="E46" s="59">
        <f>+$C46*'Estructura Poblacion'!D$19</f>
        <v>6.5949143225999469</v>
      </c>
      <c r="F46" s="59">
        <f>+$C46*'Estructura Poblacion'!E$19</f>
        <v>20.014169043332863</v>
      </c>
      <c r="G46" s="59">
        <f>+$C46*'Estructura Poblacion'!F$19</f>
        <v>22.842087540587084</v>
      </c>
      <c r="H46" s="59">
        <f>+$C46*'Estructura Poblacion'!G$19</f>
        <v>18.290634871824949</v>
      </c>
      <c r="I46" s="59">
        <f>+$C46*'Estructura Poblacion'!H$19</f>
        <v>12.449119714294145</v>
      </c>
      <c r="J46" s="59">
        <f>+$C46*'Estructura Poblacion'!I$19</f>
        <v>6.6216306050492069</v>
      </c>
      <c r="K46" s="59">
        <f>+$C46*'Estructura Poblacion'!J$19</f>
        <v>3.6474404613852851</v>
      </c>
      <c r="L46" s="59">
        <f>+$C46*'Estructura Poblacion'!K$19</f>
        <v>3.8327846708770301</v>
      </c>
      <c r="M46" s="129">
        <f>+ROUND(D46*Parámetros!$B$105,0)</f>
        <v>0</v>
      </c>
      <c r="N46" s="129">
        <f>+ROUND(E46*Parámetros!$B$106,0)</f>
        <v>0</v>
      </c>
      <c r="O46" s="129">
        <f>+ROUND(F46*Parámetros!$B$107,0)</f>
        <v>0</v>
      </c>
      <c r="P46" s="129">
        <f>+ROUND(G46*Parámetros!$B$108,0)</f>
        <v>1</v>
      </c>
      <c r="Q46" s="129">
        <f>+ROUND(H46*Parámetros!$B$109,0)</f>
        <v>1</v>
      </c>
      <c r="R46" s="129">
        <f>+ROUND(I46*Parámetros!$B$110,0)</f>
        <v>1</v>
      </c>
      <c r="S46" s="129">
        <f>+ROUND(J46*Parámetros!$B$111,0)</f>
        <v>1</v>
      </c>
      <c r="T46" s="129">
        <f>+ROUND(K46*Parámetros!$B$112,0)</f>
        <v>1</v>
      </c>
      <c r="U46" s="129">
        <f>+ROUND(L46*Parámetros!$B$113,0)</f>
        <v>1</v>
      </c>
      <c r="V46" s="129">
        <f t="shared" si="3"/>
        <v>6</v>
      </c>
      <c r="W46" s="129">
        <f t="shared" si="5"/>
        <v>9</v>
      </c>
      <c r="X46" s="59">
        <f t="shared" si="0"/>
        <v>86</v>
      </c>
      <c r="Y46" s="60">
        <f>+ROUND(M46*Parámetros!$C$105,0)</f>
        <v>0</v>
      </c>
      <c r="Z46" s="60">
        <f>+ROUND(N46*Parámetros!$C$106,0)</f>
        <v>0</v>
      </c>
      <c r="AA46" s="60">
        <f>+ROUND(O46*Parámetros!$C$107,0)</f>
        <v>0</v>
      </c>
      <c r="AB46" s="60">
        <f>+ROUND(P46*Parámetros!$C$108,0)</f>
        <v>0</v>
      </c>
      <c r="AC46" s="60">
        <f>+ROUND(Q46*Parámetros!$C$109,0)</f>
        <v>0</v>
      </c>
      <c r="AD46" s="60">
        <f>+ROUND(R46*Parámetros!$C$110,0)</f>
        <v>0</v>
      </c>
      <c r="AE46" s="60">
        <f>+ROUND(S46*Parámetros!$C$111,0)</f>
        <v>0</v>
      </c>
      <c r="AF46" s="60">
        <f>+ROUND(T46*Parámetros!$C$112,0)</f>
        <v>0</v>
      </c>
      <c r="AG46" s="60">
        <f>+ROUND(U46*Parámetros!$C$113,0)</f>
        <v>1</v>
      </c>
      <c r="AH46" s="60">
        <f t="shared" si="4"/>
        <v>1</v>
      </c>
      <c r="AI46" s="107">
        <f t="shared" si="6"/>
        <v>2</v>
      </c>
      <c r="AJ46" s="59">
        <f t="shared" si="1"/>
        <v>17</v>
      </c>
    </row>
    <row r="47" spans="1:36" x14ac:dyDescent="0.25">
      <c r="A47" s="10">
        <v>43929</v>
      </c>
      <c r="B47" s="52">
        <f t="shared" si="2"/>
        <v>37</v>
      </c>
      <c r="C47" s="56">
        <f>+'Modelo predictivo'!G44</f>
        <v>99.2268211171031</v>
      </c>
      <c r="D47" s="59">
        <f>+$C47*'Estructura Poblacion'!C$19</f>
        <v>4.0478041179849704</v>
      </c>
      <c r="E47" s="59">
        <f>+$C47*'Estructura Poblacion'!D$19</f>
        <v>6.6568983779119932</v>
      </c>
      <c r="F47" s="59">
        <f>+$C47*'Estructura Poblacion'!E$19</f>
        <v>20.202277531225626</v>
      </c>
      <c r="G47" s="59">
        <f>+$C47*'Estructura Poblacion'!F$19</f>
        <v>23.056774972189711</v>
      </c>
      <c r="H47" s="59">
        <f>+$C47*'Estructura Poblacion'!G$19</f>
        <v>18.4625442656593</v>
      </c>
      <c r="I47" s="59">
        <f>+$C47*'Estructura Poblacion'!H$19</f>
        <v>12.566126075136888</v>
      </c>
      <c r="J47" s="59">
        <f>+$C47*'Estructura Poblacion'!I$19</f>
        <v>6.6838657604435383</v>
      </c>
      <c r="K47" s="59">
        <f>+$C47*'Estructura Poblacion'!J$19</f>
        <v>3.6817219001192414</v>
      </c>
      <c r="L47" s="59">
        <f>+$C47*'Estructura Poblacion'!K$19</f>
        <v>3.8688081164318384</v>
      </c>
      <c r="M47" s="129">
        <f>+ROUND(D47*Parámetros!$B$105,0)</f>
        <v>0</v>
      </c>
      <c r="N47" s="129">
        <f>+ROUND(E47*Parámetros!$B$106,0)</f>
        <v>0</v>
      </c>
      <c r="O47" s="129">
        <f>+ROUND(F47*Parámetros!$B$107,0)</f>
        <v>0</v>
      </c>
      <c r="P47" s="129">
        <f>+ROUND(G47*Parámetros!$B$108,0)</f>
        <v>1</v>
      </c>
      <c r="Q47" s="129">
        <f>+ROUND(H47*Parámetros!$B$109,0)</f>
        <v>1</v>
      </c>
      <c r="R47" s="129">
        <f>+ROUND(I47*Parámetros!$B$110,0)</f>
        <v>1</v>
      </c>
      <c r="S47" s="129">
        <f>+ROUND(J47*Parámetros!$B$111,0)</f>
        <v>1</v>
      </c>
      <c r="T47" s="129">
        <f>+ROUND(K47*Parámetros!$B$112,0)</f>
        <v>1</v>
      </c>
      <c r="U47" s="129">
        <f>+ROUND(L47*Parámetros!$B$113,0)</f>
        <v>1</v>
      </c>
      <c r="V47" s="129">
        <f t="shared" si="3"/>
        <v>6</v>
      </c>
      <c r="W47" s="129">
        <f t="shared" si="5"/>
        <v>6</v>
      </c>
      <c r="X47" s="59">
        <f t="shared" si="0"/>
        <v>86</v>
      </c>
      <c r="Y47" s="60">
        <f>+ROUND(M47*Parámetros!$C$105,0)</f>
        <v>0</v>
      </c>
      <c r="Z47" s="60">
        <f>+ROUND(N47*Parámetros!$C$106,0)</f>
        <v>0</v>
      </c>
      <c r="AA47" s="60">
        <f>+ROUND(O47*Parámetros!$C$107,0)</f>
        <v>0</v>
      </c>
      <c r="AB47" s="60">
        <f>+ROUND(P47*Parámetros!$C$108,0)</f>
        <v>0</v>
      </c>
      <c r="AC47" s="60">
        <f>+ROUND(Q47*Parámetros!$C$109,0)</f>
        <v>0</v>
      </c>
      <c r="AD47" s="60">
        <f>+ROUND(R47*Parámetros!$C$110,0)</f>
        <v>0</v>
      </c>
      <c r="AE47" s="60">
        <f>+ROUND(S47*Parámetros!$C$111,0)</f>
        <v>0</v>
      </c>
      <c r="AF47" s="60">
        <f>+ROUND(T47*Parámetros!$C$112,0)</f>
        <v>0</v>
      </c>
      <c r="AG47" s="60">
        <f>+ROUND(U47*Parámetros!$C$113,0)</f>
        <v>1</v>
      </c>
      <c r="AH47" s="60">
        <f t="shared" si="4"/>
        <v>1</v>
      </c>
      <c r="AI47" s="107">
        <f t="shared" si="6"/>
        <v>1</v>
      </c>
      <c r="AJ47" s="59">
        <f t="shared" si="1"/>
        <v>17</v>
      </c>
    </row>
    <row r="48" spans="1:36" x14ac:dyDescent="0.25">
      <c r="A48" s="10">
        <v>43930</v>
      </c>
      <c r="B48" s="52">
        <f t="shared" si="2"/>
        <v>38</v>
      </c>
      <c r="C48" s="56">
        <f>+'Modelo predictivo'!G45</f>
        <v>100.15941099077463</v>
      </c>
      <c r="D48" s="59">
        <f>+$C48*'Estructura Poblacion'!C$19</f>
        <v>4.0858476740370557</v>
      </c>
      <c r="E48" s="59">
        <f>+$C48*'Estructura Poblacion'!D$19</f>
        <v>6.7194636797871237</v>
      </c>
      <c r="F48" s="59">
        <f>+$C48*'Estructura Poblacion'!E$19</f>
        <v>20.392149979406629</v>
      </c>
      <c r="G48" s="59">
        <f>+$C48*'Estructura Poblacion'!F$19</f>
        <v>23.273475604302181</v>
      </c>
      <c r="H48" s="59">
        <f>+$C48*'Estructura Poblacion'!G$19</f>
        <v>18.636065715107392</v>
      </c>
      <c r="I48" s="59">
        <f>+$C48*'Estructura Poblacion'!H$19</f>
        <v>12.684229646298581</v>
      </c>
      <c r="J48" s="59">
        <f>+$C48*'Estructura Poblacion'!I$19</f>
        <v>6.7466845170558578</v>
      </c>
      <c r="K48" s="59">
        <f>+$C48*'Estructura Poblacion'!J$19</f>
        <v>3.7163248081139839</v>
      </c>
      <c r="L48" s="59">
        <f>+$C48*'Estructura Poblacion'!K$19</f>
        <v>3.9051693666658305</v>
      </c>
      <c r="M48" s="129">
        <f>+ROUND(D48*Parámetros!$B$105,0)</f>
        <v>0</v>
      </c>
      <c r="N48" s="129">
        <f>+ROUND(E48*Parámetros!$B$106,0)</f>
        <v>0</v>
      </c>
      <c r="O48" s="129">
        <f>+ROUND(F48*Parámetros!$B$107,0)</f>
        <v>0</v>
      </c>
      <c r="P48" s="129">
        <f>+ROUND(G48*Parámetros!$B$108,0)</f>
        <v>1</v>
      </c>
      <c r="Q48" s="129">
        <f>+ROUND(H48*Parámetros!$B$109,0)</f>
        <v>1</v>
      </c>
      <c r="R48" s="129">
        <f>+ROUND(I48*Parámetros!$B$110,0)</f>
        <v>1</v>
      </c>
      <c r="S48" s="129">
        <f>+ROUND(J48*Parámetros!$B$111,0)</f>
        <v>1</v>
      </c>
      <c r="T48" s="129">
        <f>+ROUND(K48*Parámetros!$B$112,0)</f>
        <v>1</v>
      </c>
      <c r="U48" s="129">
        <f>+ROUND(L48*Parámetros!$B$113,0)</f>
        <v>1</v>
      </c>
      <c r="V48" s="129">
        <f t="shared" si="3"/>
        <v>6</v>
      </c>
      <c r="W48" s="129">
        <f t="shared" si="5"/>
        <v>6</v>
      </c>
      <c r="X48" s="59">
        <f t="shared" si="0"/>
        <v>86</v>
      </c>
      <c r="Y48" s="60">
        <f>+ROUND(M48*Parámetros!$C$105,0)</f>
        <v>0</v>
      </c>
      <c r="Z48" s="60">
        <f>+ROUND(N48*Parámetros!$C$106,0)</f>
        <v>0</v>
      </c>
      <c r="AA48" s="60">
        <f>+ROUND(O48*Parámetros!$C$107,0)</f>
        <v>0</v>
      </c>
      <c r="AB48" s="60">
        <f>+ROUND(P48*Parámetros!$C$108,0)</f>
        <v>0</v>
      </c>
      <c r="AC48" s="60">
        <f>+ROUND(Q48*Parámetros!$C$109,0)</f>
        <v>0</v>
      </c>
      <c r="AD48" s="60">
        <f>+ROUND(R48*Parámetros!$C$110,0)</f>
        <v>0</v>
      </c>
      <c r="AE48" s="60">
        <f>+ROUND(S48*Parámetros!$C$111,0)</f>
        <v>0</v>
      </c>
      <c r="AF48" s="60">
        <f>+ROUND(T48*Parámetros!$C$112,0)</f>
        <v>0</v>
      </c>
      <c r="AG48" s="60">
        <f>+ROUND(U48*Parámetros!$C$113,0)</f>
        <v>1</v>
      </c>
      <c r="AH48" s="60">
        <f t="shared" si="4"/>
        <v>1</v>
      </c>
      <c r="AI48" s="107">
        <f t="shared" si="6"/>
        <v>1</v>
      </c>
      <c r="AJ48" s="59">
        <f t="shared" si="1"/>
        <v>17</v>
      </c>
    </row>
    <row r="49" spans="1:36" x14ac:dyDescent="0.25">
      <c r="A49" s="10">
        <v>43931</v>
      </c>
      <c r="B49" s="52">
        <f t="shared" si="2"/>
        <v>39</v>
      </c>
      <c r="C49" s="56">
        <f>+'Modelo predictivo'!G46</f>
        <v>101.10074573010206</v>
      </c>
      <c r="D49" s="59">
        <f>+$C49*'Estructura Poblacion'!C$19</f>
        <v>4.124247963307182</v>
      </c>
      <c r="E49" s="59">
        <f>+$C49*'Estructura Poblacion'!D$19</f>
        <v>6.7826156545128455</v>
      </c>
      <c r="F49" s="59">
        <f>+$C49*'Estructura Poblacion'!E$19</f>
        <v>20.583802855509891</v>
      </c>
      <c r="G49" s="59">
        <f>+$C49*'Estructura Poblacion'!F$19</f>
        <v>23.492208231366423</v>
      </c>
      <c r="H49" s="59">
        <f>+$C49*'Estructura Poblacion'!G$19</f>
        <v>18.811214269681411</v>
      </c>
      <c r="I49" s="59">
        <f>+$C49*'Estructura Poblacion'!H$19</f>
        <v>12.803440670899828</v>
      </c>
      <c r="J49" s="59">
        <f>+$C49*'Estructura Poblacion'!I$19</f>
        <v>6.8100923231557973</v>
      </c>
      <c r="K49" s="59">
        <f>+$C49*'Estructura Poblacion'!J$19</f>
        <v>3.7512521864791011</v>
      </c>
      <c r="L49" s="59">
        <f>+$C49*'Estructura Poblacion'!K$19</f>
        <v>3.9418715751895852</v>
      </c>
      <c r="M49" s="129">
        <f>+ROUND(D49*Parámetros!$B$105,0)</f>
        <v>0</v>
      </c>
      <c r="N49" s="129">
        <f>+ROUND(E49*Parámetros!$B$106,0)</f>
        <v>0</v>
      </c>
      <c r="O49" s="129">
        <f>+ROUND(F49*Parámetros!$B$107,0)</f>
        <v>0</v>
      </c>
      <c r="P49" s="129">
        <f>+ROUND(G49*Parámetros!$B$108,0)</f>
        <v>1</v>
      </c>
      <c r="Q49" s="129">
        <f>+ROUND(H49*Parámetros!$B$109,0)</f>
        <v>1</v>
      </c>
      <c r="R49" s="129">
        <f>+ROUND(I49*Parámetros!$B$110,0)</f>
        <v>1</v>
      </c>
      <c r="S49" s="129">
        <f>+ROUND(J49*Parámetros!$B$111,0)</f>
        <v>1</v>
      </c>
      <c r="T49" s="129">
        <f>+ROUND(K49*Parámetros!$B$112,0)</f>
        <v>1</v>
      </c>
      <c r="U49" s="129">
        <f>+ROUND(L49*Parámetros!$B$113,0)</f>
        <v>1</v>
      </c>
      <c r="V49" s="129">
        <f t="shared" si="3"/>
        <v>6</v>
      </c>
      <c r="W49" s="129">
        <f t="shared" si="5"/>
        <v>6</v>
      </c>
      <c r="X49" s="59">
        <f t="shared" si="0"/>
        <v>86</v>
      </c>
      <c r="Y49" s="60">
        <f>+ROUND(M49*Parámetros!$C$105,0)</f>
        <v>0</v>
      </c>
      <c r="Z49" s="60">
        <f>+ROUND(N49*Parámetros!$C$106,0)</f>
        <v>0</v>
      </c>
      <c r="AA49" s="60">
        <f>+ROUND(O49*Parámetros!$C$107,0)</f>
        <v>0</v>
      </c>
      <c r="AB49" s="60">
        <f>+ROUND(P49*Parámetros!$C$108,0)</f>
        <v>0</v>
      </c>
      <c r="AC49" s="60">
        <f>+ROUND(Q49*Parámetros!$C$109,0)</f>
        <v>0</v>
      </c>
      <c r="AD49" s="60">
        <f>+ROUND(R49*Parámetros!$C$110,0)</f>
        <v>0</v>
      </c>
      <c r="AE49" s="60">
        <f>+ROUND(S49*Parámetros!$C$111,0)</f>
        <v>0</v>
      </c>
      <c r="AF49" s="60">
        <f>+ROUND(T49*Parámetros!$C$112,0)</f>
        <v>0</v>
      </c>
      <c r="AG49" s="60">
        <f>+ROUND(U49*Parámetros!$C$113,0)</f>
        <v>1</v>
      </c>
      <c r="AH49" s="60">
        <f t="shared" si="4"/>
        <v>1</v>
      </c>
      <c r="AI49" s="107">
        <f t="shared" si="6"/>
        <v>1</v>
      </c>
      <c r="AJ49" s="59">
        <f t="shared" si="1"/>
        <v>17</v>
      </c>
    </row>
    <row r="50" spans="1:36" x14ac:dyDescent="0.25">
      <c r="A50" s="10">
        <v>43932</v>
      </c>
      <c r="B50" s="52">
        <f t="shared" si="2"/>
        <v>40</v>
      </c>
      <c r="C50" s="56">
        <f>+'Modelo predictivo'!G47</f>
        <v>102.05090695619583</v>
      </c>
      <c r="D50" s="59">
        <f>+$C50*'Estructura Poblacion'!C$19</f>
        <v>4.1630083154018349</v>
      </c>
      <c r="E50" s="59">
        <f>+$C50*'Estructura Poblacion'!D$19</f>
        <v>6.8463597778610463</v>
      </c>
      <c r="F50" s="59">
        <f>+$C50*'Estructura Poblacion'!E$19</f>
        <v>20.777252777344053</v>
      </c>
      <c r="G50" s="59">
        <f>+$C50*'Estructura Poblacion'!F$19</f>
        <v>23.712991819218033</v>
      </c>
      <c r="H50" s="59">
        <f>+$C50*'Estructura Poblacion'!G$19</f>
        <v>18.988005116135785</v>
      </c>
      <c r="I50" s="59">
        <f>+$C50*'Estructura Poblacion'!H$19</f>
        <v>12.923769485472151</v>
      </c>
      <c r="J50" s="59">
        <f>+$C50*'Estructura Poblacion'!I$19</f>
        <v>6.8740946766978333</v>
      </c>
      <c r="K50" s="59">
        <f>+$C50*'Estructura Poblacion'!J$19</f>
        <v>3.7865070636924414</v>
      </c>
      <c r="L50" s="59">
        <f>+$C50*'Estructura Poblacion'!K$19</f>
        <v>3.9789179243726567</v>
      </c>
      <c r="M50" s="129">
        <f>+ROUND(D50*Parámetros!$B$105,0)</f>
        <v>0</v>
      </c>
      <c r="N50" s="129">
        <f>+ROUND(E50*Parámetros!$B$106,0)</f>
        <v>0</v>
      </c>
      <c r="O50" s="129">
        <f>+ROUND(F50*Parámetros!$B$107,0)</f>
        <v>0</v>
      </c>
      <c r="P50" s="129">
        <f>+ROUND(G50*Parámetros!$B$108,0)</f>
        <v>1</v>
      </c>
      <c r="Q50" s="129">
        <f>+ROUND(H50*Parámetros!$B$109,0)</f>
        <v>1</v>
      </c>
      <c r="R50" s="129">
        <f>+ROUND(I50*Parámetros!$B$110,0)</f>
        <v>1</v>
      </c>
      <c r="S50" s="129">
        <f>+ROUND(J50*Parámetros!$B$111,0)</f>
        <v>1</v>
      </c>
      <c r="T50" s="129">
        <f>+ROUND(K50*Parámetros!$B$112,0)</f>
        <v>1</v>
      </c>
      <c r="U50" s="129">
        <f>+ROUND(L50*Parámetros!$B$113,0)</f>
        <v>1</v>
      </c>
      <c r="V50" s="129">
        <f t="shared" si="3"/>
        <v>6</v>
      </c>
      <c r="W50" s="129">
        <f t="shared" si="5"/>
        <v>7</v>
      </c>
      <c r="X50" s="59">
        <f t="shared" si="0"/>
        <v>85</v>
      </c>
      <c r="Y50" s="60">
        <f>+ROUND(M50*Parámetros!$C$105,0)</f>
        <v>0</v>
      </c>
      <c r="Z50" s="60">
        <f>+ROUND(N50*Parámetros!$C$106,0)</f>
        <v>0</v>
      </c>
      <c r="AA50" s="60">
        <f>+ROUND(O50*Parámetros!$C$107,0)</f>
        <v>0</v>
      </c>
      <c r="AB50" s="60">
        <f>+ROUND(P50*Parámetros!$C$108,0)</f>
        <v>0</v>
      </c>
      <c r="AC50" s="60">
        <f>+ROUND(Q50*Parámetros!$C$109,0)</f>
        <v>0</v>
      </c>
      <c r="AD50" s="60">
        <f>+ROUND(R50*Parámetros!$C$110,0)</f>
        <v>0</v>
      </c>
      <c r="AE50" s="60">
        <f>+ROUND(S50*Parámetros!$C$111,0)</f>
        <v>0</v>
      </c>
      <c r="AF50" s="60">
        <f>+ROUND(T50*Parámetros!$C$112,0)</f>
        <v>0</v>
      </c>
      <c r="AG50" s="60">
        <f>+ROUND(U50*Parámetros!$C$113,0)</f>
        <v>1</v>
      </c>
      <c r="AH50" s="60">
        <f t="shared" si="4"/>
        <v>1</v>
      </c>
      <c r="AI50" s="107">
        <f t="shared" si="6"/>
        <v>1</v>
      </c>
      <c r="AJ50" s="59">
        <f t="shared" si="1"/>
        <v>17</v>
      </c>
    </row>
    <row r="51" spans="1:36" x14ac:dyDescent="0.25">
      <c r="A51" s="10">
        <v>43933</v>
      </c>
      <c r="B51" s="52">
        <f t="shared" si="2"/>
        <v>41</v>
      </c>
      <c r="C51" s="56">
        <f>+'Modelo predictivo'!G48</f>
        <v>99.120959602296352</v>
      </c>
      <c r="D51" s="59">
        <f>+$C51*'Estructura Poblacion'!C$19</f>
        <v>4.0434856618382682</v>
      </c>
      <c r="E51" s="59">
        <f>+$C51*'Estructura Poblacion'!D$19</f>
        <v>6.6497963732496785</v>
      </c>
      <c r="F51" s="59">
        <f>+$C51*'Estructura Poblacion'!E$19</f>
        <v>20.18072445033555</v>
      </c>
      <c r="G51" s="59">
        <f>+$C51*'Estructura Poblacion'!F$19</f>
        <v>23.032176530985655</v>
      </c>
      <c r="H51" s="59">
        <f>+$C51*'Estructura Poblacion'!G$19</f>
        <v>18.442847243411226</v>
      </c>
      <c r="I51" s="59">
        <f>+$C51*'Estructura Poblacion'!H$19</f>
        <v>12.55271972868146</v>
      </c>
      <c r="J51" s="59">
        <f>+$C51*'Estructura Poblacion'!I$19</f>
        <v>6.6767349852539306</v>
      </c>
      <c r="K51" s="59">
        <f>+$C51*'Estructura Poblacion'!J$19</f>
        <v>3.6777940038805434</v>
      </c>
      <c r="L51" s="59">
        <f>+$C51*'Estructura Poblacion'!K$19</f>
        <v>3.8646806246600445</v>
      </c>
      <c r="M51" s="129">
        <f>+ROUND(D51*Parámetros!$B$105,0)</f>
        <v>0</v>
      </c>
      <c r="N51" s="129">
        <f>+ROUND(E51*Parámetros!$B$106,0)</f>
        <v>0</v>
      </c>
      <c r="O51" s="129">
        <f>+ROUND(F51*Parámetros!$B$107,0)</f>
        <v>0</v>
      </c>
      <c r="P51" s="129">
        <f>+ROUND(G51*Parámetros!$B$108,0)</f>
        <v>1</v>
      </c>
      <c r="Q51" s="129">
        <f>+ROUND(H51*Parámetros!$B$109,0)</f>
        <v>1</v>
      </c>
      <c r="R51" s="129">
        <f>+ROUND(I51*Parámetros!$B$110,0)</f>
        <v>1</v>
      </c>
      <c r="S51" s="129">
        <f>+ROUND(J51*Parámetros!$B$111,0)</f>
        <v>1</v>
      </c>
      <c r="T51" s="129">
        <f>+ROUND(K51*Parámetros!$B$112,0)</f>
        <v>1</v>
      </c>
      <c r="U51" s="129">
        <f>+ROUND(L51*Parámetros!$B$113,0)</f>
        <v>1</v>
      </c>
      <c r="V51" s="129">
        <f t="shared" si="3"/>
        <v>6</v>
      </c>
      <c r="W51" s="129">
        <f t="shared" si="5"/>
        <v>8</v>
      </c>
      <c r="X51" s="59">
        <f t="shared" si="0"/>
        <v>83</v>
      </c>
      <c r="Y51" s="60">
        <f>+ROUND(M51*Parámetros!$C$105,0)</f>
        <v>0</v>
      </c>
      <c r="Z51" s="60">
        <f>+ROUND(N51*Parámetros!$C$106,0)</f>
        <v>0</v>
      </c>
      <c r="AA51" s="60">
        <f>+ROUND(O51*Parámetros!$C$107,0)</f>
        <v>0</v>
      </c>
      <c r="AB51" s="60">
        <f>+ROUND(P51*Parámetros!$C$108,0)</f>
        <v>0</v>
      </c>
      <c r="AC51" s="60">
        <f>+ROUND(Q51*Parámetros!$C$109,0)</f>
        <v>0</v>
      </c>
      <c r="AD51" s="60">
        <f>+ROUND(R51*Parámetros!$C$110,0)</f>
        <v>0</v>
      </c>
      <c r="AE51" s="60">
        <f>+ROUND(S51*Parámetros!$C$111,0)</f>
        <v>0</v>
      </c>
      <c r="AF51" s="60">
        <f>+ROUND(T51*Parámetros!$C$112,0)</f>
        <v>0</v>
      </c>
      <c r="AG51" s="60">
        <f>+ROUND(U51*Parámetros!$C$113,0)</f>
        <v>1</v>
      </c>
      <c r="AH51" s="60">
        <f t="shared" si="4"/>
        <v>1</v>
      </c>
      <c r="AI51" s="107">
        <f t="shared" si="6"/>
        <v>2</v>
      </c>
      <c r="AJ51" s="59">
        <f t="shared" si="1"/>
        <v>16</v>
      </c>
    </row>
    <row r="52" spans="1:36" x14ac:dyDescent="0.25">
      <c r="A52" s="10">
        <v>43934</v>
      </c>
      <c r="B52" s="52">
        <f t="shared" si="2"/>
        <v>42</v>
      </c>
      <c r="C52" s="56">
        <f>+'Modelo predictivo'!G49</f>
        <v>99.750006690621376</v>
      </c>
      <c r="D52" s="59">
        <f>+$C52*'Estructura Poblacion'!C$19</f>
        <v>4.0691466612118496</v>
      </c>
      <c r="E52" s="59">
        <f>+$C52*'Estructura Poblacion'!D$19</f>
        <v>6.6919976903407417</v>
      </c>
      <c r="F52" s="59">
        <f>+$C52*'Estructura Poblacion'!E$19</f>
        <v>20.308796515080566</v>
      </c>
      <c r="G52" s="59">
        <f>+$C52*'Estructura Poblacion'!F$19</f>
        <v>23.178344643590052</v>
      </c>
      <c r="H52" s="59">
        <f>+$C52*'Estructura Poblacion'!G$19</f>
        <v>18.559890292685964</v>
      </c>
      <c r="I52" s="59">
        <f>+$C52*'Estructura Poblacion'!H$19</f>
        <v>12.632382514711471</v>
      </c>
      <c r="J52" s="59">
        <f>+$C52*'Estructura Poblacion'!I$19</f>
        <v>6.7191072617012466</v>
      </c>
      <c r="K52" s="59">
        <f>+$C52*'Estructura Poblacion'!J$19</f>
        <v>3.7011342299929901</v>
      </c>
      <c r="L52" s="59">
        <f>+$C52*'Estructura Poblacion'!K$19</f>
        <v>3.8892068813064964</v>
      </c>
      <c r="M52" s="129">
        <f>+ROUND(D52*Parámetros!$B$105,0)</f>
        <v>0</v>
      </c>
      <c r="N52" s="129">
        <f>+ROUND(E52*Parámetros!$B$106,0)</f>
        <v>0</v>
      </c>
      <c r="O52" s="129">
        <f>+ROUND(F52*Parámetros!$B$107,0)</f>
        <v>0</v>
      </c>
      <c r="P52" s="129">
        <f>+ROUND(G52*Parámetros!$B$108,0)</f>
        <v>1</v>
      </c>
      <c r="Q52" s="129">
        <f>+ROUND(H52*Parámetros!$B$109,0)</f>
        <v>1</v>
      </c>
      <c r="R52" s="129">
        <f>+ROUND(I52*Parámetros!$B$110,0)</f>
        <v>1</v>
      </c>
      <c r="S52" s="129">
        <f>+ROUND(J52*Parámetros!$B$111,0)</f>
        <v>1</v>
      </c>
      <c r="T52" s="129">
        <f>+ROUND(K52*Parámetros!$B$112,0)</f>
        <v>1</v>
      </c>
      <c r="U52" s="129">
        <f>+ROUND(L52*Parámetros!$B$113,0)</f>
        <v>1</v>
      </c>
      <c r="V52" s="129">
        <f t="shared" si="3"/>
        <v>6</v>
      </c>
      <c r="W52" s="129">
        <f t="shared" si="5"/>
        <v>9</v>
      </c>
      <c r="X52" s="59">
        <f t="shared" si="0"/>
        <v>80</v>
      </c>
      <c r="Y52" s="60">
        <f>+ROUND(M52*Parámetros!$C$105,0)</f>
        <v>0</v>
      </c>
      <c r="Z52" s="60">
        <f>+ROUND(N52*Parámetros!$C$106,0)</f>
        <v>0</v>
      </c>
      <c r="AA52" s="60">
        <f>+ROUND(O52*Parámetros!$C$107,0)</f>
        <v>0</v>
      </c>
      <c r="AB52" s="60">
        <f>+ROUND(P52*Parámetros!$C$108,0)</f>
        <v>0</v>
      </c>
      <c r="AC52" s="60">
        <f>+ROUND(Q52*Parámetros!$C$109,0)</f>
        <v>0</v>
      </c>
      <c r="AD52" s="60">
        <f>+ROUND(R52*Parámetros!$C$110,0)</f>
        <v>0</v>
      </c>
      <c r="AE52" s="60">
        <f>+ROUND(S52*Parámetros!$C$111,0)</f>
        <v>0</v>
      </c>
      <c r="AF52" s="60">
        <f>+ROUND(T52*Parámetros!$C$112,0)</f>
        <v>0</v>
      </c>
      <c r="AG52" s="60">
        <f>+ROUND(U52*Parámetros!$C$113,0)</f>
        <v>1</v>
      </c>
      <c r="AH52" s="60">
        <f t="shared" si="4"/>
        <v>1</v>
      </c>
      <c r="AI52" s="107">
        <f t="shared" si="6"/>
        <v>2</v>
      </c>
      <c r="AJ52" s="59">
        <f t="shared" si="1"/>
        <v>15</v>
      </c>
    </row>
    <row r="53" spans="1:36" x14ac:dyDescent="0.25">
      <c r="A53" s="10">
        <v>43935</v>
      </c>
      <c r="B53" s="52">
        <f t="shared" si="2"/>
        <v>43</v>
      </c>
      <c r="C53" s="56">
        <f>+'Modelo predictivo'!G50</f>
        <v>100.38302720338106</v>
      </c>
      <c r="D53" s="59">
        <f>+$C53*'Estructura Poblacion'!C$19</f>
        <v>4.0949697502665083</v>
      </c>
      <c r="E53" s="59">
        <f>+$C53*'Estructura Poblacion'!D$19</f>
        <v>6.7344655753050482</v>
      </c>
      <c r="F53" s="59">
        <f>+$C53*'Estructura Poblacion'!E$19</f>
        <v>20.437677556897249</v>
      </c>
      <c r="G53" s="59">
        <f>+$C53*'Estructura Poblacion'!F$19</f>
        <v>23.325436038347679</v>
      </c>
      <c r="H53" s="59">
        <f>+$C53*'Estructura Poblacion'!G$19</f>
        <v>18.677672653405789</v>
      </c>
      <c r="I53" s="59">
        <f>+$C53*'Estructura Poblacion'!H$19</f>
        <v>12.71254849687166</v>
      </c>
      <c r="J53" s="59">
        <f>+$C53*'Estructura Poblacion'!I$19</f>
        <v>6.761747185899762</v>
      </c>
      <c r="K53" s="59">
        <f>+$C53*'Estructura Poblacion'!J$19</f>
        <v>3.7246218864432716</v>
      </c>
      <c r="L53" s="59">
        <f>+$C53*'Estructura Poblacion'!K$19</f>
        <v>3.9138880599440977</v>
      </c>
      <c r="M53" s="129">
        <f>+ROUND(D53*Parámetros!$B$105,0)</f>
        <v>0</v>
      </c>
      <c r="N53" s="129">
        <f>+ROUND(E53*Parámetros!$B$106,0)</f>
        <v>0</v>
      </c>
      <c r="O53" s="129">
        <f>+ROUND(F53*Parámetros!$B$107,0)</f>
        <v>0</v>
      </c>
      <c r="P53" s="129">
        <f>+ROUND(G53*Parámetros!$B$108,0)</f>
        <v>1</v>
      </c>
      <c r="Q53" s="129">
        <f>+ROUND(H53*Parámetros!$B$109,0)</f>
        <v>1</v>
      </c>
      <c r="R53" s="129">
        <f>+ROUND(I53*Parámetros!$B$110,0)</f>
        <v>1</v>
      </c>
      <c r="S53" s="129">
        <f>+ROUND(J53*Parámetros!$B$111,0)</f>
        <v>1</v>
      </c>
      <c r="T53" s="129">
        <f>+ROUND(K53*Parámetros!$B$112,0)</f>
        <v>1</v>
      </c>
      <c r="U53" s="129">
        <f>+ROUND(L53*Parámetros!$B$113,0)</f>
        <v>1</v>
      </c>
      <c r="V53" s="129">
        <f t="shared" si="3"/>
        <v>6</v>
      </c>
      <c r="W53" s="129">
        <f t="shared" si="5"/>
        <v>9</v>
      </c>
      <c r="X53" s="59">
        <f t="shared" si="0"/>
        <v>77</v>
      </c>
      <c r="Y53" s="60">
        <f>+ROUND(M53*Parámetros!$C$105,0)</f>
        <v>0</v>
      </c>
      <c r="Z53" s="60">
        <f>+ROUND(N53*Parámetros!$C$106,0)</f>
        <v>0</v>
      </c>
      <c r="AA53" s="60">
        <f>+ROUND(O53*Parámetros!$C$107,0)</f>
        <v>0</v>
      </c>
      <c r="AB53" s="60">
        <f>+ROUND(P53*Parámetros!$C$108,0)</f>
        <v>0</v>
      </c>
      <c r="AC53" s="60">
        <f>+ROUND(Q53*Parámetros!$C$109,0)</f>
        <v>0</v>
      </c>
      <c r="AD53" s="60">
        <f>+ROUND(R53*Parámetros!$C$110,0)</f>
        <v>0</v>
      </c>
      <c r="AE53" s="60">
        <f>+ROUND(S53*Parámetros!$C$111,0)</f>
        <v>0</v>
      </c>
      <c r="AF53" s="60">
        <f>+ROUND(T53*Parámetros!$C$112,0)</f>
        <v>0</v>
      </c>
      <c r="AG53" s="60">
        <f>+ROUND(U53*Parámetros!$C$113,0)</f>
        <v>1</v>
      </c>
      <c r="AH53" s="60">
        <f t="shared" si="4"/>
        <v>1</v>
      </c>
      <c r="AI53" s="107">
        <f t="shared" si="6"/>
        <v>2</v>
      </c>
      <c r="AJ53" s="59">
        <f t="shared" si="1"/>
        <v>14</v>
      </c>
    </row>
    <row r="54" spans="1:36" x14ac:dyDescent="0.25">
      <c r="A54" s="10">
        <v>43936</v>
      </c>
      <c r="B54" s="52">
        <f t="shared" si="2"/>
        <v>44</v>
      </c>
      <c r="C54" s="56">
        <f>+'Modelo predictivo'!G51</f>
        <v>101.0200459882617</v>
      </c>
      <c r="D54" s="59">
        <f>+$C54*'Estructura Poblacion'!C$19</f>
        <v>4.12095594262503</v>
      </c>
      <c r="E54" s="59">
        <f>+$C54*'Estructura Poblacion'!D$19</f>
        <v>6.7772016951165144</v>
      </c>
      <c r="F54" s="59">
        <f>+$C54*'Estructura Poblacion'!E$19</f>
        <v>20.567372634698593</v>
      </c>
      <c r="G54" s="59">
        <f>+$C54*'Estructura Poblacion'!F$19</f>
        <v>23.473456488974804</v>
      </c>
      <c r="H54" s="59">
        <f>+$C54*'Estructura Poblacion'!G$19</f>
        <v>18.796198948831854</v>
      </c>
      <c r="I54" s="59">
        <f>+$C54*'Estructura Poblacion'!H$19</f>
        <v>12.7932208218834</v>
      </c>
      <c r="J54" s="59">
        <f>+$C54*'Estructura Poblacion'!I$19</f>
        <v>6.8046564315763742</v>
      </c>
      <c r="K54" s="59">
        <f>+$C54*'Estructura Poblacion'!J$19</f>
        <v>3.7482578951824266</v>
      </c>
      <c r="L54" s="59">
        <f>+$C54*'Estructura Poblacion'!K$19</f>
        <v>3.9387251293727075</v>
      </c>
      <c r="M54" s="129">
        <f>+ROUND(D54*Parámetros!$B$105,0)</f>
        <v>0</v>
      </c>
      <c r="N54" s="129">
        <f>+ROUND(E54*Parámetros!$B$106,0)</f>
        <v>0</v>
      </c>
      <c r="O54" s="129">
        <f>+ROUND(F54*Parámetros!$B$107,0)</f>
        <v>0</v>
      </c>
      <c r="P54" s="129">
        <f>+ROUND(G54*Parámetros!$B$108,0)</f>
        <v>1</v>
      </c>
      <c r="Q54" s="129">
        <f>+ROUND(H54*Parámetros!$B$109,0)</f>
        <v>1</v>
      </c>
      <c r="R54" s="129">
        <f>+ROUND(I54*Parámetros!$B$110,0)</f>
        <v>1</v>
      </c>
      <c r="S54" s="129">
        <f>+ROUND(J54*Parámetros!$B$111,0)</f>
        <v>1</v>
      </c>
      <c r="T54" s="129">
        <f>+ROUND(K54*Parámetros!$B$112,0)</f>
        <v>1</v>
      </c>
      <c r="U54" s="129">
        <f>+ROUND(L54*Parámetros!$B$113,0)</f>
        <v>1</v>
      </c>
      <c r="V54" s="129">
        <f t="shared" si="3"/>
        <v>6</v>
      </c>
      <c r="W54" s="129">
        <f t="shared" si="5"/>
        <v>11</v>
      </c>
      <c r="X54" s="59">
        <f t="shared" si="0"/>
        <v>72</v>
      </c>
      <c r="Y54" s="60">
        <f>+ROUND(M54*Parámetros!$C$105,0)</f>
        <v>0</v>
      </c>
      <c r="Z54" s="60">
        <f>+ROUND(N54*Parámetros!$C$106,0)</f>
        <v>0</v>
      </c>
      <c r="AA54" s="60">
        <f>+ROUND(O54*Parámetros!$C$107,0)</f>
        <v>0</v>
      </c>
      <c r="AB54" s="60">
        <f>+ROUND(P54*Parámetros!$C$108,0)</f>
        <v>0</v>
      </c>
      <c r="AC54" s="60">
        <f>+ROUND(Q54*Parámetros!$C$109,0)</f>
        <v>0</v>
      </c>
      <c r="AD54" s="60">
        <f>+ROUND(R54*Parámetros!$C$110,0)</f>
        <v>0</v>
      </c>
      <c r="AE54" s="60">
        <f>+ROUND(S54*Parámetros!$C$111,0)</f>
        <v>0</v>
      </c>
      <c r="AF54" s="60">
        <f>+ROUND(T54*Parámetros!$C$112,0)</f>
        <v>0</v>
      </c>
      <c r="AG54" s="60">
        <f>+ROUND(U54*Parámetros!$C$113,0)</f>
        <v>1</v>
      </c>
      <c r="AH54" s="60">
        <f t="shared" si="4"/>
        <v>1</v>
      </c>
      <c r="AI54" s="107">
        <f t="shared" si="6"/>
        <v>3</v>
      </c>
      <c r="AJ54" s="59">
        <f t="shared" si="1"/>
        <v>12</v>
      </c>
    </row>
    <row r="55" spans="1:36" x14ac:dyDescent="0.25">
      <c r="A55" s="10">
        <v>43937</v>
      </c>
      <c r="B55" s="52">
        <f t="shared" si="2"/>
        <v>45</v>
      </c>
      <c r="C55" s="56">
        <f>+'Modelo predictivo'!G52</f>
        <v>101.66108806431293</v>
      </c>
      <c r="D55" s="59">
        <f>+$C55*'Estructura Poblacion'!C$19</f>
        <v>4.1471062589007026</v>
      </c>
      <c r="E55" s="59">
        <f>+$C55*'Estructura Poblacion'!D$19</f>
        <v>6.8202077282454265</v>
      </c>
      <c r="F55" s="59">
        <f>+$C55*'Estructura Poblacion'!E$19</f>
        <v>20.697886842286643</v>
      </c>
      <c r="G55" s="59">
        <f>+$C55*'Estructura Poblacion'!F$19</f>
        <v>23.622411809006426</v>
      </c>
      <c r="H55" s="59">
        <f>+$C55*'Estructura Poblacion'!G$19</f>
        <v>18.915473834109886</v>
      </c>
      <c r="I55" s="59">
        <f>+$C55*'Estructura Poblacion'!H$19</f>
        <v>12.874402658169586</v>
      </c>
      <c r="J55" s="59">
        <f>+$C55*'Estructura Poblacion'!I$19</f>
        <v>6.847836684000927</v>
      </c>
      <c r="K55" s="59">
        <f>+$C55*'Estructura Poblacion'!J$19</f>
        <v>3.7720431845197759</v>
      </c>
      <c r="L55" s="59">
        <f>+$C55*'Estructura Poblacion'!K$19</f>
        <v>3.963719065073565</v>
      </c>
      <c r="M55" s="129">
        <f>+ROUND(D55*Parámetros!$B$105,0)</f>
        <v>0</v>
      </c>
      <c r="N55" s="129">
        <f>+ROUND(E55*Parámetros!$B$106,0)</f>
        <v>0</v>
      </c>
      <c r="O55" s="129">
        <f>+ROUND(F55*Parámetros!$B$107,0)</f>
        <v>0</v>
      </c>
      <c r="P55" s="129">
        <f>+ROUND(G55*Parámetros!$B$108,0)</f>
        <v>1</v>
      </c>
      <c r="Q55" s="129">
        <f>+ROUND(H55*Parámetros!$B$109,0)</f>
        <v>1</v>
      </c>
      <c r="R55" s="129">
        <f>+ROUND(I55*Parámetros!$B$110,0)</f>
        <v>1</v>
      </c>
      <c r="S55" s="129">
        <f>+ROUND(J55*Parámetros!$B$111,0)</f>
        <v>1</v>
      </c>
      <c r="T55" s="129">
        <f>+ROUND(K55*Parámetros!$B$112,0)</f>
        <v>1</v>
      </c>
      <c r="U55" s="129">
        <f>+ROUND(L55*Parámetros!$B$113,0)</f>
        <v>1</v>
      </c>
      <c r="V55" s="129">
        <f t="shared" si="3"/>
        <v>6</v>
      </c>
      <c r="W55" s="129">
        <f t="shared" si="5"/>
        <v>6</v>
      </c>
      <c r="X55" s="59">
        <f t="shared" si="0"/>
        <v>72</v>
      </c>
      <c r="Y55" s="60">
        <f>+ROUND(M55*Parámetros!$C$105,0)</f>
        <v>0</v>
      </c>
      <c r="Z55" s="60">
        <f>+ROUND(N55*Parámetros!$C$106,0)</f>
        <v>0</v>
      </c>
      <c r="AA55" s="60">
        <f>+ROUND(O55*Parámetros!$C$107,0)</f>
        <v>0</v>
      </c>
      <c r="AB55" s="60">
        <f>+ROUND(P55*Parámetros!$C$108,0)</f>
        <v>0</v>
      </c>
      <c r="AC55" s="60">
        <f>+ROUND(Q55*Parámetros!$C$109,0)</f>
        <v>0</v>
      </c>
      <c r="AD55" s="60">
        <f>+ROUND(R55*Parámetros!$C$110,0)</f>
        <v>0</v>
      </c>
      <c r="AE55" s="60">
        <f>+ROUND(S55*Parámetros!$C$111,0)</f>
        <v>0</v>
      </c>
      <c r="AF55" s="60">
        <f>+ROUND(T55*Parámetros!$C$112,0)</f>
        <v>0</v>
      </c>
      <c r="AG55" s="60">
        <f>+ROUND(U55*Parámetros!$C$113,0)</f>
        <v>1</v>
      </c>
      <c r="AH55" s="60">
        <f t="shared" si="4"/>
        <v>1</v>
      </c>
      <c r="AI55" s="107">
        <f t="shared" si="6"/>
        <v>1</v>
      </c>
      <c r="AJ55" s="59">
        <f t="shared" si="1"/>
        <v>12</v>
      </c>
    </row>
    <row r="56" spans="1:36" x14ac:dyDescent="0.25">
      <c r="A56" s="10">
        <v>43938</v>
      </c>
      <c r="B56" s="52">
        <f t="shared" si="2"/>
        <v>46</v>
      </c>
      <c r="C56" s="56">
        <f>+'Modelo predictivo'!G53</f>
        <v>102.30617859959602</v>
      </c>
      <c r="D56" s="59">
        <f>+$C56*'Estructura Poblacion'!C$19</f>
        <v>4.173421725785512</v>
      </c>
      <c r="E56" s="59">
        <f>+$C56*'Estructura Poblacion'!D$19</f>
        <v>6.8634853631589188</v>
      </c>
      <c r="F56" s="59">
        <f>+$C56*'Estructura Poblacion'!E$19</f>
        <v>20.82922530380176</v>
      </c>
      <c r="G56" s="59">
        <f>+$C56*'Estructura Poblacion'!F$19</f>
        <v>23.772307846602533</v>
      </c>
      <c r="H56" s="59">
        <f>+$C56*'Estructura Poblacion'!G$19</f>
        <v>19.0355019921113</v>
      </c>
      <c r="I56" s="59">
        <f>+$C56*'Estructura Poblacion'!H$19</f>
        <v>12.956097193024009</v>
      </c>
      <c r="J56" s="59">
        <f>+$C56*'Estructura Poblacion'!I$19</f>
        <v>6.8912896384806075</v>
      </c>
      <c r="K56" s="59">
        <f>+$C56*'Estructura Poblacion'!J$19</f>
        <v>3.7959786882935842</v>
      </c>
      <c r="L56" s="59">
        <f>+$C56*'Estructura Poblacion'!K$19</f>
        <v>3.9888708483378017</v>
      </c>
      <c r="M56" s="129">
        <f>+ROUND(D56*Parámetros!$B$105,0)</f>
        <v>0</v>
      </c>
      <c r="N56" s="129">
        <f>+ROUND(E56*Parámetros!$B$106,0)</f>
        <v>0</v>
      </c>
      <c r="O56" s="129">
        <f>+ROUND(F56*Parámetros!$B$107,0)</f>
        <v>0</v>
      </c>
      <c r="P56" s="129">
        <f>+ROUND(G56*Parámetros!$B$108,0)</f>
        <v>1</v>
      </c>
      <c r="Q56" s="129">
        <f>+ROUND(H56*Parámetros!$B$109,0)</f>
        <v>1</v>
      </c>
      <c r="R56" s="129">
        <f>+ROUND(I56*Parámetros!$B$110,0)</f>
        <v>1</v>
      </c>
      <c r="S56" s="129">
        <f>+ROUND(J56*Parámetros!$B$111,0)</f>
        <v>1</v>
      </c>
      <c r="T56" s="129">
        <f>+ROUND(K56*Parámetros!$B$112,0)</f>
        <v>1</v>
      </c>
      <c r="U56" s="129">
        <f>+ROUND(L56*Parámetros!$B$113,0)</f>
        <v>1</v>
      </c>
      <c r="V56" s="129">
        <f t="shared" si="3"/>
        <v>6</v>
      </c>
      <c r="W56" s="129">
        <f t="shared" si="5"/>
        <v>6</v>
      </c>
      <c r="X56" s="59">
        <f t="shared" si="0"/>
        <v>72</v>
      </c>
      <c r="Y56" s="60">
        <f>+ROUND(M56*Parámetros!$C$105,0)</f>
        <v>0</v>
      </c>
      <c r="Z56" s="60">
        <f>+ROUND(N56*Parámetros!$C$106,0)</f>
        <v>0</v>
      </c>
      <c r="AA56" s="60">
        <f>+ROUND(O56*Parámetros!$C$107,0)</f>
        <v>0</v>
      </c>
      <c r="AB56" s="60">
        <f>+ROUND(P56*Parámetros!$C$108,0)</f>
        <v>0</v>
      </c>
      <c r="AC56" s="60">
        <f>+ROUND(Q56*Parámetros!$C$109,0)</f>
        <v>0</v>
      </c>
      <c r="AD56" s="60">
        <f>+ROUND(R56*Parámetros!$C$110,0)</f>
        <v>0</v>
      </c>
      <c r="AE56" s="60">
        <f>+ROUND(S56*Parámetros!$C$111,0)</f>
        <v>0</v>
      </c>
      <c r="AF56" s="60">
        <f>+ROUND(T56*Parámetros!$C$112,0)</f>
        <v>0</v>
      </c>
      <c r="AG56" s="60">
        <f>+ROUND(U56*Parámetros!$C$113,0)</f>
        <v>1</v>
      </c>
      <c r="AH56" s="60">
        <f t="shared" si="4"/>
        <v>1</v>
      </c>
      <c r="AI56" s="107">
        <f t="shared" si="6"/>
        <v>1</v>
      </c>
      <c r="AJ56" s="59">
        <f t="shared" si="1"/>
        <v>12</v>
      </c>
    </row>
    <row r="57" spans="1:36" x14ac:dyDescent="0.25">
      <c r="A57" s="10">
        <v>43939</v>
      </c>
      <c r="B57" s="52">
        <f t="shared" si="2"/>
        <v>47</v>
      </c>
      <c r="C57" s="56">
        <f>+'Modelo predictivo'!G54</f>
        <v>102.95534291118383</v>
      </c>
      <c r="D57" s="59">
        <f>+$C57*'Estructura Poblacion'!C$19</f>
        <v>4.1999033760501403</v>
      </c>
      <c r="E57" s="59">
        <f>+$C57*'Estructura Poblacion'!D$19</f>
        <v>6.9070362983209685</v>
      </c>
      <c r="F57" s="59">
        <f>+$C57*'Estructura Poblacion'!E$19</f>
        <v>20.961393173722602</v>
      </c>
      <c r="G57" s="59">
        <f>+$C57*'Estructura Poblacion'!F$19</f>
        <v>23.923150484548099</v>
      </c>
      <c r="H57" s="59">
        <f>+$C57*'Estructura Poblacion'!G$19</f>
        <v>19.156288133433229</v>
      </c>
      <c r="I57" s="59">
        <f>+$C57*'Estructura Poblacion'!H$19</f>
        <v>13.038307632611353</v>
      </c>
      <c r="J57" s="59">
        <f>+$C57*'Estructura Poblacion'!I$19</f>
        <v>6.9350170003599425</v>
      </c>
      <c r="K57" s="59">
        <f>+$C57*'Estructura Poblacion'!J$19</f>
        <v>3.8200653458710554</v>
      </c>
      <c r="L57" s="59">
        <f>+$C57*'Estructura Poblacion'!K$19</f>
        <v>4.0141814662664448</v>
      </c>
      <c r="M57" s="129">
        <f>+ROUND(D57*Parámetros!$B$105,0)</f>
        <v>0</v>
      </c>
      <c r="N57" s="129">
        <f>+ROUND(E57*Parámetros!$B$106,0)</f>
        <v>0</v>
      </c>
      <c r="O57" s="129">
        <f>+ROUND(F57*Parámetros!$B$107,0)</f>
        <v>0</v>
      </c>
      <c r="P57" s="129">
        <f>+ROUND(G57*Parámetros!$B$108,0)</f>
        <v>1</v>
      </c>
      <c r="Q57" s="129">
        <f>+ROUND(H57*Parámetros!$B$109,0)</f>
        <v>1</v>
      </c>
      <c r="R57" s="129">
        <f>+ROUND(I57*Parámetros!$B$110,0)</f>
        <v>1</v>
      </c>
      <c r="S57" s="129">
        <f>+ROUND(J57*Parámetros!$B$111,0)</f>
        <v>1</v>
      </c>
      <c r="T57" s="129">
        <f>+ROUND(K57*Parámetros!$B$112,0)</f>
        <v>1</v>
      </c>
      <c r="U57" s="129">
        <f>+ROUND(L57*Parámetros!$B$113,0)</f>
        <v>1</v>
      </c>
      <c r="V57" s="129">
        <f t="shared" si="3"/>
        <v>6</v>
      </c>
      <c r="W57" s="129">
        <f t="shared" si="5"/>
        <v>6</v>
      </c>
      <c r="X57" s="59">
        <f t="shared" si="0"/>
        <v>72</v>
      </c>
      <c r="Y57" s="60">
        <f>+ROUND(M57*Parámetros!$C$105,0)</f>
        <v>0</v>
      </c>
      <c r="Z57" s="60">
        <f>+ROUND(N57*Parámetros!$C$106,0)</f>
        <v>0</v>
      </c>
      <c r="AA57" s="60">
        <f>+ROUND(O57*Parámetros!$C$107,0)</f>
        <v>0</v>
      </c>
      <c r="AB57" s="60">
        <f>+ROUND(P57*Parámetros!$C$108,0)</f>
        <v>0</v>
      </c>
      <c r="AC57" s="60">
        <f>+ROUND(Q57*Parámetros!$C$109,0)</f>
        <v>0</v>
      </c>
      <c r="AD57" s="60">
        <f>+ROUND(R57*Parámetros!$C$110,0)</f>
        <v>0</v>
      </c>
      <c r="AE57" s="60">
        <f>+ROUND(S57*Parámetros!$C$111,0)</f>
        <v>0</v>
      </c>
      <c r="AF57" s="60">
        <f>+ROUND(T57*Parámetros!$C$112,0)</f>
        <v>0</v>
      </c>
      <c r="AG57" s="60">
        <f>+ROUND(U57*Parámetros!$C$113,0)</f>
        <v>1</v>
      </c>
      <c r="AH57" s="60">
        <f t="shared" si="4"/>
        <v>1</v>
      </c>
      <c r="AI57" s="107">
        <f t="shared" si="6"/>
        <v>1</v>
      </c>
      <c r="AJ57" s="59">
        <f t="shared" si="1"/>
        <v>12</v>
      </c>
    </row>
    <row r="58" spans="1:36" x14ac:dyDescent="0.25">
      <c r="A58" s="10">
        <v>43940</v>
      </c>
      <c r="B58" s="52">
        <f t="shared" si="2"/>
        <v>48</v>
      </c>
      <c r="C58" s="56">
        <f>+'Modelo predictivo'!G55</f>
        <v>103.60860647261143</v>
      </c>
      <c r="D58" s="59">
        <f>+$C58*'Estructura Poblacion'!C$19</f>
        <v>4.2265522488479039</v>
      </c>
      <c r="E58" s="59">
        <f>+$C58*'Estructura Poblacion'!D$19</f>
        <v>6.9508622426922404</v>
      </c>
      <c r="F58" s="59">
        <f>+$C58*'Estructura Poblacion'!E$19</f>
        <v>21.094395638383059</v>
      </c>
      <c r="G58" s="59">
        <f>+$C58*'Estructura Poblacion'!F$19</f>
        <v>24.074945641984328</v>
      </c>
      <c r="H58" s="59">
        <f>+$C58*'Estructura Poblacion'!G$19</f>
        <v>19.277836997784789</v>
      </c>
      <c r="I58" s="59">
        <f>+$C58*'Estructura Poblacion'!H$19</f>
        <v>13.12103720291074</v>
      </c>
      <c r="J58" s="59">
        <f>+$C58*'Estructura Poblacion'!I$19</f>
        <v>6.979020485522673</v>
      </c>
      <c r="K58" s="59">
        <f>+$C58*'Estructura Poblacion'!J$19</f>
        <v>3.8443041024247844</v>
      </c>
      <c r="L58" s="59">
        <f>+$C58*'Estructura Poblacion'!K$19</f>
        <v>4.0396519120609096</v>
      </c>
      <c r="M58" s="129">
        <f>+ROUND(D58*Parámetros!$B$105,0)</f>
        <v>0</v>
      </c>
      <c r="N58" s="129">
        <f>+ROUND(E58*Parámetros!$B$106,0)</f>
        <v>0</v>
      </c>
      <c r="O58" s="129">
        <f>+ROUND(F58*Parámetros!$B$107,0)</f>
        <v>0</v>
      </c>
      <c r="P58" s="129">
        <f>+ROUND(G58*Parámetros!$B$108,0)</f>
        <v>1</v>
      </c>
      <c r="Q58" s="129">
        <f>+ROUND(H58*Parámetros!$B$109,0)</f>
        <v>1</v>
      </c>
      <c r="R58" s="129">
        <f>+ROUND(I58*Parámetros!$B$110,0)</f>
        <v>1</v>
      </c>
      <c r="S58" s="129">
        <f>+ROUND(J58*Parámetros!$B$111,0)</f>
        <v>1</v>
      </c>
      <c r="T58" s="129">
        <f>+ROUND(K58*Parámetros!$B$112,0)</f>
        <v>1</v>
      </c>
      <c r="U58" s="129">
        <f>+ROUND(L58*Parámetros!$B$113,0)</f>
        <v>1</v>
      </c>
      <c r="V58" s="129">
        <f t="shared" si="3"/>
        <v>6</v>
      </c>
      <c r="W58" s="129">
        <f t="shared" si="5"/>
        <v>6</v>
      </c>
      <c r="X58" s="59">
        <f t="shared" si="0"/>
        <v>72</v>
      </c>
      <c r="Y58" s="60">
        <f>+ROUND(M58*Parámetros!$C$105,0)</f>
        <v>0</v>
      </c>
      <c r="Z58" s="60">
        <f>+ROUND(N58*Parámetros!$C$106,0)</f>
        <v>0</v>
      </c>
      <c r="AA58" s="60">
        <f>+ROUND(O58*Parámetros!$C$107,0)</f>
        <v>0</v>
      </c>
      <c r="AB58" s="60">
        <f>+ROUND(P58*Parámetros!$C$108,0)</f>
        <v>0</v>
      </c>
      <c r="AC58" s="60">
        <f>+ROUND(Q58*Parámetros!$C$109,0)</f>
        <v>0</v>
      </c>
      <c r="AD58" s="60">
        <f>+ROUND(R58*Parámetros!$C$110,0)</f>
        <v>0</v>
      </c>
      <c r="AE58" s="60">
        <f>+ROUND(S58*Parámetros!$C$111,0)</f>
        <v>0</v>
      </c>
      <c r="AF58" s="60">
        <f>+ROUND(T58*Parámetros!$C$112,0)</f>
        <v>0</v>
      </c>
      <c r="AG58" s="60">
        <f>+ROUND(U58*Parámetros!$C$113,0)</f>
        <v>1</v>
      </c>
      <c r="AH58" s="60">
        <f t="shared" si="4"/>
        <v>1</v>
      </c>
      <c r="AI58" s="107">
        <f t="shared" si="6"/>
        <v>1</v>
      </c>
      <c r="AJ58" s="59">
        <f t="shared" si="1"/>
        <v>12</v>
      </c>
    </row>
    <row r="59" spans="1:36" x14ac:dyDescent="0.25">
      <c r="A59" s="10">
        <v>43941</v>
      </c>
      <c r="B59" s="52">
        <f t="shared" si="2"/>
        <v>49</v>
      </c>
      <c r="C59" s="56">
        <f>+'Modelo predictivo'!G56</f>
        <v>109.70900999754667</v>
      </c>
      <c r="D59" s="59">
        <f>+$C59*'Estructura Poblacion'!C$19</f>
        <v>4.4754087397805424</v>
      </c>
      <c r="E59" s="59">
        <f>+$C59*'Estructura Poblacion'!D$19</f>
        <v>7.3601242332766628</v>
      </c>
      <c r="F59" s="59">
        <f>+$C59*'Estructura Poblacion'!E$19</f>
        <v>22.336419152547279</v>
      </c>
      <c r="G59" s="59">
        <f>+$C59*'Estructura Poblacion'!F$19</f>
        <v>25.492461891426498</v>
      </c>
      <c r="H59" s="59">
        <f>+$C59*'Estructura Poblacion'!G$19</f>
        <v>20.412902787956394</v>
      </c>
      <c r="I59" s="59">
        <f>+$C59*'Estructura Poblacion'!H$19</f>
        <v>13.893594853559216</v>
      </c>
      <c r="J59" s="59">
        <f>+$C59*'Estructura Poblacion'!I$19</f>
        <v>7.3899404140879925</v>
      </c>
      <c r="K59" s="59">
        <f>+$C59*'Estructura Poblacion'!J$19</f>
        <v>4.0706540852667459</v>
      </c>
      <c r="L59" s="59">
        <f>+$C59*'Estructura Poblacion'!K$19</f>
        <v>4.2775038396453446</v>
      </c>
      <c r="M59" s="129">
        <f>+ROUND(D59*Parámetros!$B$105,0)</f>
        <v>0</v>
      </c>
      <c r="N59" s="129">
        <f>+ROUND(E59*Parámetros!$B$106,0)</f>
        <v>0</v>
      </c>
      <c r="O59" s="129">
        <f>+ROUND(F59*Parámetros!$B$107,0)</f>
        <v>0</v>
      </c>
      <c r="P59" s="129">
        <f>+ROUND(G59*Parámetros!$B$108,0)</f>
        <v>1</v>
      </c>
      <c r="Q59" s="129">
        <f>+ROUND(H59*Parámetros!$B$109,0)</f>
        <v>1</v>
      </c>
      <c r="R59" s="129">
        <f>+ROUND(I59*Parámetros!$B$110,0)</f>
        <v>1</v>
      </c>
      <c r="S59" s="129">
        <f>+ROUND(J59*Parámetros!$B$111,0)</f>
        <v>1</v>
      </c>
      <c r="T59" s="129">
        <f>+ROUND(K59*Parámetros!$B$112,0)</f>
        <v>1</v>
      </c>
      <c r="U59" s="129">
        <f>+ROUND(L59*Parámetros!$B$113,0)</f>
        <v>1</v>
      </c>
      <c r="V59" s="129">
        <f t="shared" si="3"/>
        <v>6</v>
      </c>
      <c r="W59" s="129">
        <f t="shared" si="5"/>
        <v>6</v>
      </c>
      <c r="X59" s="59">
        <f t="shared" si="0"/>
        <v>72</v>
      </c>
      <c r="Y59" s="60">
        <f>+ROUND(M59*Parámetros!$C$105,0)</f>
        <v>0</v>
      </c>
      <c r="Z59" s="60">
        <f>+ROUND(N59*Parámetros!$C$106,0)</f>
        <v>0</v>
      </c>
      <c r="AA59" s="60">
        <f>+ROUND(O59*Parámetros!$C$107,0)</f>
        <v>0</v>
      </c>
      <c r="AB59" s="60">
        <f>+ROUND(P59*Parámetros!$C$108,0)</f>
        <v>0</v>
      </c>
      <c r="AC59" s="60">
        <f>+ROUND(Q59*Parámetros!$C$109,0)</f>
        <v>0</v>
      </c>
      <c r="AD59" s="60">
        <f>+ROUND(R59*Parámetros!$C$110,0)</f>
        <v>0</v>
      </c>
      <c r="AE59" s="60">
        <f>+ROUND(S59*Parámetros!$C$111,0)</f>
        <v>0</v>
      </c>
      <c r="AF59" s="60">
        <f>+ROUND(T59*Parámetros!$C$112,0)</f>
        <v>0</v>
      </c>
      <c r="AG59" s="60">
        <f>+ROUND(U59*Parámetros!$C$113,0)</f>
        <v>1</v>
      </c>
      <c r="AH59" s="60">
        <f t="shared" si="4"/>
        <v>1</v>
      </c>
      <c r="AI59" s="107">
        <f t="shared" si="6"/>
        <v>1</v>
      </c>
      <c r="AJ59" s="59">
        <f t="shared" si="1"/>
        <v>12</v>
      </c>
    </row>
    <row r="60" spans="1:36" x14ac:dyDescent="0.25">
      <c r="A60" s="10">
        <v>43942</v>
      </c>
      <c r="B60" s="52">
        <f t="shared" si="2"/>
        <v>50</v>
      </c>
      <c r="C60" s="56">
        <f>+'Modelo predictivo'!G57</f>
        <v>110.85050239413977</v>
      </c>
      <c r="D60" s="59">
        <f>+$C60*'Estructura Poblacion'!C$19</f>
        <v>4.5219741499343673</v>
      </c>
      <c r="E60" s="59">
        <f>+$C60*'Estructura Poblacion'!D$19</f>
        <v>7.4367043231931955</v>
      </c>
      <c r="F60" s="59">
        <f>+$C60*'Estructura Poblacion'!E$19</f>
        <v>22.56882351596574</v>
      </c>
      <c r="G60" s="59">
        <f>+$C60*'Estructura Poblacion'!F$19</f>
        <v>25.757704020766223</v>
      </c>
      <c r="H60" s="59">
        <f>+$C60*'Estructura Poblacion'!G$19</f>
        <v>20.625293487000775</v>
      </c>
      <c r="I60" s="59">
        <f>+$C60*'Estructura Poblacion'!H$19</f>
        <v>14.038153927486121</v>
      </c>
      <c r="J60" s="59">
        <f>+$C60*'Estructura Poblacion'!I$19</f>
        <v>7.466830733252718</v>
      </c>
      <c r="K60" s="59">
        <f>+$C60*'Estructura Poblacion'!J$19</f>
        <v>4.1130081333763453</v>
      </c>
      <c r="L60" s="59">
        <f>+$C60*'Estructura Poblacion'!K$19</f>
        <v>4.3220101031642857</v>
      </c>
      <c r="M60" s="129">
        <f>+ROUND(D60*Parámetros!$B$105,0)</f>
        <v>0</v>
      </c>
      <c r="N60" s="129">
        <f>+ROUND(E60*Parámetros!$B$106,0)</f>
        <v>0</v>
      </c>
      <c r="O60" s="129">
        <f>+ROUND(F60*Parámetros!$B$107,0)</f>
        <v>0</v>
      </c>
      <c r="P60" s="129">
        <f>+ROUND(G60*Parámetros!$B$108,0)</f>
        <v>1</v>
      </c>
      <c r="Q60" s="129">
        <f>+ROUND(H60*Parámetros!$B$109,0)</f>
        <v>1</v>
      </c>
      <c r="R60" s="129">
        <f>+ROUND(I60*Parámetros!$B$110,0)</f>
        <v>1</v>
      </c>
      <c r="S60" s="129">
        <f>+ROUND(J60*Parámetros!$B$111,0)</f>
        <v>1</v>
      </c>
      <c r="T60" s="129">
        <f>+ROUND(K60*Parámetros!$B$112,0)</f>
        <v>1</v>
      </c>
      <c r="U60" s="129">
        <f>+ROUND(L60*Parámetros!$B$113,0)</f>
        <v>1</v>
      </c>
      <c r="V60" s="129">
        <f t="shared" si="3"/>
        <v>6</v>
      </c>
      <c r="W60" s="129">
        <f t="shared" si="5"/>
        <v>6</v>
      </c>
      <c r="X60" s="59">
        <f t="shared" si="0"/>
        <v>72</v>
      </c>
      <c r="Y60" s="60">
        <f>+ROUND(M60*Parámetros!$C$105,0)</f>
        <v>0</v>
      </c>
      <c r="Z60" s="60">
        <f>+ROUND(N60*Parámetros!$C$106,0)</f>
        <v>0</v>
      </c>
      <c r="AA60" s="60">
        <f>+ROUND(O60*Parámetros!$C$107,0)</f>
        <v>0</v>
      </c>
      <c r="AB60" s="60">
        <f>+ROUND(P60*Parámetros!$C$108,0)</f>
        <v>0</v>
      </c>
      <c r="AC60" s="60">
        <f>+ROUND(Q60*Parámetros!$C$109,0)</f>
        <v>0</v>
      </c>
      <c r="AD60" s="60">
        <f>+ROUND(R60*Parámetros!$C$110,0)</f>
        <v>0</v>
      </c>
      <c r="AE60" s="60">
        <f>+ROUND(S60*Parámetros!$C$111,0)</f>
        <v>0</v>
      </c>
      <c r="AF60" s="60">
        <f>+ROUND(T60*Parámetros!$C$112,0)</f>
        <v>0</v>
      </c>
      <c r="AG60" s="60">
        <f>+ROUND(U60*Parámetros!$C$113,0)</f>
        <v>1</v>
      </c>
      <c r="AH60" s="60">
        <f t="shared" si="4"/>
        <v>1</v>
      </c>
      <c r="AI60" s="107">
        <f t="shared" si="6"/>
        <v>1</v>
      </c>
      <c r="AJ60" s="59">
        <f t="shared" si="1"/>
        <v>12</v>
      </c>
    </row>
    <row r="61" spans="1:36" x14ac:dyDescent="0.25">
      <c r="A61" s="10">
        <v>43943</v>
      </c>
      <c r="B61" s="52">
        <f t="shared" si="2"/>
        <v>51</v>
      </c>
      <c r="C61" s="56">
        <f>+'Modelo predictivo'!G58</f>
        <v>112.00384650379419</v>
      </c>
      <c r="D61" s="59">
        <f>+$C61*'Estructura Poblacion'!C$19</f>
        <v>4.5690230323227619</v>
      </c>
      <c r="E61" s="59">
        <f>+$C61*'Estructura Poblacion'!D$19</f>
        <v>7.5140795171810391</v>
      </c>
      <c r="F61" s="59">
        <f>+$C61*'Estructura Poblacion'!E$19</f>
        <v>22.803640851943328</v>
      </c>
      <c r="G61" s="59">
        <f>+$C61*'Estructura Poblacion'!F$19</f>
        <v>26.025700065609978</v>
      </c>
      <c r="H61" s="59">
        <f>+$C61*'Estructura Poblacion'!G$19</f>
        <v>20.839889363783954</v>
      </c>
      <c r="I61" s="59">
        <f>+$C61*'Estructura Poblacion'!H$19</f>
        <v>14.184213907305789</v>
      </c>
      <c r="J61" s="59">
        <f>+$C61*'Estructura Poblacion'!I$19</f>
        <v>7.5445193774896513</v>
      </c>
      <c r="K61" s="59">
        <f>+$C61*'Estructura Poblacion'!J$19</f>
        <v>4.1558019286333447</v>
      </c>
      <c r="L61" s="59">
        <f>+$C61*'Estructura Poblacion'!K$19</f>
        <v>4.3669784595243462</v>
      </c>
      <c r="M61" s="129">
        <f>+ROUND(D61*Parámetros!$B$105,0)</f>
        <v>0</v>
      </c>
      <c r="N61" s="129">
        <f>+ROUND(E61*Parámetros!$B$106,0)</f>
        <v>0</v>
      </c>
      <c r="O61" s="129">
        <f>+ROUND(F61*Parámetros!$B$107,0)</f>
        <v>0</v>
      </c>
      <c r="P61" s="129">
        <f>+ROUND(G61*Parámetros!$B$108,0)</f>
        <v>1</v>
      </c>
      <c r="Q61" s="129">
        <f>+ROUND(H61*Parámetros!$B$109,0)</f>
        <v>1</v>
      </c>
      <c r="R61" s="129">
        <f>+ROUND(I61*Parámetros!$B$110,0)</f>
        <v>1</v>
      </c>
      <c r="S61" s="129">
        <f>+ROUND(J61*Parámetros!$B$111,0)</f>
        <v>1</v>
      </c>
      <c r="T61" s="129">
        <f>+ROUND(K61*Parámetros!$B$112,0)</f>
        <v>1</v>
      </c>
      <c r="U61" s="129">
        <f>+ROUND(L61*Parámetros!$B$113,0)</f>
        <v>1</v>
      </c>
      <c r="V61" s="129">
        <f t="shared" si="3"/>
        <v>6</v>
      </c>
      <c r="W61" s="129">
        <f t="shared" si="5"/>
        <v>6</v>
      </c>
      <c r="X61" s="59">
        <f t="shared" si="0"/>
        <v>72</v>
      </c>
      <c r="Y61" s="60">
        <f>+ROUND(M61*Parámetros!$C$105,0)</f>
        <v>0</v>
      </c>
      <c r="Z61" s="60">
        <f>+ROUND(N61*Parámetros!$C$106,0)</f>
        <v>0</v>
      </c>
      <c r="AA61" s="60">
        <f>+ROUND(O61*Parámetros!$C$107,0)</f>
        <v>0</v>
      </c>
      <c r="AB61" s="60">
        <f>+ROUND(P61*Parámetros!$C$108,0)</f>
        <v>0</v>
      </c>
      <c r="AC61" s="60">
        <f>+ROUND(Q61*Parámetros!$C$109,0)</f>
        <v>0</v>
      </c>
      <c r="AD61" s="60">
        <f>+ROUND(R61*Parámetros!$C$110,0)</f>
        <v>0</v>
      </c>
      <c r="AE61" s="60">
        <f>+ROUND(S61*Parámetros!$C$111,0)</f>
        <v>0</v>
      </c>
      <c r="AF61" s="60">
        <f>+ROUND(T61*Parámetros!$C$112,0)</f>
        <v>0</v>
      </c>
      <c r="AG61" s="60">
        <f>+ROUND(U61*Parámetros!$C$113,0)</f>
        <v>1</v>
      </c>
      <c r="AH61" s="60">
        <f t="shared" si="4"/>
        <v>1</v>
      </c>
      <c r="AI61" s="107">
        <f t="shared" si="6"/>
        <v>1</v>
      </c>
      <c r="AJ61" s="59">
        <f t="shared" si="1"/>
        <v>12</v>
      </c>
    </row>
    <row r="62" spans="1:36" x14ac:dyDescent="0.25">
      <c r="A62" s="10">
        <v>43944</v>
      </c>
      <c r="B62" s="52">
        <f t="shared" si="2"/>
        <v>52</v>
      </c>
      <c r="C62" s="56">
        <f>+'Modelo predictivo'!G59</f>
        <v>113.16916484385729</v>
      </c>
      <c r="D62" s="59">
        <f>+$C62*'Estructura Poblacion'!C$19</f>
        <v>4.6165603848507049</v>
      </c>
      <c r="E62" s="59">
        <f>+$C62*'Estructura Poblacion'!D$19</f>
        <v>7.5922580346462132</v>
      </c>
      <c r="F62" s="59">
        <f>+$C62*'Estructura Poblacion'!E$19</f>
        <v>23.040896104637543</v>
      </c>
      <c r="G62" s="59">
        <f>+$C62*'Estructura Poblacion'!F$19</f>
        <v>26.296478494620533</v>
      </c>
      <c r="H62" s="59">
        <f>+$C62*'Estructura Poblacion'!G$19</f>
        <v>21.05671321437984</v>
      </c>
      <c r="I62" s="59">
        <f>+$C62*'Estructura Poblacion'!H$19</f>
        <v>14.331790308666269</v>
      </c>
      <c r="J62" s="59">
        <f>+$C62*'Estructura Poblacion'!I$19</f>
        <v>7.62301459950198</v>
      </c>
      <c r="K62" s="59">
        <f>+$C62*'Estructura Poblacion'!J$19</f>
        <v>4.1990400169336608</v>
      </c>
      <c r="L62" s="59">
        <f>+$C62*'Estructura Poblacion'!K$19</f>
        <v>4.4124136856205478</v>
      </c>
      <c r="M62" s="129">
        <f>+ROUND(D62*Parámetros!$B$105,0)</f>
        <v>0</v>
      </c>
      <c r="N62" s="129">
        <f>+ROUND(E62*Parámetros!$B$106,0)</f>
        <v>0</v>
      </c>
      <c r="O62" s="129">
        <f>+ROUND(F62*Parámetros!$B$107,0)</f>
        <v>0</v>
      </c>
      <c r="P62" s="129">
        <f>+ROUND(G62*Parámetros!$B$108,0)</f>
        <v>1</v>
      </c>
      <c r="Q62" s="129">
        <f>+ROUND(H62*Parámetros!$B$109,0)</f>
        <v>1</v>
      </c>
      <c r="R62" s="129">
        <f>+ROUND(I62*Parámetros!$B$110,0)</f>
        <v>1</v>
      </c>
      <c r="S62" s="129">
        <f>+ROUND(J62*Parámetros!$B$111,0)</f>
        <v>1</v>
      </c>
      <c r="T62" s="129">
        <f>+ROUND(K62*Parámetros!$B$112,0)</f>
        <v>1</v>
      </c>
      <c r="U62" s="129">
        <f>+ROUND(L62*Parámetros!$B$113,0)</f>
        <v>1</v>
      </c>
      <c r="V62" s="129">
        <f t="shared" si="3"/>
        <v>6</v>
      </c>
      <c r="W62" s="129">
        <f t="shared" si="5"/>
        <v>6</v>
      </c>
      <c r="X62" s="59">
        <f t="shared" si="0"/>
        <v>72</v>
      </c>
      <c r="Y62" s="60">
        <f>+ROUND(M62*Parámetros!$C$105,0)</f>
        <v>0</v>
      </c>
      <c r="Z62" s="60">
        <f>+ROUND(N62*Parámetros!$C$106,0)</f>
        <v>0</v>
      </c>
      <c r="AA62" s="60">
        <f>+ROUND(O62*Parámetros!$C$107,0)</f>
        <v>0</v>
      </c>
      <c r="AB62" s="60">
        <f>+ROUND(P62*Parámetros!$C$108,0)</f>
        <v>0</v>
      </c>
      <c r="AC62" s="60">
        <f>+ROUND(Q62*Parámetros!$C$109,0)</f>
        <v>0</v>
      </c>
      <c r="AD62" s="60">
        <f>+ROUND(R62*Parámetros!$C$110,0)</f>
        <v>0</v>
      </c>
      <c r="AE62" s="60">
        <f>+ROUND(S62*Parámetros!$C$111,0)</f>
        <v>0</v>
      </c>
      <c r="AF62" s="60">
        <f>+ROUND(T62*Parámetros!$C$112,0)</f>
        <v>0</v>
      </c>
      <c r="AG62" s="60">
        <f>+ROUND(U62*Parámetros!$C$113,0)</f>
        <v>1</v>
      </c>
      <c r="AH62" s="60">
        <f t="shared" si="4"/>
        <v>1</v>
      </c>
      <c r="AI62" s="107">
        <f t="shared" si="6"/>
        <v>1</v>
      </c>
      <c r="AJ62" s="59">
        <f t="shared" si="1"/>
        <v>12</v>
      </c>
    </row>
    <row r="63" spans="1:36" x14ac:dyDescent="0.25">
      <c r="A63" s="10">
        <v>43945</v>
      </c>
      <c r="B63" s="52">
        <f t="shared" si="2"/>
        <v>53</v>
      </c>
      <c r="C63" s="56">
        <f>+'Modelo predictivo'!G60</f>
        <v>114.34658120572567</v>
      </c>
      <c r="D63" s="59">
        <f>+$C63*'Estructura Poblacion'!C$19</f>
        <v>4.6645912573960331</v>
      </c>
      <c r="E63" s="59">
        <f>+$C63*'Estructura Poblacion'!D$19</f>
        <v>7.671248180467761</v>
      </c>
      <c r="F63" s="59">
        <f>+$C63*'Estructura Poblacion'!E$19</f>
        <v>23.280614477598409</v>
      </c>
      <c r="G63" s="59">
        <f>+$C63*'Estructura Poblacion'!F$19</f>
        <v>26.570068072504274</v>
      </c>
      <c r="H63" s="59">
        <f>+$C63*'Estructura Poblacion'!G$19</f>
        <v>21.27578807191712</v>
      </c>
      <c r="I63" s="59">
        <f>+$C63*'Estructura Poblacion'!H$19</f>
        <v>14.480898808561737</v>
      </c>
      <c r="J63" s="59">
        <f>+$C63*'Estructura Poblacion'!I$19</f>
        <v>7.7023247378121713</v>
      </c>
      <c r="K63" s="59">
        <f>+$C63*'Estructura Poblacion'!J$19</f>
        <v>4.2427269914456591</v>
      </c>
      <c r="L63" s="59">
        <f>+$C63*'Estructura Poblacion'!K$19</f>
        <v>4.4583206080225084</v>
      </c>
      <c r="M63" s="129">
        <f>+ROUND(D63*Parámetros!$B$105,0)</f>
        <v>0</v>
      </c>
      <c r="N63" s="129">
        <f>+ROUND(E63*Parámetros!$B$106,0)</f>
        <v>0</v>
      </c>
      <c r="O63" s="129">
        <f>+ROUND(F63*Parámetros!$B$107,0)</f>
        <v>0</v>
      </c>
      <c r="P63" s="129">
        <f>+ROUND(G63*Parámetros!$B$108,0)</f>
        <v>1</v>
      </c>
      <c r="Q63" s="129">
        <f>+ROUND(H63*Parámetros!$B$109,0)</f>
        <v>1</v>
      </c>
      <c r="R63" s="129">
        <f>+ROUND(I63*Parámetros!$B$110,0)</f>
        <v>1</v>
      </c>
      <c r="S63" s="129">
        <f>+ROUND(J63*Parámetros!$B$111,0)</f>
        <v>1</v>
      </c>
      <c r="T63" s="129">
        <f>+ROUND(K63*Parámetros!$B$112,0)</f>
        <v>1</v>
      </c>
      <c r="U63" s="129">
        <f>+ROUND(L63*Parámetros!$B$113,0)</f>
        <v>1</v>
      </c>
      <c r="V63" s="129">
        <f t="shared" si="3"/>
        <v>6</v>
      </c>
      <c r="W63" s="129">
        <f t="shared" si="5"/>
        <v>6</v>
      </c>
      <c r="X63" s="59">
        <f t="shared" si="0"/>
        <v>72</v>
      </c>
      <c r="Y63" s="60">
        <f>+ROUND(M63*Parámetros!$C$105,0)</f>
        <v>0</v>
      </c>
      <c r="Z63" s="60">
        <f>+ROUND(N63*Parámetros!$C$106,0)</f>
        <v>0</v>
      </c>
      <c r="AA63" s="60">
        <f>+ROUND(O63*Parámetros!$C$107,0)</f>
        <v>0</v>
      </c>
      <c r="AB63" s="60">
        <f>+ROUND(P63*Parámetros!$C$108,0)</f>
        <v>0</v>
      </c>
      <c r="AC63" s="60">
        <f>+ROUND(Q63*Parámetros!$C$109,0)</f>
        <v>0</v>
      </c>
      <c r="AD63" s="60">
        <f>+ROUND(R63*Parámetros!$C$110,0)</f>
        <v>0</v>
      </c>
      <c r="AE63" s="60">
        <f>+ROUND(S63*Parámetros!$C$111,0)</f>
        <v>0</v>
      </c>
      <c r="AF63" s="60">
        <f>+ROUND(T63*Parámetros!$C$112,0)</f>
        <v>0</v>
      </c>
      <c r="AG63" s="60">
        <f>+ROUND(U63*Parámetros!$C$113,0)</f>
        <v>1</v>
      </c>
      <c r="AH63" s="60">
        <f t="shared" si="4"/>
        <v>1</v>
      </c>
      <c r="AI63" s="107">
        <f t="shared" si="6"/>
        <v>1</v>
      </c>
      <c r="AJ63" s="59">
        <f t="shared" si="1"/>
        <v>12</v>
      </c>
    </row>
    <row r="64" spans="1:36" x14ac:dyDescent="0.25">
      <c r="A64" s="10">
        <v>43946</v>
      </c>
      <c r="B64" s="52">
        <f t="shared" si="2"/>
        <v>54</v>
      </c>
      <c r="C64" s="56">
        <f>+'Modelo predictivo'!G61</f>
        <v>115.53622062504292</v>
      </c>
      <c r="D64" s="59">
        <f>+$C64*'Estructura Poblacion'!C$19</f>
        <v>4.7131207505937107</v>
      </c>
      <c r="E64" s="59">
        <f>+$C64*'Estructura Poblacion'!D$19</f>
        <v>7.7510583429983848</v>
      </c>
      <c r="F64" s="59">
        <f>+$C64*'Estructura Poblacion'!E$19</f>
        <v>23.522821427700841</v>
      </c>
      <c r="G64" s="59">
        <f>+$C64*'Estructura Poblacion'!F$19</f>
        <v>26.846497853086213</v>
      </c>
      <c r="H64" s="59">
        <f>+$C64*'Estructura Poblacion'!G$19</f>
        <v>21.497137201034107</v>
      </c>
      <c r="I64" s="59">
        <f>+$C64*'Estructura Poblacion'!H$19</f>
        <v>14.631555241558322</v>
      </c>
      <c r="J64" s="59">
        <f>+$C64*'Estructura Poblacion'!I$19</f>
        <v>7.7824582147545058</v>
      </c>
      <c r="K64" s="59">
        <f>+$C64*'Estructura Poblacion'!J$19</f>
        <v>4.2868674915043723</v>
      </c>
      <c r="L64" s="59">
        <f>+$C64*'Estructura Poblacion'!K$19</f>
        <v>4.5047041018124601</v>
      </c>
      <c r="M64" s="129">
        <f>+ROUND(D64*Parámetros!$B$105,0)</f>
        <v>0</v>
      </c>
      <c r="N64" s="129">
        <f>+ROUND(E64*Parámetros!$B$106,0)</f>
        <v>0</v>
      </c>
      <c r="O64" s="129">
        <f>+ROUND(F64*Parámetros!$B$107,0)</f>
        <v>0</v>
      </c>
      <c r="P64" s="129">
        <f>+ROUND(G64*Parámetros!$B$108,0)</f>
        <v>1</v>
      </c>
      <c r="Q64" s="129">
        <f>+ROUND(H64*Parámetros!$B$109,0)</f>
        <v>1</v>
      </c>
      <c r="R64" s="129">
        <f>+ROUND(I64*Parámetros!$B$110,0)</f>
        <v>1</v>
      </c>
      <c r="S64" s="129">
        <f>+ROUND(J64*Parámetros!$B$111,0)</f>
        <v>1</v>
      </c>
      <c r="T64" s="129">
        <f>+ROUND(K64*Parámetros!$B$112,0)</f>
        <v>1</v>
      </c>
      <c r="U64" s="129">
        <f>+ROUND(L64*Parámetros!$B$113,0)</f>
        <v>1</v>
      </c>
      <c r="V64" s="129">
        <f t="shared" si="3"/>
        <v>6</v>
      </c>
      <c r="W64" s="129">
        <f t="shared" si="5"/>
        <v>6</v>
      </c>
      <c r="X64" s="59">
        <f t="shared" si="0"/>
        <v>72</v>
      </c>
      <c r="Y64" s="60">
        <f>+ROUND(M64*Parámetros!$C$105,0)</f>
        <v>0</v>
      </c>
      <c r="Z64" s="60">
        <f>+ROUND(N64*Parámetros!$C$106,0)</f>
        <v>0</v>
      </c>
      <c r="AA64" s="60">
        <f>+ROUND(O64*Parámetros!$C$107,0)</f>
        <v>0</v>
      </c>
      <c r="AB64" s="60">
        <f>+ROUND(P64*Parámetros!$C$108,0)</f>
        <v>0</v>
      </c>
      <c r="AC64" s="60">
        <f>+ROUND(Q64*Parámetros!$C$109,0)</f>
        <v>0</v>
      </c>
      <c r="AD64" s="60">
        <f>+ROUND(R64*Parámetros!$C$110,0)</f>
        <v>0</v>
      </c>
      <c r="AE64" s="60">
        <f>+ROUND(S64*Parámetros!$C$111,0)</f>
        <v>0</v>
      </c>
      <c r="AF64" s="60">
        <f>+ROUND(T64*Parámetros!$C$112,0)</f>
        <v>0</v>
      </c>
      <c r="AG64" s="60">
        <f>+ROUND(U64*Parámetros!$C$113,0)</f>
        <v>1</v>
      </c>
      <c r="AH64" s="60">
        <f t="shared" si="4"/>
        <v>1</v>
      </c>
      <c r="AI64" s="107">
        <f t="shared" si="6"/>
        <v>1</v>
      </c>
      <c r="AJ64" s="59">
        <f t="shared" si="1"/>
        <v>12</v>
      </c>
    </row>
    <row r="65" spans="1:36" x14ac:dyDescent="0.25">
      <c r="A65" s="10">
        <v>43947</v>
      </c>
      <c r="B65" s="52">
        <f t="shared" si="2"/>
        <v>55</v>
      </c>
      <c r="C65" s="56">
        <f>+'Modelo predictivo'!G62</f>
        <v>116.73820944130421</v>
      </c>
      <c r="D65" s="59">
        <f>+$C65*'Estructura Poblacion'!C$19</f>
        <v>4.7621540182673003</v>
      </c>
      <c r="E65" s="59">
        <f>+$C65*'Estructura Poblacion'!D$19</f>
        <v>7.8316969980631796</v>
      </c>
      <c r="F65" s="59">
        <f>+$C65*'Estructura Poblacion'!E$19</f>
        <v>23.767542677279948</v>
      </c>
      <c r="G65" s="59">
        <f>+$C65*'Estructura Poblacion'!F$19</f>
        <v>27.125797193159986</v>
      </c>
      <c r="H65" s="59">
        <f>+$C65*'Estructura Poblacion'!G$19</f>
        <v>21.720784108969028</v>
      </c>
      <c r="I65" s="59">
        <f>+$C65*'Estructura Poblacion'!H$19</f>
        <v>14.783775607342474</v>
      </c>
      <c r="J65" s="59">
        <f>+$C65*'Estructura Poblacion'!I$19</f>
        <v>7.8634235404900101</v>
      </c>
      <c r="K65" s="59">
        <f>+$C65*'Estructura Poblacion'!J$19</f>
        <v>4.331466204823073</v>
      </c>
      <c r="L65" s="59">
        <f>+$C65*'Estructura Poblacion'!K$19</f>
        <v>4.5515690929092116</v>
      </c>
      <c r="M65" s="129">
        <f>+ROUND(D65*Parámetros!$B$105,0)</f>
        <v>0</v>
      </c>
      <c r="N65" s="129">
        <f>+ROUND(E65*Parámetros!$B$106,0)</f>
        <v>0</v>
      </c>
      <c r="O65" s="129">
        <f>+ROUND(F65*Parámetros!$B$107,0)</f>
        <v>0</v>
      </c>
      <c r="P65" s="129">
        <f>+ROUND(G65*Parámetros!$B$108,0)</f>
        <v>1</v>
      </c>
      <c r="Q65" s="129">
        <f>+ROUND(H65*Parámetros!$B$109,0)</f>
        <v>1</v>
      </c>
      <c r="R65" s="129">
        <f>+ROUND(I65*Parámetros!$B$110,0)</f>
        <v>2</v>
      </c>
      <c r="S65" s="129">
        <f>+ROUND(J65*Parámetros!$B$111,0)</f>
        <v>1</v>
      </c>
      <c r="T65" s="129">
        <f>+ROUND(K65*Parámetros!$B$112,0)</f>
        <v>1</v>
      </c>
      <c r="U65" s="129">
        <f>+ROUND(L65*Parámetros!$B$113,0)</f>
        <v>1</v>
      </c>
      <c r="V65" s="129">
        <f t="shared" si="3"/>
        <v>7</v>
      </c>
      <c r="W65" s="129">
        <f t="shared" si="5"/>
        <v>6</v>
      </c>
      <c r="X65" s="59">
        <f t="shared" si="0"/>
        <v>73</v>
      </c>
      <c r="Y65" s="60">
        <f>+ROUND(M65*Parámetros!$C$105,0)</f>
        <v>0</v>
      </c>
      <c r="Z65" s="60">
        <f>+ROUND(N65*Parámetros!$C$106,0)</f>
        <v>0</v>
      </c>
      <c r="AA65" s="60">
        <f>+ROUND(O65*Parámetros!$C$107,0)</f>
        <v>0</v>
      </c>
      <c r="AB65" s="60">
        <f>+ROUND(P65*Parámetros!$C$108,0)</f>
        <v>0</v>
      </c>
      <c r="AC65" s="60">
        <f>+ROUND(Q65*Parámetros!$C$109,0)</f>
        <v>0</v>
      </c>
      <c r="AD65" s="60">
        <f>+ROUND(R65*Parámetros!$C$110,0)</f>
        <v>0</v>
      </c>
      <c r="AE65" s="60">
        <f>+ROUND(S65*Parámetros!$C$111,0)</f>
        <v>0</v>
      </c>
      <c r="AF65" s="60">
        <f>+ROUND(T65*Parámetros!$C$112,0)</f>
        <v>0</v>
      </c>
      <c r="AG65" s="60">
        <f>+ROUND(U65*Parámetros!$C$113,0)</f>
        <v>1</v>
      </c>
      <c r="AH65" s="60">
        <f t="shared" si="4"/>
        <v>1</v>
      </c>
      <c r="AI65" s="107">
        <f t="shared" si="6"/>
        <v>1</v>
      </c>
      <c r="AJ65" s="59">
        <f t="shared" si="1"/>
        <v>12</v>
      </c>
    </row>
    <row r="66" spans="1:36" x14ac:dyDescent="0.25">
      <c r="A66" s="10">
        <v>43948</v>
      </c>
      <c r="B66" s="52">
        <f t="shared" si="2"/>
        <v>56</v>
      </c>
      <c r="C66" s="56">
        <f>+'Modelo predictivo'!G63</f>
        <v>117.95267527550459</v>
      </c>
      <c r="D66" s="59">
        <f>+$C66*'Estructura Poblacion'!C$19</f>
        <v>4.8116962665171643</v>
      </c>
      <c r="E66" s="59">
        <f>+$C66*'Estructura Poblacion'!D$19</f>
        <v>7.9131727074601077</v>
      </c>
      <c r="F66" s="59">
        <f>+$C66*'Estructura Poblacion'!E$19</f>
        <v>24.014804209580298</v>
      </c>
      <c r="G66" s="59">
        <f>+$C66*'Estructura Poblacion'!F$19</f>
        <v>27.407995747294102</v>
      </c>
      <c r="H66" s="59">
        <f>+$C66*'Estructura Poblacion'!G$19</f>
        <v>21.94675254140116</v>
      </c>
      <c r="I66" s="59">
        <f>+$C66*'Estructura Poblacion'!H$19</f>
        <v>14.93757606789031</v>
      </c>
      <c r="J66" s="59">
        <f>+$C66*'Estructura Poblacion'!I$19</f>
        <v>7.945229311500861</v>
      </c>
      <c r="K66" s="59">
        <f>+$C66*'Estructura Poblacion'!J$19</f>
        <v>4.3765278666639302</v>
      </c>
      <c r="L66" s="59">
        <f>+$C66*'Estructura Poblacion'!K$19</f>
        <v>4.5989205571966609</v>
      </c>
      <c r="M66" s="129">
        <f>+ROUND(D66*Parámetros!$B$105,0)</f>
        <v>0</v>
      </c>
      <c r="N66" s="129">
        <f>+ROUND(E66*Parámetros!$B$106,0)</f>
        <v>0</v>
      </c>
      <c r="O66" s="129">
        <f>+ROUND(F66*Parámetros!$B$107,0)</f>
        <v>0</v>
      </c>
      <c r="P66" s="129">
        <f>+ROUND(G66*Parámetros!$B$108,0)</f>
        <v>1</v>
      </c>
      <c r="Q66" s="129">
        <f>+ROUND(H66*Parámetros!$B$109,0)</f>
        <v>1</v>
      </c>
      <c r="R66" s="129">
        <f>+ROUND(I66*Parámetros!$B$110,0)</f>
        <v>2</v>
      </c>
      <c r="S66" s="129">
        <f>+ROUND(J66*Parámetros!$B$111,0)</f>
        <v>1</v>
      </c>
      <c r="T66" s="129">
        <f>+ROUND(K66*Parámetros!$B$112,0)</f>
        <v>1</v>
      </c>
      <c r="U66" s="129">
        <f>+ROUND(L66*Parámetros!$B$113,0)</f>
        <v>1</v>
      </c>
      <c r="V66" s="129">
        <f t="shared" si="3"/>
        <v>7</v>
      </c>
      <c r="W66" s="129">
        <f t="shared" si="5"/>
        <v>6</v>
      </c>
      <c r="X66" s="59">
        <f t="shared" si="0"/>
        <v>74</v>
      </c>
      <c r="Y66" s="60">
        <f>+ROUND(M66*Parámetros!$C$105,0)</f>
        <v>0</v>
      </c>
      <c r="Z66" s="60">
        <f>+ROUND(N66*Parámetros!$C$106,0)</f>
        <v>0</v>
      </c>
      <c r="AA66" s="60">
        <f>+ROUND(O66*Parámetros!$C$107,0)</f>
        <v>0</v>
      </c>
      <c r="AB66" s="60">
        <f>+ROUND(P66*Parámetros!$C$108,0)</f>
        <v>0</v>
      </c>
      <c r="AC66" s="60">
        <f>+ROUND(Q66*Parámetros!$C$109,0)</f>
        <v>0</v>
      </c>
      <c r="AD66" s="60">
        <f>+ROUND(R66*Parámetros!$C$110,0)</f>
        <v>0</v>
      </c>
      <c r="AE66" s="60">
        <f>+ROUND(S66*Parámetros!$C$111,0)</f>
        <v>0</v>
      </c>
      <c r="AF66" s="60">
        <f>+ROUND(T66*Parámetros!$C$112,0)</f>
        <v>0</v>
      </c>
      <c r="AG66" s="60">
        <f>+ROUND(U66*Parámetros!$C$113,0)</f>
        <v>1</v>
      </c>
      <c r="AH66" s="60">
        <f t="shared" si="4"/>
        <v>1</v>
      </c>
      <c r="AI66" s="107">
        <f t="shared" si="6"/>
        <v>1</v>
      </c>
      <c r="AJ66" s="59">
        <f t="shared" si="1"/>
        <v>12</v>
      </c>
    </row>
    <row r="67" spans="1:36" x14ac:dyDescent="0.25">
      <c r="A67" s="10">
        <v>43949</v>
      </c>
      <c r="B67" s="52">
        <f t="shared" si="2"/>
        <v>57</v>
      </c>
      <c r="C67" s="56">
        <f>+'Modelo predictivo'!G64</f>
        <v>145.01842740178108</v>
      </c>
      <c r="D67" s="59">
        <f>+$C67*'Estructura Poblacion'!C$19</f>
        <v>5.9158016049700439</v>
      </c>
      <c r="E67" s="59">
        <f>+$C67*'Estructura Poblacion'!D$19</f>
        <v>9.7289515402188904</v>
      </c>
      <c r="F67" s="59">
        <f>+$C67*'Estructura Poblacion'!E$19</f>
        <v>29.525308626537289</v>
      </c>
      <c r="G67" s="59">
        <f>+$C67*'Estructura Poblacion'!F$19</f>
        <v>33.697111423912901</v>
      </c>
      <c r="H67" s="59">
        <f>+$C67*'Estructura Poblacion'!G$19</f>
        <v>26.982716014674331</v>
      </c>
      <c r="I67" s="59">
        <f>+$C67*'Estructura Poblacion'!H$19</f>
        <v>18.365194223024094</v>
      </c>
      <c r="J67" s="59">
        <f>+$C67*'Estructura Poblacion'!I$19</f>
        <v>9.768363942650403</v>
      </c>
      <c r="K67" s="59">
        <f>+$C67*'Estructura Poblacion'!J$19</f>
        <v>5.3807782419622603</v>
      </c>
      <c r="L67" s="59">
        <f>+$C67*'Estructura Poblacion'!K$19</f>
        <v>5.6542017838308798</v>
      </c>
      <c r="M67" s="129">
        <f>+ROUND(D67*Parámetros!$B$105,0)</f>
        <v>0</v>
      </c>
      <c r="N67" s="129">
        <f>+ROUND(E67*Parámetros!$B$106,0)</f>
        <v>0</v>
      </c>
      <c r="O67" s="129">
        <f>+ROUND(F67*Parámetros!$B$107,0)</f>
        <v>0</v>
      </c>
      <c r="P67" s="129">
        <f>+ROUND(G67*Parámetros!$B$108,0)</f>
        <v>1</v>
      </c>
      <c r="Q67" s="129">
        <f>+ROUND(H67*Parámetros!$B$109,0)</f>
        <v>1</v>
      </c>
      <c r="R67" s="129">
        <f>+ROUND(I67*Parámetros!$B$110,0)</f>
        <v>2</v>
      </c>
      <c r="S67" s="129">
        <f>+ROUND(J67*Parámetros!$B$111,0)</f>
        <v>2</v>
      </c>
      <c r="T67" s="129">
        <f>+ROUND(K67*Parámetros!$B$112,0)</f>
        <v>1</v>
      </c>
      <c r="U67" s="129">
        <f>+ROUND(L67*Parámetros!$B$113,0)</f>
        <v>2</v>
      </c>
      <c r="V67" s="129">
        <f t="shared" si="3"/>
        <v>9</v>
      </c>
      <c r="W67" s="129">
        <f t="shared" si="5"/>
        <v>6</v>
      </c>
      <c r="X67" s="59">
        <f t="shared" si="0"/>
        <v>77</v>
      </c>
      <c r="Y67" s="60">
        <f>+ROUND(M67*Parámetros!$C$105,0)</f>
        <v>0</v>
      </c>
      <c r="Z67" s="60">
        <f>+ROUND(N67*Parámetros!$C$106,0)</f>
        <v>0</v>
      </c>
      <c r="AA67" s="60">
        <f>+ROUND(O67*Parámetros!$C$107,0)</f>
        <v>0</v>
      </c>
      <c r="AB67" s="60">
        <f>+ROUND(P67*Parámetros!$C$108,0)</f>
        <v>0</v>
      </c>
      <c r="AC67" s="60">
        <f>+ROUND(Q67*Parámetros!$C$109,0)</f>
        <v>0</v>
      </c>
      <c r="AD67" s="60">
        <f>+ROUND(R67*Parámetros!$C$110,0)</f>
        <v>0</v>
      </c>
      <c r="AE67" s="60">
        <f>+ROUND(S67*Parámetros!$C$111,0)</f>
        <v>1</v>
      </c>
      <c r="AF67" s="60">
        <f>+ROUND(T67*Parámetros!$C$112,0)</f>
        <v>0</v>
      </c>
      <c r="AG67" s="60">
        <f>+ROUND(U67*Parámetros!$C$113,0)</f>
        <v>1</v>
      </c>
      <c r="AH67" s="60">
        <f t="shared" si="4"/>
        <v>2</v>
      </c>
      <c r="AI67" s="107">
        <f t="shared" si="6"/>
        <v>1</v>
      </c>
      <c r="AJ67" s="59">
        <f t="shared" si="1"/>
        <v>13</v>
      </c>
    </row>
    <row r="68" spans="1:36" x14ac:dyDescent="0.25">
      <c r="A68" s="10">
        <v>43950</v>
      </c>
      <c r="B68" s="52">
        <f t="shared" si="2"/>
        <v>58</v>
      </c>
      <c r="C68" s="56">
        <f>+'Modelo predictivo'!G65</f>
        <v>149.09985279291868</v>
      </c>
      <c r="D68" s="59">
        <f>+$C68*'Estructura Poblacion'!C$19</f>
        <v>6.0822970173948567</v>
      </c>
      <c r="E68" s="59">
        <f>+$C68*'Estructura Poblacion'!D$19</f>
        <v>10.002764948327252</v>
      </c>
      <c r="F68" s="59">
        <f>+$C68*'Estructura Poblacion'!E$19</f>
        <v>30.356274362882345</v>
      </c>
      <c r="G68" s="59">
        <f>+$C68*'Estructura Poblacion'!F$19</f>
        <v>34.645489148300371</v>
      </c>
      <c r="H68" s="59">
        <f>+$C68*'Estructura Poblacion'!G$19</f>
        <v>27.742122555189567</v>
      </c>
      <c r="I68" s="59">
        <f>+$C68*'Estructura Poblacion'!H$19</f>
        <v>18.882067639444159</v>
      </c>
      <c r="J68" s="59">
        <f>+$C68*'Estructura Poblacion'!I$19</f>
        <v>10.04328658068831</v>
      </c>
      <c r="K68" s="59">
        <f>+$C68*'Estructura Poblacion'!J$19</f>
        <v>5.5322158580934895</v>
      </c>
      <c r="L68" s="59">
        <f>+$C68*'Estructura Poblacion'!K$19</f>
        <v>5.8133346825983327</v>
      </c>
      <c r="M68" s="129">
        <f>+ROUND(D68*Parámetros!$B$105,0)</f>
        <v>0</v>
      </c>
      <c r="N68" s="129">
        <f>+ROUND(E68*Parámetros!$B$106,0)</f>
        <v>0</v>
      </c>
      <c r="O68" s="129">
        <f>+ROUND(F68*Parámetros!$B$107,0)</f>
        <v>0</v>
      </c>
      <c r="P68" s="129">
        <f>+ROUND(G68*Parámetros!$B$108,0)</f>
        <v>1</v>
      </c>
      <c r="Q68" s="129">
        <f>+ROUND(H68*Parámetros!$B$109,0)</f>
        <v>1</v>
      </c>
      <c r="R68" s="129">
        <f>+ROUND(I68*Parámetros!$B$110,0)</f>
        <v>2</v>
      </c>
      <c r="S68" s="129">
        <f>+ROUND(J68*Parámetros!$B$111,0)</f>
        <v>2</v>
      </c>
      <c r="T68" s="129">
        <f>+ROUND(K68*Parámetros!$B$112,0)</f>
        <v>1</v>
      </c>
      <c r="U68" s="129">
        <f>+ROUND(L68*Parámetros!$B$113,0)</f>
        <v>2</v>
      </c>
      <c r="V68" s="129">
        <f t="shared" si="3"/>
        <v>9</v>
      </c>
      <c r="W68" s="129">
        <f t="shared" si="5"/>
        <v>6</v>
      </c>
      <c r="X68" s="59">
        <f t="shared" si="0"/>
        <v>80</v>
      </c>
      <c r="Y68" s="60">
        <f>+ROUND(M68*Parámetros!$C$105,0)</f>
        <v>0</v>
      </c>
      <c r="Z68" s="60">
        <f>+ROUND(N68*Parámetros!$C$106,0)</f>
        <v>0</v>
      </c>
      <c r="AA68" s="60">
        <f>+ROUND(O68*Parámetros!$C$107,0)</f>
        <v>0</v>
      </c>
      <c r="AB68" s="60">
        <f>+ROUND(P68*Parámetros!$C$108,0)</f>
        <v>0</v>
      </c>
      <c r="AC68" s="60">
        <f>+ROUND(Q68*Parámetros!$C$109,0)</f>
        <v>0</v>
      </c>
      <c r="AD68" s="60">
        <f>+ROUND(R68*Parámetros!$C$110,0)</f>
        <v>0</v>
      </c>
      <c r="AE68" s="60">
        <f>+ROUND(S68*Parámetros!$C$111,0)</f>
        <v>1</v>
      </c>
      <c r="AF68" s="60">
        <f>+ROUND(T68*Parámetros!$C$112,0)</f>
        <v>0</v>
      </c>
      <c r="AG68" s="60">
        <f>+ROUND(U68*Parámetros!$C$113,0)</f>
        <v>1</v>
      </c>
      <c r="AH68" s="60">
        <f t="shared" si="4"/>
        <v>2</v>
      </c>
      <c r="AI68" s="107">
        <f t="shared" si="6"/>
        <v>1</v>
      </c>
      <c r="AJ68" s="59">
        <f t="shared" si="1"/>
        <v>14</v>
      </c>
    </row>
    <row r="69" spans="1:36" ht="15.75" thickBot="1" x14ac:dyDescent="0.3">
      <c r="A69" s="11">
        <v>43951</v>
      </c>
      <c r="B69" s="52">
        <f t="shared" si="2"/>
        <v>59</v>
      </c>
      <c r="C69" s="56">
        <f>+'Modelo predictivo'!G66</f>
        <v>153.2960842102766</v>
      </c>
      <c r="D69" s="59">
        <f>+$C69*'Estructura Poblacion'!C$19</f>
        <v>6.2534757634231486</v>
      </c>
      <c r="E69" s="59">
        <f>+$C69*'Estructura Poblacion'!D$19</f>
        <v>10.284280427721548</v>
      </c>
      <c r="F69" s="59">
        <f>+$C69*'Estructura Poblacion'!E$19</f>
        <v>31.21061425530586</v>
      </c>
      <c r="G69" s="59">
        <f>+$C69*'Estructura Poblacion'!F$19</f>
        <v>35.620543699398731</v>
      </c>
      <c r="H69" s="59">
        <f>+$C69*'Estructura Poblacion'!G$19</f>
        <v>28.522890369977173</v>
      </c>
      <c r="I69" s="59">
        <f>+$C69*'Estructura Poblacion'!H$19</f>
        <v>19.413480138981356</v>
      </c>
      <c r="J69" s="59">
        <f>+$C69*'Estructura Poblacion'!I$19</f>
        <v>10.325942491435226</v>
      </c>
      <c r="K69" s="59">
        <f>+$C69*'Estructura Poblacion'!J$19</f>
        <v>5.6879132485099619</v>
      </c>
      <c r="L69" s="59">
        <f>+$C69*'Estructura Poblacion'!K$19</f>
        <v>5.9769438155236081</v>
      </c>
      <c r="M69" s="129">
        <f>+ROUND(D69*Parámetros!$B$105,0)</f>
        <v>0</v>
      </c>
      <c r="N69" s="129">
        <f>+ROUND(E69*Parámetros!$B$106,0)</f>
        <v>0</v>
      </c>
      <c r="O69" s="129">
        <f>+ROUND(F69*Parámetros!$B$107,0)</f>
        <v>0</v>
      </c>
      <c r="P69" s="129">
        <f>+ROUND(G69*Parámetros!$B$108,0)</f>
        <v>1</v>
      </c>
      <c r="Q69" s="129">
        <f>+ROUND(H69*Parámetros!$B$109,0)</f>
        <v>1</v>
      </c>
      <c r="R69" s="129">
        <f>+ROUND(I69*Parámetros!$B$110,0)</f>
        <v>2</v>
      </c>
      <c r="S69" s="129">
        <f>+ROUND(J69*Parámetros!$B$111,0)</f>
        <v>2</v>
      </c>
      <c r="T69" s="129">
        <f>+ROUND(K69*Parámetros!$B$112,0)</f>
        <v>1</v>
      </c>
      <c r="U69" s="129">
        <f>+ROUND(L69*Parámetros!$B$113,0)</f>
        <v>2</v>
      </c>
      <c r="V69" s="129">
        <f t="shared" si="3"/>
        <v>9</v>
      </c>
      <c r="W69" s="129">
        <f t="shared" si="5"/>
        <v>6</v>
      </c>
      <c r="X69" s="59">
        <f t="shared" si="0"/>
        <v>83</v>
      </c>
      <c r="Y69" s="60">
        <f>+ROUND(M69*Parámetros!$C$105,0)</f>
        <v>0</v>
      </c>
      <c r="Z69" s="60">
        <f>+ROUND(N69*Parámetros!$C$106,0)</f>
        <v>0</v>
      </c>
      <c r="AA69" s="60">
        <f>+ROUND(O69*Parámetros!$C$107,0)</f>
        <v>0</v>
      </c>
      <c r="AB69" s="60">
        <f>+ROUND(P69*Parámetros!$C$108,0)</f>
        <v>0</v>
      </c>
      <c r="AC69" s="60">
        <f>+ROUND(Q69*Parámetros!$C$109,0)</f>
        <v>0</v>
      </c>
      <c r="AD69" s="60">
        <f>+ROUND(R69*Parámetros!$C$110,0)</f>
        <v>0</v>
      </c>
      <c r="AE69" s="60">
        <f>+ROUND(S69*Parámetros!$C$111,0)</f>
        <v>1</v>
      </c>
      <c r="AF69" s="60">
        <f>+ROUND(T69*Parámetros!$C$112,0)</f>
        <v>0</v>
      </c>
      <c r="AG69" s="60">
        <f>+ROUND(U69*Parámetros!$C$113,0)</f>
        <v>1</v>
      </c>
      <c r="AH69" s="60">
        <f t="shared" si="4"/>
        <v>2</v>
      </c>
      <c r="AI69" s="107">
        <f t="shared" si="6"/>
        <v>1</v>
      </c>
      <c r="AJ69" s="59">
        <f t="shared" si="1"/>
        <v>15</v>
      </c>
    </row>
    <row r="70" spans="1:36" x14ac:dyDescent="0.25">
      <c r="A70" s="12">
        <v>43952</v>
      </c>
      <c r="B70" s="52">
        <f t="shared" si="2"/>
        <v>60</v>
      </c>
      <c r="C70" s="56">
        <f>+'Modelo predictivo'!G67</f>
        <v>157.61034745723009</v>
      </c>
      <c r="D70" s="59">
        <f>+$C70*'Estructura Poblacion'!C$19</f>
        <v>6.429469434695557</v>
      </c>
      <c r="E70" s="59">
        <f>+$C70*'Estructura Poblacion'!D$19</f>
        <v>10.57371439010392</v>
      </c>
      <c r="F70" s="59">
        <f>+$C70*'Estructura Poblacion'!E$19</f>
        <v>32.08898506751661</v>
      </c>
      <c r="G70" s="59">
        <f>+$C70*'Estructura Poblacion'!F$19</f>
        <v>36.623024638885859</v>
      </c>
      <c r="H70" s="59">
        <f>+$C70*'Estructura Poblacion'!G$19</f>
        <v>29.325619665079589</v>
      </c>
      <c r="I70" s="59">
        <f>+$C70*'Estructura Poblacion'!H$19</f>
        <v>19.959840238722599</v>
      </c>
      <c r="J70" s="59">
        <f>+$C70*'Estructura Poblacion'!I$19</f>
        <v>10.616548963286435</v>
      </c>
      <c r="K70" s="59">
        <f>+$C70*'Estructura Poblacion'!J$19</f>
        <v>5.8479901037429105</v>
      </c>
      <c r="L70" s="59">
        <f>+$C70*'Estructura Poblacion'!K$19</f>
        <v>6.1451549551966123</v>
      </c>
      <c r="M70" s="129">
        <f>+ROUND(D70*Parámetros!$B$105,0)</f>
        <v>0</v>
      </c>
      <c r="N70" s="129">
        <f>+ROUND(E70*Parámetros!$B$106,0)</f>
        <v>0</v>
      </c>
      <c r="O70" s="129">
        <f>+ROUND(F70*Parámetros!$B$107,0)</f>
        <v>0</v>
      </c>
      <c r="P70" s="129">
        <f>+ROUND(G70*Parámetros!$B$108,0)</f>
        <v>1</v>
      </c>
      <c r="Q70" s="129">
        <f>+ROUND(H70*Parámetros!$B$109,0)</f>
        <v>1</v>
      </c>
      <c r="R70" s="129">
        <f>+ROUND(I70*Parámetros!$B$110,0)</f>
        <v>2</v>
      </c>
      <c r="S70" s="129">
        <f>+ROUND(J70*Parámetros!$B$111,0)</f>
        <v>2</v>
      </c>
      <c r="T70" s="129">
        <f>+ROUND(K70*Parámetros!$B$112,0)</f>
        <v>1</v>
      </c>
      <c r="U70" s="129">
        <f>+ROUND(L70*Parámetros!$B$113,0)</f>
        <v>2</v>
      </c>
      <c r="V70" s="129">
        <f t="shared" si="3"/>
        <v>9</v>
      </c>
      <c r="W70" s="129">
        <f t="shared" si="5"/>
        <v>6</v>
      </c>
      <c r="X70" s="59">
        <f t="shared" si="0"/>
        <v>86</v>
      </c>
      <c r="Y70" s="60">
        <f>+ROUND(M70*Parámetros!$C$105,0)</f>
        <v>0</v>
      </c>
      <c r="Z70" s="60">
        <f>+ROUND(N70*Parámetros!$C$106,0)</f>
        <v>0</v>
      </c>
      <c r="AA70" s="60">
        <f>+ROUND(O70*Parámetros!$C$107,0)</f>
        <v>0</v>
      </c>
      <c r="AB70" s="60">
        <f>+ROUND(P70*Parámetros!$C$108,0)</f>
        <v>0</v>
      </c>
      <c r="AC70" s="60">
        <f>+ROUND(Q70*Parámetros!$C$109,0)</f>
        <v>0</v>
      </c>
      <c r="AD70" s="60">
        <f>+ROUND(R70*Parámetros!$C$110,0)</f>
        <v>0</v>
      </c>
      <c r="AE70" s="60">
        <f>+ROUND(S70*Parámetros!$C$111,0)</f>
        <v>1</v>
      </c>
      <c r="AF70" s="60">
        <f>+ROUND(T70*Parámetros!$C$112,0)</f>
        <v>0</v>
      </c>
      <c r="AG70" s="60">
        <f>+ROUND(U70*Parámetros!$C$113,0)</f>
        <v>1</v>
      </c>
      <c r="AH70" s="60">
        <f t="shared" si="4"/>
        <v>2</v>
      </c>
      <c r="AI70" s="107">
        <f t="shared" si="6"/>
        <v>1</v>
      </c>
      <c r="AJ70" s="59">
        <f t="shared" si="1"/>
        <v>16</v>
      </c>
    </row>
    <row r="71" spans="1:36" x14ac:dyDescent="0.25">
      <c r="A71" s="13">
        <v>43953</v>
      </c>
      <c r="B71" s="52">
        <f t="shared" si="2"/>
        <v>61</v>
      </c>
      <c r="C71" s="56">
        <f>+'Modelo predictivo'!G68</f>
        <v>162.04595877975225</v>
      </c>
      <c r="D71" s="59">
        <f>+$C71*'Estructura Poblacion'!C$19</f>
        <v>6.610413312318089</v>
      </c>
      <c r="E71" s="59">
        <f>+$C71*'Estructura Poblacion'!D$19</f>
        <v>10.871289314761629</v>
      </c>
      <c r="F71" s="59">
        <f>+$C71*'Estructura Poblacion'!E$19</f>
        <v>32.992061977059912</v>
      </c>
      <c r="G71" s="59">
        <f>+$C71*'Estructura Poblacion'!F$19</f>
        <v>37.65370254407437</v>
      </c>
      <c r="H71" s="59">
        <f>+$C71*'Estructura Poblacion'!G$19</f>
        <v>30.150927474655376</v>
      </c>
      <c r="I71" s="59">
        <f>+$C71*'Estructura Poblacion'!H$19</f>
        <v>20.521567909443181</v>
      </c>
      <c r="J71" s="59">
        <f>+$C71*'Estructura Poblacion'!I$19</f>
        <v>10.915329376802388</v>
      </c>
      <c r="K71" s="59">
        <f>+$C71*'Estructura Poblacion'!J$19</f>
        <v>6.0125694701147703</v>
      </c>
      <c r="L71" s="59">
        <f>+$C71*'Estructura Poblacion'!K$19</f>
        <v>6.3180974005225448</v>
      </c>
      <c r="M71" s="129">
        <f>+ROUND(D71*Parámetros!$B$105,0)</f>
        <v>0</v>
      </c>
      <c r="N71" s="129">
        <f>+ROUND(E71*Parámetros!$B$106,0)</f>
        <v>0</v>
      </c>
      <c r="O71" s="129">
        <f>+ROUND(F71*Parámetros!$B$107,0)</f>
        <v>0</v>
      </c>
      <c r="P71" s="129">
        <f>+ROUND(G71*Parámetros!$B$108,0)</f>
        <v>1</v>
      </c>
      <c r="Q71" s="129">
        <f>+ROUND(H71*Parámetros!$B$109,0)</f>
        <v>1</v>
      </c>
      <c r="R71" s="129">
        <f>+ROUND(I71*Parámetros!$B$110,0)</f>
        <v>2</v>
      </c>
      <c r="S71" s="129">
        <f>+ROUND(J71*Parámetros!$B$111,0)</f>
        <v>2</v>
      </c>
      <c r="T71" s="129">
        <f>+ROUND(K71*Parámetros!$B$112,0)</f>
        <v>1</v>
      </c>
      <c r="U71" s="129">
        <f>+ROUND(L71*Parámetros!$B$113,0)</f>
        <v>2</v>
      </c>
      <c r="V71" s="129">
        <f t="shared" si="3"/>
        <v>9</v>
      </c>
      <c r="W71" s="129">
        <f t="shared" si="5"/>
        <v>6</v>
      </c>
      <c r="X71" s="59">
        <f t="shared" si="0"/>
        <v>89</v>
      </c>
      <c r="Y71" s="60">
        <f>+ROUND(M71*Parámetros!$C$105,0)</f>
        <v>0</v>
      </c>
      <c r="Z71" s="60">
        <f>+ROUND(N71*Parámetros!$C$106,0)</f>
        <v>0</v>
      </c>
      <c r="AA71" s="60">
        <f>+ROUND(O71*Parámetros!$C$107,0)</f>
        <v>0</v>
      </c>
      <c r="AB71" s="60">
        <f>+ROUND(P71*Parámetros!$C$108,0)</f>
        <v>0</v>
      </c>
      <c r="AC71" s="60">
        <f>+ROUND(Q71*Parámetros!$C$109,0)</f>
        <v>0</v>
      </c>
      <c r="AD71" s="60">
        <f>+ROUND(R71*Parámetros!$C$110,0)</f>
        <v>0</v>
      </c>
      <c r="AE71" s="60">
        <f>+ROUND(S71*Parámetros!$C$111,0)</f>
        <v>1</v>
      </c>
      <c r="AF71" s="60">
        <f>+ROUND(T71*Parámetros!$C$112,0)</f>
        <v>0</v>
      </c>
      <c r="AG71" s="60">
        <f>+ROUND(U71*Parámetros!$C$113,0)</f>
        <v>1</v>
      </c>
      <c r="AH71" s="60">
        <f t="shared" si="4"/>
        <v>2</v>
      </c>
      <c r="AI71" s="107">
        <f t="shared" si="6"/>
        <v>1</v>
      </c>
      <c r="AJ71" s="59">
        <f t="shared" si="1"/>
        <v>17</v>
      </c>
    </row>
    <row r="72" spans="1:36" x14ac:dyDescent="0.25">
      <c r="A72" s="13">
        <v>43954</v>
      </c>
      <c r="B72" s="52">
        <f t="shared" si="2"/>
        <v>62</v>
      </c>
      <c r="C72" s="56">
        <f>+'Modelo predictivo'!G69</f>
        <v>166.60632736980915</v>
      </c>
      <c r="D72" s="59">
        <f>+$C72*'Estructura Poblacion'!C$19</f>
        <v>6.7964464689842341</v>
      </c>
      <c r="E72" s="59">
        <f>+$C72*'Estructura Poblacion'!D$19</f>
        <v>11.177233916514046</v>
      </c>
      <c r="F72" s="59">
        <f>+$C72*'Estructura Poblacion'!E$19</f>
        <v>33.920539085001181</v>
      </c>
      <c r="G72" s="59">
        <f>+$C72*'Estructura Poblacion'!F$19</f>
        <v>38.713369589611318</v>
      </c>
      <c r="H72" s="59">
        <f>+$C72*'Estructura Poblacion'!G$19</f>
        <v>30.999448126771032</v>
      </c>
      <c r="I72" s="59">
        <f>+$C72*'Estructura Poblacion'!H$19</f>
        <v>21.099094892637765</v>
      </c>
      <c r="J72" s="59">
        <f>+$C72*'Estructura Poblacion'!I$19</f>
        <v>11.22251337333606</v>
      </c>
      <c r="K72" s="59">
        <f>+$C72*'Estructura Poblacion'!J$19</f>
        <v>6.1817778426254</v>
      </c>
      <c r="L72" s="59">
        <f>+$C72*'Estructura Poblacion'!K$19</f>
        <v>6.49590407432812</v>
      </c>
      <c r="M72" s="129">
        <f>+ROUND(D72*Parámetros!$B$105,0)</f>
        <v>0</v>
      </c>
      <c r="N72" s="129">
        <f>+ROUND(E72*Parámetros!$B$106,0)</f>
        <v>0</v>
      </c>
      <c r="O72" s="129">
        <f>+ROUND(F72*Parámetros!$B$107,0)</f>
        <v>0</v>
      </c>
      <c r="P72" s="129">
        <f>+ROUND(G72*Parámetros!$B$108,0)</f>
        <v>1</v>
      </c>
      <c r="Q72" s="129">
        <f>+ROUND(H72*Parámetros!$B$109,0)</f>
        <v>2</v>
      </c>
      <c r="R72" s="129">
        <f>+ROUND(I72*Parámetros!$B$110,0)</f>
        <v>2</v>
      </c>
      <c r="S72" s="129">
        <f>+ROUND(J72*Parámetros!$B$111,0)</f>
        <v>2</v>
      </c>
      <c r="T72" s="129">
        <f>+ROUND(K72*Parámetros!$B$112,0)</f>
        <v>2</v>
      </c>
      <c r="U72" s="129">
        <f>+ROUND(L72*Parámetros!$B$113,0)</f>
        <v>2</v>
      </c>
      <c r="V72" s="129">
        <f t="shared" si="3"/>
        <v>11</v>
      </c>
      <c r="W72" s="129">
        <f t="shared" si="5"/>
        <v>6</v>
      </c>
      <c r="X72" s="59">
        <f t="shared" si="0"/>
        <v>94</v>
      </c>
      <c r="Y72" s="60">
        <f>+ROUND(M72*Parámetros!$C$105,0)</f>
        <v>0</v>
      </c>
      <c r="Z72" s="60">
        <f>+ROUND(N72*Parámetros!$C$106,0)</f>
        <v>0</v>
      </c>
      <c r="AA72" s="60">
        <f>+ROUND(O72*Parámetros!$C$107,0)</f>
        <v>0</v>
      </c>
      <c r="AB72" s="60">
        <f>+ROUND(P72*Parámetros!$C$108,0)</f>
        <v>0</v>
      </c>
      <c r="AC72" s="60">
        <f>+ROUND(Q72*Parámetros!$C$109,0)</f>
        <v>0</v>
      </c>
      <c r="AD72" s="60">
        <f>+ROUND(R72*Parámetros!$C$110,0)</f>
        <v>0</v>
      </c>
      <c r="AE72" s="60">
        <f>+ROUND(S72*Parámetros!$C$111,0)</f>
        <v>1</v>
      </c>
      <c r="AF72" s="60">
        <f>+ROUND(T72*Parámetros!$C$112,0)</f>
        <v>1</v>
      </c>
      <c r="AG72" s="60">
        <f>+ROUND(U72*Parámetros!$C$113,0)</f>
        <v>1</v>
      </c>
      <c r="AH72" s="60">
        <f t="shared" si="4"/>
        <v>3</v>
      </c>
      <c r="AI72" s="107">
        <f t="shared" si="6"/>
        <v>1</v>
      </c>
      <c r="AJ72" s="59">
        <f t="shared" si="1"/>
        <v>19</v>
      </c>
    </row>
    <row r="73" spans="1:36" x14ac:dyDescent="0.25">
      <c r="A73" s="13">
        <v>43955</v>
      </c>
      <c r="B73" s="52">
        <f t="shared" si="2"/>
        <v>63</v>
      </c>
      <c r="C73" s="56">
        <f>+'Modelo predictivo'!G70</f>
        <v>171.29495798796415</v>
      </c>
      <c r="D73" s="59">
        <f>+$C73*'Estructura Poblacion'!C$19</f>
        <v>6.9877118759600405</v>
      </c>
      <c r="E73" s="59">
        <f>+$C73*'Estructura Poblacion'!D$19</f>
        <v>11.491783321657136</v>
      </c>
      <c r="F73" s="59">
        <f>+$C73*'Estructura Poblacion'!E$19</f>
        <v>34.875129949880183</v>
      </c>
      <c r="G73" s="59">
        <f>+$C73*'Estructura Poblacion'!F$19</f>
        <v>39.802840156877984</v>
      </c>
      <c r="H73" s="59">
        <f>+$C73*'Estructura Poblacion'!G$19</f>
        <v>31.871833731373371</v>
      </c>
      <c r="I73" s="59">
        <f>+$C73*'Estructura Poblacion'!H$19</f>
        <v>21.692865032648101</v>
      </c>
      <c r="J73" s="59">
        <f>+$C73*'Estructura Poblacion'!I$19</f>
        <v>11.538337031690181</v>
      </c>
      <c r="K73" s="59">
        <f>+$C73*'Estructura Poblacion'!J$19</f>
        <v>6.3557452622614559</v>
      </c>
      <c r="L73" s="59">
        <f>+$C73*'Estructura Poblacion'!K$19</f>
        <v>6.6787116256157057</v>
      </c>
      <c r="M73" s="129">
        <f>+ROUND(D73*Parámetros!$B$105,0)</f>
        <v>0</v>
      </c>
      <c r="N73" s="129">
        <f>+ROUND(E73*Parámetros!$B$106,0)</f>
        <v>0</v>
      </c>
      <c r="O73" s="129">
        <f>+ROUND(F73*Parámetros!$B$107,0)</f>
        <v>0</v>
      </c>
      <c r="P73" s="129">
        <f>+ROUND(G73*Parámetros!$B$108,0)</f>
        <v>1</v>
      </c>
      <c r="Q73" s="129">
        <f>+ROUND(H73*Parámetros!$B$109,0)</f>
        <v>2</v>
      </c>
      <c r="R73" s="129">
        <f>+ROUND(I73*Parámetros!$B$110,0)</f>
        <v>2</v>
      </c>
      <c r="S73" s="129">
        <f>+ROUND(J73*Parámetros!$B$111,0)</f>
        <v>2</v>
      </c>
      <c r="T73" s="129">
        <f>+ROUND(K73*Parámetros!$B$112,0)</f>
        <v>2</v>
      </c>
      <c r="U73" s="129">
        <f>+ROUND(L73*Parámetros!$B$113,0)</f>
        <v>2</v>
      </c>
      <c r="V73" s="129">
        <f t="shared" si="3"/>
        <v>11</v>
      </c>
      <c r="W73" s="129">
        <f t="shared" si="5"/>
        <v>6</v>
      </c>
      <c r="X73" s="59">
        <f t="shared" si="0"/>
        <v>99</v>
      </c>
      <c r="Y73" s="60">
        <f>+ROUND(M73*Parámetros!$C$105,0)</f>
        <v>0</v>
      </c>
      <c r="Z73" s="60">
        <f>+ROUND(N73*Parámetros!$C$106,0)</f>
        <v>0</v>
      </c>
      <c r="AA73" s="60">
        <f>+ROUND(O73*Parámetros!$C$107,0)</f>
        <v>0</v>
      </c>
      <c r="AB73" s="60">
        <f>+ROUND(P73*Parámetros!$C$108,0)</f>
        <v>0</v>
      </c>
      <c r="AC73" s="60">
        <f>+ROUND(Q73*Parámetros!$C$109,0)</f>
        <v>0</v>
      </c>
      <c r="AD73" s="60">
        <f>+ROUND(R73*Parámetros!$C$110,0)</f>
        <v>0</v>
      </c>
      <c r="AE73" s="60">
        <f>+ROUND(S73*Parámetros!$C$111,0)</f>
        <v>1</v>
      </c>
      <c r="AF73" s="60">
        <f>+ROUND(T73*Parámetros!$C$112,0)</f>
        <v>1</v>
      </c>
      <c r="AG73" s="60">
        <f>+ROUND(U73*Parámetros!$C$113,0)</f>
        <v>1</v>
      </c>
      <c r="AH73" s="60">
        <f t="shared" si="4"/>
        <v>3</v>
      </c>
      <c r="AI73" s="107">
        <f t="shared" si="6"/>
        <v>1</v>
      </c>
      <c r="AJ73" s="59">
        <f t="shared" si="1"/>
        <v>21</v>
      </c>
    </row>
    <row r="74" spans="1:36" x14ac:dyDescent="0.25">
      <c r="A74" s="13">
        <v>43956</v>
      </c>
      <c r="B74" s="52">
        <f t="shared" si="2"/>
        <v>64</v>
      </c>
      <c r="C74" s="56">
        <f>+'Modelo predictivo'!G71</f>
        <v>176.11545360088348</v>
      </c>
      <c r="D74" s="59">
        <f>+$C74*'Estructura Poblacion'!C$19</f>
        <v>7.1843565106770555</v>
      </c>
      <c r="E74" s="59">
        <f>+$C74*'Estructura Poblacion'!D$19</f>
        <v>11.815179244907604</v>
      </c>
      <c r="F74" s="59">
        <f>+$C74*'Estructura Poblacion'!E$19</f>
        <v>35.856568124699088</v>
      </c>
      <c r="G74" s="59">
        <f>+$C74*'Estructura Poblacion'!F$19</f>
        <v>40.922951446852096</v>
      </c>
      <c r="H74" s="59">
        <f>+$C74*'Estructura Poblacion'!G$19</f>
        <v>32.768754671034507</v>
      </c>
      <c r="I74" s="59">
        <f>+$C74*'Estructura Poblacion'!H$19</f>
        <v>22.303334610677823</v>
      </c>
      <c r="J74" s="59">
        <f>+$C74*'Estructura Poblacion'!I$19</f>
        <v>11.863043045778204</v>
      </c>
      <c r="K74" s="59">
        <f>+$C74*'Estructura Poblacion'!J$19</f>
        <v>6.5346054138586611</v>
      </c>
      <c r="L74" s="59">
        <f>+$C74*'Estructura Poblacion'!K$19</f>
        <v>6.8666605323984493</v>
      </c>
      <c r="M74" s="129">
        <f>+ROUND(D74*Parámetros!$B$105,0)</f>
        <v>0</v>
      </c>
      <c r="N74" s="129">
        <f>+ROUND(E74*Parámetros!$B$106,0)</f>
        <v>0</v>
      </c>
      <c r="O74" s="129">
        <f>+ROUND(F74*Parámetros!$B$107,0)</f>
        <v>0</v>
      </c>
      <c r="P74" s="129">
        <f>+ROUND(G74*Parámetros!$B$108,0)</f>
        <v>1</v>
      </c>
      <c r="Q74" s="129">
        <f>+ROUND(H74*Parámetros!$B$109,0)</f>
        <v>2</v>
      </c>
      <c r="R74" s="129">
        <f>+ROUND(I74*Parámetros!$B$110,0)</f>
        <v>2</v>
      </c>
      <c r="S74" s="129">
        <f>+ROUND(J74*Parámetros!$B$111,0)</f>
        <v>2</v>
      </c>
      <c r="T74" s="129">
        <f>+ROUND(K74*Parámetros!$B$112,0)</f>
        <v>2</v>
      </c>
      <c r="U74" s="129">
        <f>+ROUND(L74*Parámetros!$B$113,0)</f>
        <v>2</v>
      </c>
      <c r="V74" s="129">
        <f t="shared" si="3"/>
        <v>11</v>
      </c>
      <c r="W74" s="129">
        <f t="shared" si="5"/>
        <v>6</v>
      </c>
      <c r="X74" s="59">
        <f t="shared" si="0"/>
        <v>104</v>
      </c>
      <c r="Y74" s="60">
        <f>+ROUND(M74*Parámetros!$C$105,0)</f>
        <v>0</v>
      </c>
      <c r="Z74" s="60">
        <f>+ROUND(N74*Parámetros!$C$106,0)</f>
        <v>0</v>
      </c>
      <c r="AA74" s="60">
        <f>+ROUND(O74*Parámetros!$C$107,0)</f>
        <v>0</v>
      </c>
      <c r="AB74" s="60">
        <f>+ROUND(P74*Parámetros!$C$108,0)</f>
        <v>0</v>
      </c>
      <c r="AC74" s="60">
        <f>+ROUND(Q74*Parámetros!$C$109,0)</f>
        <v>0</v>
      </c>
      <c r="AD74" s="60">
        <f>+ROUND(R74*Parámetros!$C$110,0)</f>
        <v>0</v>
      </c>
      <c r="AE74" s="60">
        <f>+ROUND(S74*Parámetros!$C$111,0)</f>
        <v>1</v>
      </c>
      <c r="AF74" s="60">
        <f>+ROUND(T74*Parámetros!$C$112,0)</f>
        <v>1</v>
      </c>
      <c r="AG74" s="60">
        <f>+ROUND(U74*Parámetros!$C$113,0)</f>
        <v>1</v>
      </c>
      <c r="AH74" s="60">
        <f t="shared" si="4"/>
        <v>3</v>
      </c>
      <c r="AI74" s="107">
        <f t="shared" si="6"/>
        <v>1</v>
      </c>
      <c r="AJ74" s="59">
        <f t="shared" si="1"/>
        <v>23</v>
      </c>
    </row>
    <row r="75" spans="1:36" x14ac:dyDescent="0.25">
      <c r="A75" s="13">
        <v>43957</v>
      </c>
      <c r="B75" s="52">
        <f t="shared" si="2"/>
        <v>65</v>
      </c>
      <c r="C75" s="56">
        <f>+'Modelo predictivo'!G72</f>
        <v>201.90769170224667</v>
      </c>
      <c r="D75" s="59">
        <f>+$C75*'Estructura Poblacion'!C$19</f>
        <v>8.2365108216121623</v>
      </c>
      <c r="E75" s="59">
        <f>+$C75*'Estructura Poblacion'!D$19</f>
        <v>13.545520961458779</v>
      </c>
      <c r="F75" s="59">
        <f>+$C75*'Estructura Poblacion'!E$19</f>
        <v>41.107788978184423</v>
      </c>
      <c r="G75" s="59">
        <f>+$C75*'Estructura Poblacion'!F$19</f>
        <v>46.916147875370619</v>
      </c>
      <c r="H75" s="59">
        <f>+$C75*'Estructura Poblacion'!G$19</f>
        <v>37.567762966330633</v>
      </c>
      <c r="I75" s="59">
        <f>+$C75*'Estructura Poblacion'!H$19</f>
        <v>25.569674417726365</v>
      </c>
      <c r="J75" s="59">
        <f>+$C75*'Estructura Poblacion'!I$19</f>
        <v>13.600394451276314</v>
      </c>
      <c r="K75" s="59">
        <f>+$C75*'Estructura Poblacion'!J$19</f>
        <v>7.4916031973391108</v>
      </c>
      <c r="L75" s="59">
        <f>+$C75*'Estructura Poblacion'!K$19</f>
        <v>7.8722880329482683</v>
      </c>
      <c r="M75" s="129">
        <f>+ROUND(D75*Parámetros!$B$105,0)</f>
        <v>0</v>
      </c>
      <c r="N75" s="129">
        <f>+ROUND(E75*Parámetros!$B$106,0)</f>
        <v>0</v>
      </c>
      <c r="O75" s="129">
        <f>+ROUND(F75*Parámetros!$B$107,0)</f>
        <v>0</v>
      </c>
      <c r="P75" s="129">
        <f>+ROUND(G75*Parámetros!$B$108,0)</f>
        <v>2</v>
      </c>
      <c r="Q75" s="129">
        <f>+ROUND(H75*Parámetros!$B$109,0)</f>
        <v>2</v>
      </c>
      <c r="R75" s="129">
        <f>+ROUND(I75*Parámetros!$B$110,0)</f>
        <v>3</v>
      </c>
      <c r="S75" s="129">
        <f>+ROUND(J75*Parámetros!$B$111,0)</f>
        <v>2</v>
      </c>
      <c r="T75" s="129">
        <f>+ROUND(K75*Parámetros!$B$112,0)</f>
        <v>2</v>
      </c>
      <c r="U75" s="129">
        <f>+ROUND(L75*Parámetros!$B$113,0)</f>
        <v>2</v>
      </c>
      <c r="V75" s="129">
        <f t="shared" si="3"/>
        <v>13</v>
      </c>
      <c r="W75" s="129">
        <f t="shared" si="5"/>
        <v>6</v>
      </c>
      <c r="X75" s="59">
        <f t="shared" si="0"/>
        <v>111</v>
      </c>
      <c r="Y75" s="60">
        <f>+ROUND(M75*Parámetros!$C$105,0)</f>
        <v>0</v>
      </c>
      <c r="Z75" s="60">
        <f>+ROUND(N75*Parámetros!$C$106,0)</f>
        <v>0</v>
      </c>
      <c r="AA75" s="60">
        <f>+ROUND(O75*Parámetros!$C$107,0)</f>
        <v>0</v>
      </c>
      <c r="AB75" s="60">
        <f>+ROUND(P75*Parámetros!$C$108,0)</f>
        <v>0</v>
      </c>
      <c r="AC75" s="60">
        <f>+ROUND(Q75*Parámetros!$C$109,0)</f>
        <v>0</v>
      </c>
      <c r="AD75" s="60">
        <f>+ROUND(R75*Parámetros!$C$110,0)</f>
        <v>0</v>
      </c>
      <c r="AE75" s="60">
        <f>+ROUND(S75*Parámetros!$C$111,0)</f>
        <v>1</v>
      </c>
      <c r="AF75" s="60">
        <f>+ROUND(T75*Parámetros!$C$112,0)</f>
        <v>1</v>
      </c>
      <c r="AG75" s="60">
        <f>+ROUND(U75*Parámetros!$C$113,0)</f>
        <v>1</v>
      </c>
      <c r="AH75" s="60">
        <f t="shared" si="4"/>
        <v>3</v>
      </c>
      <c r="AI75" s="107">
        <f t="shared" si="6"/>
        <v>1</v>
      </c>
      <c r="AJ75" s="59">
        <f t="shared" si="1"/>
        <v>25</v>
      </c>
    </row>
    <row r="76" spans="1:36" x14ac:dyDescent="0.25">
      <c r="A76" s="13">
        <v>43958</v>
      </c>
      <c r="B76" s="52">
        <f t="shared" si="2"/>
        <v>66</v>
      </c>
      <c r="C76" s="56">
        <f>+'Modelo predictivo'!G73</f>
        <v>209.902832493186</v>
      </c>
      <c r="D76" s="59">
        <f>+$C76*'Estructura Poblacion'!C$19</f>
        <v>8.5626601777347453</v>
      </c>
      <c r="E76" s="59">
        <f>+$C76*'Estructura Poblacion'!D$19</f>
        <v>14.081896501491153</v>
      </c>
      <c r="F76" s="59">
        <f>+$C76*'Estructura Poblacion'!E$19</f>
        <v>42.735575209178968</v>
      </c>
      <c r="G76" s="59">
        <f>+$C76*'Estructura Poblacion'!F$19</f>
        <v>48.773933502404972</v>
      </c>
      <c r="H76" s="59">
        <f>+$C76*'Estructura Poblacion'!G$19</f>
        <v>39.05537124704631</v>
      </c>
      <c r="I76" s="59">
        <f>+$C76*'Estructura Poblacion'!H$19</f>
        <v>26.582182387208181</v>
      </c>
      <c r="J76" s="59">
        <f>+$C76*'Estructura Poblacion'!I$19</f>
        <v>14.138942871762536</v>
      </c>
      <c r="K76" s="59">
        <f>+$C76*'Estructura Poblacion'!J$19</f>
        <v>7.7882557013007068</v>
      </c>
      <c r="L76" s="59">
        <f>+$C76*'Estructura Poblacion'!K$19</f>
        <v>8.1840148950584339</v>
      </c>
      <c r="M76" s="129">
        <f>+ROUND(D76*Parámetros!$B$105,0)</f>
        <v>0</v>
      </c>
      <c r="N76" s="129">
        <f>+ROUND(E76*Parámetros!$B$106,0)</f>
        <v>0</v>
      </c>
      <c r="O76" s="129">
        <f>+ROUND(F76*Parámetros!$B$107,0)</f>
        <v>1</v>
      </c>
      <c r="P76" s="129">
        <f>+ROUND(G76*Parámetros!$B$108,0)</f>
        <v>2</v>
      </c>
      <c r="Q76" s="129">
        <f>+ROUND(H76*Parámetros!$B$109,0)</f>
        <v>2</v>
      </c>
      <c r="R76" s="129">
        <f>+ROUND(I76*Parámetros!$B$110,0)</f>
        <v>3</v>
      </c>
      <c r="S76" s="129">
        <f>+ROUND(J76*Parámetros!$B$111,0)</f>
        <v>2</v>
      </c>
      <c r="T76" s="129">
        <f>+ROUND(K76*Parámetros!$B$112,0)</f>
        <v>2</v>
      </c>
      <c r="U76" s="129">
        <f>+ROUND(L76*Parámetros!$B$113,0)</f>
        <v>2</v>
      </c>
      <c r="V76" s="129">
        <f t="shared" si="3"/>
        <v>14</v>
      </c>
      <c r="W76" s="129">
        <f t="shared" si="5"/>
        <v>6</v>
      </c>
      <c r="X76" s="59">
        <f t="shared" ref="X76:X139" si="7">+X75+V76-W76</f>
        <v>119</v>
      </c>
      <c r="Y76" s="60">
        <f>+ROUND(M76*Parámetros!$C$105,0)</f>
        <v>0</v>
      </c>
      <c r="Z76" s="60">
        <f>+ROUND(N76*Parámetros!$C$106,0)</f>
        <v>0</v>
      </c>
      <c r="AA76" s="60">
        <f>+ROUND(O76*Parámetros!$C$107,0)</f>
        <v>0</v>
      </c>
      <c r="AB76" s="60">
        <f>+ROUND(P76*Parámetros!$C$108,0)</f>
        <v>0</v>
      </c>
      <c r="AC76" s="60">
        <f>+ROUND(Q76*Parámetros!$C$109,0)</f>
        <v>0</v>
      </c>
      <c r="AD76" s="60">
        <f>+ROUND(R76*Parámetros!$C$110,0)</f>
        <v>0</v>
      </c>
      <c r="AE76" s="60">
        <f>+ROUND(S76*Parámetros!$C$111,0)</f>
        <v>1</v>
      </c>
      <c r="AF76" s="60">
        <f>+ROUND(T76*Parámetros!$C$112,0)</f>
        <v>1</v>
      </c>
      <c r="AG76" s="60">
        <f>+ROUND(U76*Parámetros!$C$113,0)</f>
        <v>1</v>
      </c>
      <c r="AH76" s="60">
        <f t="shared" si="4"/>
        <v>3</v>
      </c>
      <c r="AI76" s="107">
        <f t="shared" si="6"/>
        <v>1</v>
      </c>
      <c r="AJ76" s="59">
        <f t="shared" ref="AJ76:AJ139" si="8">+AJ75+AH76-AI76</f>
        <v>27</v>
      </c>
    </row>
    <row r="77" spans="1:36" x14ac:dyDescent="0.25">
      <c r="A77" s="13">
        <v>43959</v>
      </c>
      <c r="B77" s="52">
        <f t="shared" ref="B77:B140" si="9">+B76+1</f>
        <v>67</v>
      </c>
      <c r="C77" s="56">
        <f>+'Modelo predictivo'!G74</f>
        <v>218.2144200950861</v>
      </c>
      <c r="D77" s="59">
        <f>+$C77*'Estructura Poblacion'!C$19</f>
        <v>8.9017184902272852</v>
      </c>
      <c r="E77" s="59">
        <f>+$C77*'Estructura Poblacion'!D$19</f>
        <v>14.639501727598971</v>
      </c>
      <c r="F77" s="59">
        <f>+$C77*'Estructura Poblacion'!E$19</f>
        <v>44.42778904378843</v>
      </c>
      <c r="G77" s="59">
        <f>+$C77*'Estructura Poblacion'!F$19</f>
        <v>50.705250084365098</v>
      </c>
      <c r="H77" s="59">
        <f>+$C77*'Estructura Poblacion'!G$19</f>
        <v>40.601858903210228</v>
      </c>
      <c r="I77" s="59">
        <f>+$C77*'Estructura Poblacion'!H$19</f>
        <v>27.634765313015716</v>
      </c>
      <c r="J77" s="59">
        <f>+$C77*'Estructura Poblacion'!I$19</f>
        <v>14.69880698069842</v>
      </c>
      <c r="K77" s="59">
        <f>+$C77*'Estructura Poblacion'!J$19</f>
        <v>8.0966496794022653</v>
      </c>
      <c r="L77" s="59">
        <f>+$C77*'Estructura Poblacion'!K$19</f>
        <v>8.5080798727796925</v>
      </c>
      <c r="M77" s="129">
        <f>+ROUND(D77*Parámetros!$B$105,0)</f>
        <v>0</v>
      </c>
      <c r="N77" s="129">
        <f>+ROUND(E77*Parámetros!$B$106,0)</f>
        <v>0</v>
      </c>
      <c r="O77" s="129">
        <f>+ROUND(F77*Parámetros!$B$107,0)</f>
        <v>1</v>
      </c>
      <c r="P77" s="129">
        <f>+ROUND(G77*Parámetros!$B$108,0)</f>
        <v>2</v>
      </c>
      <c r="Q77" s="129">
        <f>+ROUND(H77*Parámetros!$B$109,0)</f>
        <v>2</v>
      </c>
      <c r="R77" s="129">
        <f>+ROUND(I77*Parámetros!$B$110,0)</f>
        <v>3</v>
      </c>
      <c r="S77" s="129">
        <f>+ROUND(J77*Parámetros!$B$111,0)</f>
        <v>2</v>
      </c>
      <c r="T77" s="129">
        <f>+ROUND(K77*Parámetros!$B$112,0)</f>
        <v>2</v>
      </c>
      <c r="U77" s="129">
        <f>+ROUND(L77*Parámetros!$B$113,0)</f>
        <v>2</v>
      </c>
      <c r="V77" s="129">
        <f t="shared" ref="V77:V140" si="10">+SUM(M77:U77)</f>
        <v>14</v>
      </c>
      <c r="W77" s="129">
        <f t="shared" si="5"/>
        <v>7</v>
      </c>
      <c r="X77" s="59">
        <f t="shared" si="7"/>
        <v>126</v>
      </c>
      <c r="Y77" s="60">
        <f>+ROUND(M77*Parámetros!$C$105,0)</f>
        <v>0</v>
      </c>
      <c r="Z77" s="60">
        <f>+ROUND(N77*Parámetros!$C$106,0)</f>
        <v>0</v>
      </c>
      <c r="AA77" s="60">
        <f>+ROUND(O77*Parámetros!$C$107,0)</f>
        <v>0</v>
      </c>
      <c r="AB77" s="60">
        <f>+ROUND(P77*Parámetros!$C$108,0)</f>
        <v>0</v>
      </c>
      <c r="AC77" s="60">
        <f>+ROUND(Q77*Parámetros!$C$109,0)</f>
        <v>0</v>
      </c>
      <c r="AD77" s="60">
        <f>+ROUND(R77*Parámetros!$C$110,0)</f>
        <v>0</v>
      </c>
      <c r="AE77" s="60">
        <f>+ROUND(S77*Parámetros!$C$111,0)</f>
        <v>1</v>
      </c>
      <c r="AF77" s="60">
        <f>+ROUND(T77*Parámetros!$C$112,0)</f>
        <v>1</v>
      </c>
      <c r="AG77" s="60">
        <f>+ROUND(U77*Parámetros!$C$113,0)</f>
        <v>1</v>
      </c>
      <c r="AH77" s="60">
        <f t="shared" ref="AH77:AH140" si="11">+SUM(Y77:AG77)</f>
        <v>3</v>
      </c>
      <c r="AI77" s="107">
        <f t="shared" si="6"/>
        <v>1</v>
      </c>
      <c r="AJ77" s="59">
        <f t="shared" si="8"/>
        <v>29</v>
      </c>
    </row>
    <row r="78" spans="1:36" x14ac:dyDescent="0.25">
      <c r="A78" s="13">
        <v>43960</v>
      </c>
      <c r="B78" s="52">
        <f t="shared" si="9"/>
        <v>68</v>
      </c>
      <c r="C78" s="56">
        <f>+'Modelo predictivo'!G75</f>
        <v>226.85496773570776</v>
      </c>
      <c r="D78" s="59">
        <f>+$C78*'Estructura Poblacion'!C$19</f>
        <v>9.2541962167895147</v>
      </c>
      <c r="E78" s="59">
        <f>+$C78*'Estructura Poblacion'!D$19</f>
        <v>15.219176123347717</v>
      </c>
      <c r="F78" s="59">
        <f>+$C78*'Estructura Poblacion'!E$19</f>
        <v>46.186978136943083</v>
      </c>
      <c r="G78" s="59">
        <f>+$C78*'Estructura Poblacion'!F$19</f>
        <v>52.713005249182721</v>
      </c>
      <c r="H78" s="59">
        <f>+$C78*'Estructura Poblacion'!G$19</f>
        <v>42.209554196665707</v>
      </c>
      <c r="I78" s="59">
        <f>+$C78*'Estructura Poblacion'!H$19</f>
        <v>28.729007875539605</v>
      </c>
      <c r="J78" s="59">
        <f>+$C78*'Estructura Poblacion'!I$19</f>
        <v>15.28082966243359</v>
      </c>
      <c r="K78" s="59">
        <f>+$C78*'Estructura Poblacion'!J$19</f>
        <v>8.4172494236987916</v>
      </c>
      <c r="L78" s="59">
        <f>+$C78*'Estructura Poblacion'!K$19</f>
        <v>8.8449708511070355</v>
      </c>
      <c r="M78" s="129">
        <f>+ROUND(D78*Parámetros!$B$105,0)</f>
        <v>0</v>
      </c>
      <c r="N78" s="129">
        <f>+ROUND(E78*Parámetros!$B$106,0)</f>
        <v>0</v>
      </c>
      <c r="O78" s="129">
        <f>+ROUND(F78*Parámetros!$B$107,0)</f>
        <v>1</v>
      </c>
      <c r="P78" s="129">
        <f>+ROUND(G78*Parámetros!$B$108,0)</f>
        <v>2</v>
      </c>
      <c r="Q78" s="129">
        <f>+ROUND(H78*Parámetros!$B$109,0)</f>
        <v>2</v>
      </c>
      <c r="R78" s="129">
        <f>+ROUND(I78*Parámetros!$B$110,0)</f>
        <v>3</v>
      </c>
      <c r="S78" s="129">
        <f>+ROUND(J78*Parámetros!$B$111,0)</f>
        <v>3</v>
      </c>
      <c r="T78" s="129">
        <f>+ROUND(K78*Parámetros!$B$112,0)</f>
        <v>2</v>
      </c>
      <c r="U78" s="129">
        <f>+ROUND(L78*Parámetros!$B$113,0)</f>
        <v>2</v>
      </c>
      <c r="V78" s="129">
        <f t="shared" si="10"/>
        <v>15</v>
      </c>
      <c r="W78" s="129">
        <f t="shared" si="5"/>
        <v>7</v>
      </c>
      <c r="X78" s="59">
        <f t="shared" si="7"/>
        <v>134</v>
      </c>
      <c r="Y78" s="60">
        <f>+ROUND(M78*Parámetros!$C$105,0)</f>
        <v>0</v>
      </c>
      <c r="Z78" s="60">
        <f>+ROUND(N78*Parámetros!$C$106,0)</f>
        <v>0</v>
      </c>
      <c r="AA78" s="60">
        <f>+ROUND(O78*Parámetros!$C$107,0)</f>
        <v>0</v>
      </c>
      <c r="AB78" s="60">
        <f>+ROUND(P78*Parámetros!$C$108,0)</f>
        <v>0</v>
      </c>
      <c r="AC78" s="60">
        <f>+ROUND(Q78*Parámetros!$C$109,0)</f>
        <v>0</v>
      </c>
      <c r="AD78" s="60">
        <f>+ROUND(R78*Parámetros!$C$110,0)</f>
        <v>0</v>
      </c>
      <c r="AE78" s="60">
        <f>+ROUND(S78*Parámetros!$C$111,0)</f>
        <v>1</v>
      </c>
      <c r="AF78" s="60">
        <f>+ROUND(T78*Parámetros!$C$112,0)</f>
        <v>1</v>
      </c>
      <c r="AG78" s="60">
        <f>+ROUND(U78*Parámetros!$C$113,0)</f>
        <v>1</v>
      </c>
      <c r="AH78" s="60">
        <f t="shared" si="11"/>
        <v>3</v>
      </c>
      <c r="AI78" s="107">
        <f t="shared" si="6"/>
        <v>1</v>
      </c>
      <c r="AJ78" s="59">
        <f t="shared" si="8"/>
        <v>31</v>
      </c>
    </row>
    <row r="79" spans="1:36" x14ac:dyDescent="0.25">
      <c r="A79" s="13">
        <v>43961</v>
      </c>
      <c r="B79" s="52">
        <f t="shared" si="9"/>
        <v>69</v>
      </c>
      <c r="C79" s="56">
        <f>+'Modelo predictivo'!G76</f>
        <v>235.83748252689838</v>
      </c>
      <c r="D79" s="59">
        <f>+$C79*'Estructura Poblacion'!C$19</f>
        <v>9.6206239623557313</v>
      </c>
      <c r="E79" s="59">
        <f>+$C79*'Estructura Poblacion'!D$19</f>
        <v>15.821792305846188</v>
      </c>
      <c r="F79" s="59">
        <f>+$C79*'Estructura Poblacion'!E$19</f>
        <v>48.015790696863881</v>
      </c>
      <c r="G79" s="59">
        <f>+$C79*'Estructura Poblacion'!F$19</f>
        <v>54.800221385840253</v>
      </c>
      <c r="H79" s="59">
        <f>+$C79*'Estructura Poblacion'!G$19</f>
        <v>43.880877283329738</v>
      </c>
      <c r="I79" s="59">
        <f>+$C79*'Estructura Poblacion'!H$19</f>
        <v>29.866557300857512</v>
      </c>
      <c r="J79" s="59">
        <f>+$C79*'Estructura Poblacion'!I$19</f>
        <v>15.885887069086399</v>
      </c>
      <c r="K79" s="59">
        <f>+$C79*'Estructura Poblacion'!J$19</f>
        <v>8.7505375513698613</v>
      </c>
      <c r="L79" s="59">
        <f>+$C79*'Estructura Poblacion'!K$19</f>
        <v>9.1951949713488297</v>
      </c>
      <c r="M79" s="129">
        <f>+ROUND(D79*Parámetros!$B$105,0)</f>
        <v>0</v>
      </c>
      <c r="N79" s="129">
        <f>+ROUND(E79*Parámetros!$B$106,0)</f>
        <v>0</v>
      </c>
      <c r="O79" s="129">
        <f>+ROUND(F79*Parámetros!$B$107,0)</f>
        <v>1</v>
      </c>
      <c r="P79" s="129">
        <f>+ROUND(G79*Parámetros!$B$108,0)</f>
        <v>2</v>
      </c>
      <c r="Q79" s="129">
        <f>+ROUND(H79*Parámetros!$B$109,0)</f>
        <v>2</v>
      </c>
      <c r="R79" s="129">
        <f>+ROUND(I79*Parámetros!$B$110,0)</f>
        <v>3</v>
      </c>
      <c r="S79" s="129">
        <f>+ROUND(J79*Parámetros!$B$111,0)</f>
        <v>3</v>
      </c>
      <c r="T79" s="129">
        <f>+ROUND(K79*Parámetros!$B$112,0)</f>
        <v>2</v>
      </c>
      <c r="U79" s="129">
        <f>+ROUND(L79*Parámetros!$B$113,0)</f>
        <v>3</v>
      </c>
      <c r="V79" s="129">
        <f t="shared" si="10"/>
        <v>16</v>
      </c>
      <c r="W79" s="129">
        <f t="shared" si="5"/>
        <v>9</v>
      </c>
      <c r="X79" s="59">
        <f t="shared" si="7"/>
        <v>141</v>
      </c>
      <c r="Y79" s="60">
        <f>+ROUND(M79*Parámetros!$C$105,0)</f>
        <v>0</v>
      </c>
      <c r="Z79" s="60">
        <f>+ROUND(N79*Parámetros!$C$106,0)</f>
        <v>0</v>
      </c>
      <c r="AA79" s="60">
        <f>+ROUND(O79*Parámetros!$C$107,0)</f>
        <v>0</v>
      </c>
      <c r="AB79" s="60">
        <f>+ROUND(P79*Parámetros!$C$108,0)</f>
        <v>0</v>
      </c>
      <c r="AC79" s="60">
        <f>+ROUND(Q79*Parámetros!$C$109,0)</f>
        <v>0</v>
      </c>
      <c r="AD79" s="60">
        <f>+ROUND(R79*Parámetros!$C$110,0)</f>
        <v>0</v>
      </c>
      <c r="AE79" s="60">
        <f>+ROUND(S79*Parámetros!$C$111,0)</f>
        <v>1</v>
      </c>
      <c r="AF79" s="60">
        <f>+ROUND(T79*Parámetros!$C$112,0)</f>
        <v>1</v>
      </c>
      <c r="AG79" s="60">
        <f>+ROUND(U79*Parámetros!$C$113,0)</f>
        <v>2</v>
      </c>
      <c r="AH79" s="60">
        <f t="shared" si="11"/>
        <v>4</v>
      </c>
      <c r="AI79" s="107">
        <f t="shared" si="6"/>
        <v>2</v>
      </c>
      <c r="AJ79" s="59">
        <f t="shared" si="8"/>
        <v>33</v>
      </c>
    </row>
    <row r="80" spans="1:36" x14ac:dyDescent="0.25">
      <c r="A80" s="13">
        <v>43962</v>
      </c>
      <c r="B80" s="52">
        <f t="shared" si="9"/>
        <v>70</v>
      </c>
      <c r="C80" s="56">
        <f>+'Modelo predictivo'!G77</f>
        <v>245.17548483610153</v>
      </c>
      <c r="D80" s="59">
        <f>+$C80*'Estructura Poblacion'!C$19</f>
        <v>10.001553269325443</v>
      </c>
      <c r="E80" s="59">
        <f>+$C80*'Estructura Poblacion'!D$19</f>
        <v>16.44825732533635</v>
      </c>
      <c r="F80" s="59">
        <f>+$C80*'Estructura Poblacion'!E$19</f>
        <v>49.916979429042577</v>
      </c>
      <c r="G80" s="59">
        <f>+$C80*'Estructura Poblacion'!F$19</f>
        <v>56.970040145618846</v>
      </c>
      <c r="H80" s="59">
        <f>+$C80*'Estructura Poblacion'!G$19</f>
        <v>45.61834381753453</v>
      </c>
      <c r="I80" s="59">
        <f>+$C80*'Estructura Poblacion'!H$19</f>
        <v>31.049125813950191</v>
      </c>
      <c r="J80" s="59">
        <f>+$C80*'Estructura Poblacion'!I$19</f>
        <v>16.514889925398478</v>
      </c>
      <c r="K80" s="59">
        <f>+$C80*'Estructura Poblacion'!J$19</f>
        <v>9.0970157234820537</v>
      </c>
      <c r="L80" s="59">
        <f>+$C80*'Estructura Poblacion'!K$19</f>
        <v>9.5592793864130687</v>
      </c>
      <c r="M80" s="129">
        <f>+ROUND(D80*Parámetros!$B$105,0)</f>
        <v>0</v>
      </c>
      <c r="N80" s="129">
        <f>+ROUND(E80*Parámetros!$B$106,0)</f>
        <v>0</v>
      </c>
      <c r="O80" s="129">
        <f>+ROUND(F80*Parámetros!$B$107,0)</f>
        <v>1</v>
      </c>
      <c r="P80" s="129">
        <f>+ROUND(G80*Parámetros!$B$108,0)</f>
        <v>2</v>
      </c>
      <c r="Q80" s="129">
        <f>+ROUND(H80*Parámetros!$B$109,0)</f>
        <v>2</v>
      </c>
      <c r="R80" s="129">
        <f>+ROUND(I80*Parámetros!$B$110,0)</f>
        <v>3</v>
      </c>
      <c r="S80" s="129">
        <f>+ROUND(J80*Parámetros!$B$111,0)</f>
        <v>3</v>
      </c>
      <c r="T80" s="129">
        <f>+ROUND(K80*Parámetros!$B$112,0)</f>
        <v>2</v>
      </c>
      <c r="U80" s="129">
        <f>+ROUND(L80*Parámetros!$B$113,0)</f>
        <v>3</v>
      </c>
      <c r="V80" s="129">
        <f t="shared" si="10"/>
        <v>16</v>
      </c>
      <c r="W80" s="129">
        <f t="shared" si="5"/>
        <v>9</v>
      </c>
      <c r="X80" s="59">
        <f t="shared" si="7"/>
        <v>148</v>
      </c>
      <c r="Y80" s="60">
        <f>+ROUND(M80*Parámetros!$C$105,0)</f>
        <v>0</v>
      </c>
      <c r="Z80" s="60">
        <f>+ROUND(N80*Parámetros!$C$106,0)</f>
        <v>0</v>
      </c>
      <c r="AA80" s="60">
        <f>+ROUND(O80*Parámetros!$C$107,0)</f>
        <v>0</v>
      </c>
      <c r="AB80" s="60">
        <f>+ROUND(P80*Parámetros!$C$108,0)</f>
        <v>0</v>
      </c>
      <c r="AC80" s="60">
        <f>+ROUND(Q80*Parámetros!$C$109,0)</f>
        <v>0</v>
      </c>
      <c r="AD80" s="60">
        <f>+ROUND(R80*Parámetros!$C$110,0)</f>
        <v>0</v>
      </c>
      <c r="AE80" s="60">
        <f>+ROUND(S80*Parámetros!$C$111,0)</f>
        <v>1</v>
      </c>
      <c r="AF80" s="60">
        <f>+ROUND(T80*Parámetros!$C$112,0)</f>
        <v>1</v>
      </c>
      <c r="AG80" s="60">
        <f>+ROUND(U80*Parámetros!$C$113,0)</f>
        <v>2</v>
      </c>
      <c r="AH80" s="60">
        <f t="shared" si="11"/>
        <v>4</v>
      </c>
      <c r="AI80" s="107">
        <f t="shared" si="6"/>
        <v>2</v>
      </c>
      <c r="AJ80" s="59">
        <f t="shared" si="8"/>
        <v>35</v>
      </c>
    </row>
    <row r="81" spans="1:36" x14ac:dyDescent="0.25">
      <c r="A81" s="13">
        <v>43963</v>
      </c>
      <c r="B81" s="52">
        <f t="shared" si="9"/>
        <v>71</v>
      </c>
      <c r="C81" s="56">
        <f>+'Modelo predictivo'!G78</f>
        <v>254.88302851468325</v>
      </c>
      <c r="D81" s="59">
        <f>+$C81*'Estructura Poblacion'!C$19</f>
        <v>10.397557442746546</v>
      </c>
      <c r="E81" s="59">
        <f>+$C81*'Estructura Poblacion'!D$19</f>
        <v>17.099514022265058</v>
      </c>
      <c r="F81" s="59">
        <f>+$C81*'Estructura Poblacion'!E$19</f>
        <v>51.89340565466717</v>
      </c>
      <c r="G81" s="59">
        <f>+$C81*'Estructura Poblacion'!F$19</f>
        <v>59.225727142440135</v>
      </c>
      <c r="H81" s="59">
        <f>+$C81*'Estructura Poblacion'!G$19</f>
        <v>47.424568715791843</v>
      </c>
      <c r="I81" s="59">
        <f>+$C81*'Estructura Poblacion'!H$19</f>
        <v>32.278493200425196</v>
      </c>
      <c r="J81" s="59">
        <f>+$C81*'Estructura Poblacion'!I$19</f>
        <v>17.168784891304011</v>
      </c>
      <c r="K81" s="59">
        <f>+$C81*'Estructura Poblacion'!J$19</f>
        <v>9.4572053955427862</v>
      </c>
      <c r="L81" s="59">
        <f>+$C81*'Estructura Poblacion'!K$19</f>
        <v>9.9377720495005111</v>
      </c>
      <c r="M81" s="129">
        <f>+ROUND(D81*Parámetros!$B$105,0)</f>
        <v>0</v>
      </c>
      <c r="N81" s="129">
        <f>+ROUND(E81*Parámetros!$B$106,0)</f>
        <v>0</v>
      </c>
      <c r="O81" s="129">
        <f>+ROUND(F81*Parámetros!$B$107,0)</f>
        <v>1</v>
      </c>
      <c r="P81" s="129">
        <f>+ROUND(G81*Parámetros!$B$108,0)</f>
        <v>2</v>
      </c>
      <c r="Q81" s="129">
        <f>+ROUND(H81*Parámetros!$B$109,0)</f>
        <v>2</v>
      </c>
      <c r="R81" s="129">
        <f>+ROUND(I81*Parámetros!$B$110,0)</f>
        <v>3</v>
      </c>
      <c r="S81" s="129">
        <f>+ROUND(J81*Parámetros!$B$111,0)</f>
        <v>3</v>
      </c>
      <c r="T81" s="129">
        <f>+ROUND(K81*Parámetros!$B$112,0)</f>
        <v>2</v>
      </c>
      <c r="U81" s="129">
        <f>+ROUND(L81*Parámetros!$B$113,0)</f>
        <v>3</v>
      </c>
      <c r="V81" s="129">
        <f t="shared" si="10"/>
        <v>16</v>
      </c>
      <c r="W81" s="129">
        <f t="shared" si="5"/>
        <v>9</v>
      </c>
      <c r="X81" s="59">
        <f t="shared" si="7"/>
        <v>155</v>
      </c>
      <c r="Y81" s="60">
        <f>+ROUND(M81*Parámetros!$C$105,0)</f>
        <v>0</v>
      </c>
      <c r="Z81" s="60">
        <f>+ROUND(N81*Parámetros!$C$106,0)</f>
        <v>0</v>
      </c>
      <c r="AA81" s="60">
        <f>+ROUND(O81*Parámetros!$C$107,0)</f>
        <v>0</v>
      </c>
      <c r="AB81" s="60">
        <f>+ROUND(P81*Parámetros!$C$108,0)</f>
        <v>0</v>
      </c>
      <c r="AC81" s="60">
        <f>+ROUND(Q81*Parámetros!$C$109,0)</f>
        <v>0</v>
      </c>
      <c r="AD81" s="60">
        <f>+ROUND(R81*Parámetros!$C$110,0)</f>
        <v>0</v>
      </c>
      <c r="AE81" s="60">
        <f>+ROUND(S81*Parámetros!$C$111,0)</f>
        <v>1</v>
      </c>
      <c r="AF81" s="60">
        <f>+ROUND(T81*Parámetros!$C$112,0)</f>
        <v>1</v>
      </c>
      <c r="AG81" s="60">
        <f>+ROUND(U81*Parámetros!$C$113,0)</f>
        <v>2</v>
      </c>
      <c r="AH81" s="60">
        <f t="shared" si="11"/>
        <v>4</v>
      </c>
      <c r="AI81" s="107">
        <f t="shared" si="6"/>
        <v>2</v>
      </c>
      <c r="AJ81" s="59">
        <f t="shared" si="8"/>
        <v>37</v>
      </c>
    </row>
    <row r="82" spans="1:36" x14ac:dyDescent="0.25">
      <c r="A82" s="13">
        <v>43964</v>
      </c>
      <c r="B82" s="52">
        <f t="shared" si="9"/>
        <v>72</v>
      </c>
      <c r="C82" s="56">
        <f>+'Modelo predictivo'!G79</f>
        <v>264.97472179681063</v>
      </c>
      <c r="D82" s="59">
        <f>+$C82*'Estructura Poblacion'!C$19</f>
        <v>10.809232402852626</v>
      </c>
      <c r="E82" s="59">
        <f>+$C82*'Estructura Poblacion'!D$19</f>
        <v>17.776542429341578</v>
      </c>
      <c r="F82" s="59">
        <f>+$C82*'Estructura Poblacion'!E$19</f>
        <v>53.948043565569691</v>
      </c>
      <c r="G82" s="59">
        <f>+$C82*'Estructura Poblacion'!F$19</f>
        <v>61.570676809020391</v>
      </c>
      <c r="H82" s="59">
        <f>+$C82*'Estructura Poblacion'!G$19</f>
        <v>49.302270045322985</v>
      </c>
      <c r="I82" s="59">
        <f>+$C82*'Estructura Poblacion'!H$19</f>
        <v>33.556509453159578</v>
      </c>
      <c r="J82" s="59">
        <f>+$C82*'Estructura Poblacion'!I$19</f>
        <v>17.848555969667046</v>
      </c>
      <c r="K82" s="59">
        <f>+$C82*'Estructura Poblacion'!J$19</f>
        <v>9.8316485929344086</v>
      </c>
      <c r="L82" s="59">
        <f>+$C82*'Estructura Poblacion'!K$19</f>
        <v>10.331242528942338</v>
      </c>
      <c r="M82" s="129">
        <f>+ROUND(D82*Parámetros!$B$105,0)</f>
        <v>0</v>
      </c>
      <c r="N82" s="129">
        <f>+ROUND(E82*Parámetros!$B$106,0)</f>
        <v>0</v>
      </c>
      <c r="O82" s="129">
        <f>+ROUND(F82*Parámetros!$B$107,0)</f>
        <v>1</v>
      </c>
      <c r="P82" s="129">
        <f>+ROUND(G82*Parámetros!$B$108,0)</f>
        <v>2</v>
      </c>
      <c r="Q82" s="129">
        <f>+ROUND(H82*Parámetros!$B$109,0)</f>
        <v>2</v>
      </c>
      <c r="R82" s="129">
        <f>+ROUND(I82*Parámetros!$B$110,0)</f>
        <v>3</v>
      </c>
      <c r="S82" s="129">
        <f>+ROUND(J82*Parámetros!$B$111,0)</f>
        <v>3</v>
      </c>
      <c r="T82" s="129">
        <f>+ROUND(K82*Parámetros!$B$112,0)</f>
        <v>2</v>
      </c>
      <c r="U82" s="129">
        <f>+ROUND(L82*Parámetros!$B$113,0)</f>
        <v>3</v>
      </c>
      <c r="V82" s="129">
        <f t="shared" si="10"/>
        <v>16</v>
      </c>
      <c r="W82" s="129">
        <f t="shared" si="5"/>
        <v>9</v>
      </c>
      <c r="X82" s="59">
        <f t="shared" si="7"/>
        <v>162</v>
      </c>
      <c r="Y82" s="60">
        <f>+ROUND(M82*Parámetros!$C$105,0)</f>
        <v>0</v>
      </c>
      <c r="Z82" s="60">
        <f>+ROUND(N82*Parámetros!$C$106,0)</f>
        <v>0</v>
      </c>
      <c r="AA82" s="60">
        <f>+ROUND(O82*Parámetros!$C$107,0)</f>
        <v>0</v>
      </c>
      <c r="AB82" s="60">
        <f>+ROUND(P82*Parámetros!$C$108,0)</f>
        <v>0</v>
      </c>
      <c r="AC82" s="60">
        <f>+ROUND(Q82*Parámetros!$C$109,0)</f>
        <v>0</v>
      </c>
      <c r="AD82" s="60">
        <f>+ROUND(R82*Parámetros!$C$110,0)</f>
        <v>0</v>
      </c>
      <c r="AE82" s="60">
        <f>+ROUND(S82*Parámetros!$C$111,0)</f>
        <v>1</v>
      </c>
      <c r="AF82" s="60">
        <f>+ROUND(T82*Parámetros!$C$112,0)</f>
        <v>1</v>
      </c>
      <c r="AG82" s="60">
        <f>+ROUND(U82*Parámetros!$C$113,0)</f>
        <v>2</v>
      </c>
      <c r="AH82" s="60">
        <f t="shared" si="11"/>
        <v>4</v>
      </c>
      <c r="AI82" s="107">
        <f t="shared" si="6"/>
        <v>2</v>
      </c>
      <c r="AJ82" s="59">
        <f t="shared" si="8"/>
        <v>39</v>
      </c>
    </row>
    <row r="83" spans="1:36" x14ac:dyDescent="0.25">
      <c r="A83" s="13">
        <v>43965</v>
      </c>
      <c r="B83" s="52">
        <f t="shared" si="9"/>
        <v>73</v>
      </c>
      <c r="C83" s="56">
        <f>+'Modelo predictivo'!G80</f>
        <v>297.24382545053959</v>
      </c>
      <c r="D83" s="59">
        <f>+$C83*'Estructura Poblacion'!C$19</f>
        <v>12.125600388672682</v>
      </c>
      <c r="E83" s="59">
        <f>+$C83*'Estructura Poblacion'!D$19</f>
        <v>19.941402104889086</v>
      </c>
      <c r="F83" s="59">
        <f>+$C83*'Estructura Poblacion'!E$19</f>
        <v>60.51793445149422</v>
      </c>
      <c r="G83" s="59">
        <f>+$C83*'Estructura Poblacion'!F$19</f>
        <v>69.06886583817645</v>
      </c>
      <c r="H83" s="59">
        <f>+$C83*'Estructura Poblacion'!G$19</f>
        <v>55.306390180513226</v>
      </c>
      <c r="I83" s="59">
        <f>+$C83*'Estructura Poblacion'!H$19</f>
        <v>37.643082219265509</v>
      </c>
      <c r="J83" s="59">
        <f>+$C83*'Estructura Poblacion'!I$19</f>
        <v>20.022185585160056</v>
      </c>
      <c r="K83" s="59">
        <f>+$C83*'Estructura Poblacion'!J$19</f>
        <v>11.028964643994255</v>
      </c>
      <c r="L83" s="59">
        <f>+$C83*'Estructura Poblacion'!K$19</f>
        <v>11.589400038374116</v>
      </c>
      <c r="M83" s="129">
        <f>+ROUND(D83*Parámetros!$B$105,0)</f>
        <v>0</v>
      </c>
      <c r="N83" s="129">
        <f>+ROUND(E83*Parámetros!$B$106,0)</f>
        <v>0</v>
      </c>
      <c r="O83" s="129">
        <f>+ROUND(F83*Parámetros!$B$107,0)</f>
        <v>1</v>
      </c>
      <c r="P83" s="129">
        <f>+ROUND(G83*Parámetros!$B$108,0)</f>
        <v>2</v>
      </c>
      <c r="Q83" s="129">
        <f>+ROUND(H83*Parámetros!$B$109,0)</f>
        <v>3</v>
      </c>
      <c r="R83" s="129">
        <f>+ROUND(I83*Parámetros!$B$110,0)</f>
        <v>4</v>
      </c>
      <c r="S83" s="129">
        <f>+ROUND(J83*Parámetros!$B$111,0)</f>
        <v>3</v>
      </c>
      <c r="T83" s="129">
        <f>+ROUND(K83*Parámetros!$B$112,0)</f>
        <v>3</v>
      </c>
      <c r="U83" s="129">
        <f>+ROUND(L83*Parámetros!$B$113,0)</f>
        <v>3</v>
      </c>
      <c r="V83" s="129">
        <f t="shared" si="10"/>
        <v>19</v>
      </c>
      <c r="W83" s="129">
        <f t="shared" si="5"/>
        <v>9</v>
      </c>
      <c r="X83" s="59">
        <f t="shared" si="7"/>
        <v>172</v>
      </c>
      <c r="Y83" s="60">
        <f>+ROUND(M83*Parámetros!$C$105,0)</f>
        <v>0</v>
      </c>
      <c r="Z83" s="60">
        <f>+ROUND(N83*Parámetros!$C$106,0)</f>
        <v>0</v>
      </c>
      <c r="AA83" s="60">
        <f>+ROUND(O83*Parámetros!$C$107,0)</f>
        <v>0</v>
      </c>
      <c r="AB83" s="60">
        <f>+ROUND(P83*Parámetros!$C$108,0)</f>
        <v>0</v>
      </c>
      <c r="AC83" s="60">
        <f>+ROUND(Q83*Parámetros!$C$109,0)</f>
        <v>0</v>
      </c>
      <c r="AD83" s="60">
        <f>+ROUND(R83*Parámetros!$C$110,0)</f>
        <v>0</v>
      </c>
      <c r="AE83" s="60">
        <f>+ROUND(S83*Parámetros!$C$111,0)</f>
        <v>1</v>
      </c>
      <c r="AF83" s="60">
        <f>+ROUND(T83*Parámetros!$C$112,0)</f>
        <v>1</v>
      </c>
      <c r="AG83" s="60">
        <f>+ROUND(U83*Parámetros!$C$113,0)</f>
        <v>2</v>
      </c>
      <c r="AH83" s="60">
        <f t="shared" si="11"/>
        <v>4</v>
      </c>
      <c r="AI83" s="107">
        <f t="shared" si="6"/>
        <v>2</v>
      </c>
      <c r="AJ83" s="59">
        <f t="shared" si="8"/>
        <v>41</v>
      </c>
    </row>
    <row r="84" spans="1:36" x14ac:dyDescent="0.25">
      <c r="A84" s="13">
        <v>43966</v>
      </c>
      <c r="B84" s="52">
        <f t="shared" si="9"/>
        <v>74</v>
      </c>
      <c r="C84" s="56">
        <f>+'Modelo predictivo'!G81</f>
        <v>311.62113931030035</v>
      </c>
      <c r="D84" s="59">
        <f>+$C84*'Estructura Poblacion'!C$19</f>
        <v>12.712100586823956</v>
      </c>
      <c r="E84" s="59">
        <f>+$C84*'Estructura Poblacion'!D$19</f>
        <v>20.905942903780772</v>
      </c>
      <c r="F84" s="59">
        <f>+$C84*'Estructura Poblacion'!E$19</f>
        <v>63.445111614669102</v>
      </c>
      <c r="G84" s="59">
        <f>+$C84*'Estructura Poblacion'!F$19</f>
        <v>72.409640909241489</v>
      </c>
      <c r="H84" s="59">
        <f>+$C84*'Estructura Poblacion'!G$19</f>
        <v>57.981491434072964</v>
      </c>
      <c r="I84" s="59">
        <f>+$C84*'Estructura Poblacion'!H$19</f>
        <v>39.463831252133865</v>
      </c>
      <c r="J84" s="59">
        <f>+$C84*'Estructura Poblacion'!I$19</f>
        <v>20.990633780441822</v>
      </c>
      <c r="K84" s="59">
        <f>+$C84*'Estructura Poblacion'!J$19</f>
        <v>11.562421936150169</v>
      </c>
      <c r="L84" s="59">
        <f>+$C84*'Estructura Poblacion'!K$19</f>
        <v>12.149964892986223</v>
      </c>
      <c r="M84" s="129">
        <f>+ROUND(D84*Parámetros!$B$105,0)</f>
        <v>0</v>
      </c>
      <c r="N84" s="129">
        <f>+ROUND(E84*Parámetros!$B$106,0)</f>
        <v>0</v>
      </c>
      <c r="O84" s="129">
        <f>+ROUND(F84*Parámetros!$B$107,0)</f>
        <v>1</v>
      </c>
      <c r="P84" s="129">
        <f>+ROUND(G84*Parámetros!$B$108,0)</f>
        <v>2</v>
      </c>
      <c r="Q84" s="129">
        <f>+ROUND(H84*Parámetros!$B$109,0)</f>
        <v>3</v>
      </c>
      <c r="R84" s="129">
        <f>+ROUND(I84*Parámetros!$B$110,0)</f>
        <v>4</v>
      </c>
      <c r="S84" s="129">
        <f>+ROUND(J84*Parámetros!$B$111,0)</f>
        <v>3</v>
      </c>
      <c r="T84" s="129">
        <f>+ROUND(K84*Parámetros!$B$112,0)</f>
        <v>3</v>
      </c>
      <c r="U84" s="129">
        <f>+ROUND(L84*Parámetros!$B$113,0)</f>
        <v>3</v>
      </c>
      <c r="V84" s="129">
        <f t="shared" si="10"/>
        <v>19</v>
      </c>
      <c r="W84" s="129">
        <f t="shared" si="5"/>
        <v>11</v>
      </c>
      <c r="X84" s="59">
        <f t="shared" si="7"/>
        <v>180</v>
      </c>
      <c r="Y84" s="60">
        <f>+ROUND(M84*Parámetros!$C$105,0)</f>
        <v>0</v>
      </c>
      <c r="Z84" s="60">
        <f>+ROUND(N84*Parámetros!$C$106,0)</f>
        <v>0</v>
      </c>
      <c r="AA84" s="60">
        <f>+ROUND(O84*Parámetros!$C$107,0)</f>
        <v>0</v>
      </c>
      <c r="AB84" s="60">
        <f>+ROUND(P84*Parámetros!$C$108,0)</f>
        <v>0</v>
      </c>
      <c r="AC84" s="60">
        <f>+ROUND(Q84*Parámetros!$C$109,0)</f>
        <v>0</v>
      </c>
      <c r="AD84" s="60">
        <f>+ROUND(R84*Parámetros!$C$110,0)</f>
        <v>0</v>
      </c>
      <c r="AE84" s="60">
        <f>+ROUND(S84*Parámetros!$C$111,0)</f>
        <v>1</v>
      </c>
      <c r="AF84" s="60">
        <f>+ROUND(T84*Parámetros!$C$112,0)</f>
        <v>1</v>
      </c>
      <c r="AG84" s="60">
        <f>+ROUND(U84*Parámetros!$C$113,0)</f>
        <v>2</v>
      </c>
      <c r="AH84" s="60">
        <f t="shared" si="11"/>
        <v>4</v>
      </c>
      <c r="AI84" s="107">
        <f t="shared" si="6"/>
        <v>3</v>
      </c>
      <c r="AJ84" s="59">
        <f t="shared" si="8"/>
        <v>42</v>
      </c>
    </row>
    <row r="85" spans="1:36" x14ac:dyDescent="0.25">
      <c r="A85" s="13">
        <v>43967</v>
      </c>
      <c r="B85" s="52">
        <f t="shared" si="9"/>
        <v>75</v>
      </c>
      <c r="C85" s="56">
        <f>+'Modelo predictivo'!G82</f>
        <v>326.69351141899824</v>
      </c>
      <c r="D85" s="59">
        <f>+$C85*'Estructura Poblacion'!C$19</f>
        <v>13.326954607163756</v>
      </c>
      <c r="E85" s="59">
        <f>+$C85*'Estructura Poblacion'!D$19</f>
        <v>21.917113556151726</v>
      </c>
      <c r="F85" s="59">
        <f>+$C85*'Estructura Poblacion'!E$19</f>
        <v>66.513800513152162</v>
      </c>
      <c r="G85" s="59">
        <f>+$C85*'Estructura Poblacion'!F$19</f>
        <v>75.911922732794295</v>
      </c>
      <c r="H85" s="59">
        <f>+$C85*'Estructura Poblacion'!G$19</f>
        <v>60.78591804083603</v>
      </c>
      <c r="I85" s="59">
        <f>+$C85*'Estructura Poblacion'!H$19</f>
        <v>41.372602751986221</v>
      </c>
      <c r="J85" s="59">
        <f>+$C85*'Estructura Poblacion'!I$19</f>
        <v>22.005900728751083</v>
      </c>
      <c r="K85" s="59">
        <f>+$C85*'Estructura Poblacion'!J$19</f>
        <v>12.121668739127461</v>
      </c>
      <c r="L85" s="59">
        <f>+$C85*'Estructura Poblacion'!K$19</f>
        <v>12.737629749035515</v>
      </c>
      <c r="M85" s="129">
        <f>+ROUND(D85*Parámetros!$B$105,0)</f>
        <v>0</v>
      </c>
      <c r="N85" s="129">
        <f>+ROUND(E85*Parámetros!$B$106,0)</f>
        <v>0</v>
      </c>
      <c r="O85" s="129">
        <f>+ROUND(F85*Parámetros!$B$107,0)</f>
        <v>1</v>
      </c>
      <c r="P85" s="129">
        <f>+ROUND(G85*Parámetros!$B$108,0)</f>
        <v>2</v>
      </c>
      <c r="Q85" s="129">
        <f>+ROUND(H85*Parámetros!$B$109,0)</f>
        <v>3</v>
      </c>
      <c r="R85" s="129">
        <f>+ROUND(I85*Parámetros!$B$110,0)</f>
        <v>4</v>
      </c>
      <c r="S85" s="129">
        <f>+ROUND(J85*Parámetros!$B$111,0)</f>
        <v>4</v>
      </c>
      <c r="T85" s="129">
        <f>+ROUND(K85*Parámetros!$B$112,0)</f>
        <v>3</v>
      </c>
      <c r="U85" s="129">
        <f>+ROUND(L85*Parámetros!$B$113,0)</f>
        <v>3</v>
      </c>
      <c r="V85" s="129">
        <f t="shared" si="10"/>
        <v>20</v>
      </c>
      <c r="W85" s="129">
        <f t="shared" si="5"/>
        <v>11</v>
      </c>
      <c r="X85" s="59">
        <f t="shared" si="7"/>
        <v>189</v>
      </c>
      <c r="Y85" s="60">
        <f>+ROUND(M85*Parámetros!$C$105,0)</f>
        <v>0</v>
      </c>
      <c r="Z85" s="60">
        <f>+ROUND(N85*Parámetros!$C$106,0)</f>
        <v>0</v>
      </c>
      <c r="AA85" s="60">
        <f>+ROUND(O85*Parámetros!$C$107,0)</f>
        <v>0</v>
      </c>
      <c r="AB85" s="60">
        <f>+ROUND(P85*Parámetros!$C$108,0)</f>
        <v>0</v>
      </c>
      <c r="AC85" s="60">
        <f>+ROUND(Q85*Parámetros!$C$109,0)</f>
        <v>0</v>
      </c>
      <c r="AD85" s="60">
        <f>+ROUND(R85*Parámetros!$C$110,0)</f>
        <v>0</v>
      </c>
      <c r="AE85" s="60">
        <f>+ROUND(S85*Parámetros!$C$111,0)</f>
        <v>1</v>
      </c>
      <c r="AF85" s="60">
        <f>+ROUND(T85*Parámetros!$C$112,0)</f>
        <v>1</v>
      </c>
      <c r="AG85" s="60">
        <f>+ROUND(U85*Parámetros!$C$113,0)</f>
        <v>2</v>
      </c>
      <c r="AH85" s="60">
        <f t="shared" si="11"/>
        <v>4</v>
      </c>
      <c r="AI85" s="107">
        <f t="shared" si="6"/>
        <v>3</v>
      </c>
      <c r="AJ85" s="59">
        <f t="shared" si="8"/>
        <v>43</v>
      </c>
    </row>
    <row r="86" spans="1:36" x14ac:dyDescent="0.25">
      <c r="A86" s="13">
        <v>43968</v>
      </c>
      <c r="B86" s="52">
        <f t="shared" si="9"/>
        <v>76</v>
      </c>
      <c r="C86" s="56">
        <f>+'Modelo predictivo'!G83</f>
        <v>342.49450860917568</v>
      </c>
      <c r="D86" s="59">
        <f>+$C86*'Estructura Poblacion'!C$19</f>
        <v>13.971531756513198</v>
      </c>
      <c r="E86" s="59">
        <f>+$C86*'Estructura Poblacion'!D$19</f>
        <v>22.977165983313014</v>
      </c>
      <c r="F86" s="59">
        <f>+$C86*'Estructura Poblacion'!E$19</f>
        <v>69.730835251465066</v>
      </c>
      <c r="G86" s="59">
        <f>+$C86*'Estructura Poblacion'!F$19</f>
        <v>79.583511043783005</v>
      </c>
      <c r="H86" s="59">
        <f>+$C86*'Estructura Poblacion'!G$19</f>
        <v>63.725915581631241</v>
      </c>
      <c r="I86" s="59">
        <f>+$C86*'Estructura Poblacion'!H$19</f>
        <v>43.373647636517234</v>
      </c>
      <c r="J86" s="59">
        <f>+$C86*'Estructura Poblacion'!I$19</f>
        <v>23.070247474029291</v>
      </c>
      <c r="K86" s="59">
        <f>+$C86*'Estructura Poblacion'!J$19</f>
        <v>12.707950520039736</v>
      </c>
      <c r="L86" s="59">
        <f>+$C86*'Estructura Poblacion'!K$19</f>
        <v>13.353703361883909</v>
      </c>
      <c r="M86" s="129">
        <f>+ROUND(D86*Parámetros!$B$105,0)</f>
        <v>0</v>
      </c>
      <c r="N86" s="129">
        <f>+ROUND(E86*Parámetros!$B$106,0)</f>
        <v>0</v>
      </c>
      <c r="O86" s="129">
        <f>+ROUND(F86*Parámetros!$B$107,0)</f>
        <v>1</v>
      </c>
      <c r="P86" s="129">
        <f>+ROUND(G86*Parámetros!$B$108,0)</f>
        <v>3</v>
      </c>
      <c r="Q86" s="129">
        <f>+ROUND(H86*Parámetros!$B$109,0)</f>
        <v>3</v>
      </c>
      <c r="R86" s="129">
        <f>+ROUND(I86*Parámetros!$B$110,0)</f>
        <v>4</v>
      </c>
      <c r="S86" s="129">
        <f>+ROUND(J86*Parámetros!$B$111,0)</f>
        <v>4</v>
      </c>
      <c r="T86" s="129">
        <f>+ROUND(K86*Parámetros!$B$112,0)</f>
        <v>3</v>
      </c>
      <c r="U86" s="129">
        <f>+ROUND(L86*Parámetros!$B$113,0)</f>
        <v>4</v>
      </c>
      <c r="V86" s="129">
        <f t="shared" si="10"/>
        <v>22</v>
      </c>
      <c r="W86" s="129">
        <f t="shared" ref="W86:W149" si="12">+V74</f>
        <v>11</v>
      </c>
      <c r="X86" s="59">
        <f t="shared" si="7"/>
        <v>200</v>
      </c>
      <c r="Y86" s="60">
        <f>+ROUND(M86*Parámetros!$C$105,0)</f>
        <v>0</v>
      </c>
      <c r="Z86" s="60">
        <f>+ROUND(N86*Parámetros!$C$106,0)</f>
        <v>0</v>
      </c>
      <c r="AA86" s="60">
        <f>+ROUND(O86*Parámetros!$C$107,0)</f>
        <v>0</v>
      </c>
      <c r="AB86" s="60">
        <f>+ROUND(P86*Parámetros!$C$108,0)</f>
        <v>0</v>
      </c>
      <c r="AC86" s="60">
        <f>+ROUND(Q86*Parámetros!$C$109,0)</f>
        <v>0</v>
      </c>
      <c r="AD86" s="60">
        <f>+ROUND(R86*Parámetros!$C$110,0)</f>
        <v>0</v>
      </c>
      <c r="AE86" s="60">
        <f>+ROUND(S86*Parámetros!$C$111,0)</f>
        <v>1</v>
      </c>
      <c r="AF86" s="60">
        <f>+ROUND(T86*Parámetros!$C$112,0)</f>
        <v>1</v>
      </c>
      <c r="AG86" s="60">
        <f>+ROUND(U86*Parámetros!$C$113,0)</f>
        <v>3</v>
      </c>
      <c r="AH86" s="60">
        <f t="shared" si="11"/>
        <v>5</v>
      </c>
      <c r="AI86" s="107">
        <f t="shared" ref="AI86:AI149" si="13">+AH74</f>
        <v>3</v>
      </c>
      <c r="AJ86" s="59">
        <f t="shared" si="8"/>
        <v>45</v>
      </c>
    </row>
    <row r="87" spans="1:36" x14ac:dyDescent="0.25">
      <c r="A87" s="13">
        <v>43969</v>
      </c>
      <c r="B87" s="52">
        <f t="shared" si="9"/>
        <v>77</v>
      </c>
      <c r="C87" s="56">
        <f>+'Modelo predictivo'!G84</f>
        <v>359.05931530892849</v>
      </c>
      <c r="D87" s="59">
        <f>+$C87*'Estructura Poblacion'!C$19</f>
        <v>14.647267328992676</v>
      </c>
      <c r="E87" s="59">
        <f>+$C87*'Estructura Poblacion'!D$19</f>
        <v>24.088460627327397</v>
      </c>
      <c r="F87" s="59">
        <f>+$C87*'Estructura Poblacion'!E$19</f>
        <v>73.103379271640591</v>
      </c>
      <c r="G87" s="59">
        <f>+$C87*'Estructura Poblacion'!F$19</f>
        <v>83.432581448681717</v>
      </c>
      <c r="H87" s="59">
        <f>+$C87*'Estructura Poblacion'!G$19</f>
        <v>66.808030613668294</v>
      </c>
      <c r="I87" s="59">
        <f>+$C87*'Estructura Poblacion'!H$19</f>
        <v>45.471421676398151</v>
      </c>
      <c r="J87" s="59">
        <f>+$C87*'Estructura Poblacion'!I$19</f>
        <v>24.18604402059184</v>
      </c>
      <c r="K87" s="59">
        <f>+$C87*'Estructura Poblacion'!J$19</f>
        <v>13.322572765427882</v>
      </c>
      <c r="L87" s="59">
        <f>+$C87*'Estructura Poblacion'!K$19</f>
        <v>13.999557556199948</v>
      </c>
      <c r="M87" s="129">
        <f>+ROUND(D87*Parámetros!$B$105,0)</f>
        <v>0</v>
      </c>
      <c r="N87" s="129">
        <f>+ROUND(E87*Parámetros!$B$106,0)</f>
        <v>0</v>
      </c>
      <c r="O87" s="129">
        <f>+ROUND(F87*Parámetros!$B$107,0)</f>
        <v>1</v>
      </c>
      <c r="P87" s="129">
        <f>+ROUND(G87*Parámetros!$B$108,0)</f>
        <v>3</v>
      </c>
      <c r="Q87" s="129">
        <f>+ROUND(H87*Parámetros!$B$109,0)</f>
        <v>3</v>
      </c>
      <c r="R87" s="129">
        <f>+ROUND(I87*Parámetros!$B$110,0)</f>
        <v>5</v>
      </c>
      <c r="S87" s="129">
        <f>+ROUND(J87*Parámetros!$B$111,0)</f>
        <v>4</v>
      </c>
      <c r="T87" s="129">
        <f>+ROUND(K87*Parámetros!$B$112,0)</f>
        <v>3</v>
      </c>
      <c r="U87" s="129">
        <f>+ROUND(L87*Parámetros!$B$113,0)</f>
        <v>4</v>
      </c>
      <c r="V87" s="129">
        <f t="shared" si="10"/>
        <v>23</v>
      </c>
      <c r="W87" s="129">
        <f t="shared" si="12"/>
        <v>13</v>
      </c>
      <c r="X87" s="59">
        <f t="shared" si="7"/>
        <v>210</v>
      </c>
      <c r="Y87" s="60">
        <f>+ROUND(M87*Parámetros!$C$105,0)</f>
        <v>0</v>
      </c>
      <c r="Z87" s="60">
        <f>+ROUND(N87*Parámetros!$C$106,0)</f>
        <v>0</v>
      </c>
      <c r="AA87" s="60">
        <f>+ROUND(O87*Parámetros!$C$107,0)</f>
        <v>0</v>
      </c>
      <c r="AB87" s="60">
        <f>+ROUND(P87*Parámetros!$C$108,0)</f>
        <v>0</v>
      </c>
      <c r="AC87" s="60">
        <f>+ROUND(Q87*Parámetros!$C$109,0)</f>
        <v>0</v>
      </c>
      <c r="AD87" s="60">
        <f>+ROUND(R87*Parámetros!$C$110,0)</f>
        <v>1</v>
      </c>
      <c r="AE87" s="60">
        <f>+ROUND(S87*Parámetros!$C$111,0)</f>
        <v>1</v>
      </c>
      <c r="AF87" s="60">
        <f>+ROUND(T87*Parámetros!$C$112,0)</f>
        <v>1</v>
      </c>
      <c r="AG87" s="60">
        <f>+ROUND(U87*Parámetros!$C$113,0)</f>
        <v>3</v>
      </c>
      <c r="AH87" s="60">
        <f t="shared" si="11"/>
        <v>6</v>
      </c>
      <c r="AI87" s="107">
        <f t="shared" si="13"/>
        <v>3</v>
      </c>
      <c r="AJ87" s="59">
        <f t="shared" si="8"/>
        <v>48</v>
      </c>
    </row>
    <row r="88" spans="1:36" x14ac:dyDescent="0.25">
      <c r="A88" s="13">
        <v>43970</v>
      </c>
      <c r="B88" s="52">
        <f t="shared" si="9"/>
        <v>78</v>
      </c>
      <c r="C88" s="56">
        <f>+'Modelo predictivo'!G85</f>
        <v>376.42481110244989</v>
      </c>
      <c r="D88" s="59">
        <f>+$C88*'Estructura Poblacion'!C$19</f>
        <v>15.355665769983856</v>
      </c>
      <c r="E88" s="59">
        <f>+$C88*'Estructura Poblacion'!D$19</f>
        <v>25.253471654367193</v>
      </c>
      <c r="F88" s="59">
        <f>+$C88*'Estructura Poblacion'!E$19</f>
        <v>76.638941144312341</v>
      </c>
      <c r="G88" s="59">
        <f>+$C88*'Estructura Poblacion'!F$19</f>
        <v>87.467703447795301</v>
      </c>
      <c r="H88" s="59">
        <f>+$C88*'Estructura Poblacion'!G$19</f>
        <v>70.039125101766814</v>
      </c>
      <c r="I88" s="59">
        <f>+$C88*'Estructura Poblacion'!H$19</f>
        <v>47.670595317576463</v>
      </c>
      <c r="J88" s="59">
        <f>+$C88*'Estructura Poblacion'!I$19</f>
        <v>25.355774557564953</v>
      </c>
      <c r="K88" s="59">
        <f>+$C88*'Estructura Poblacion'!J$19</f>
        <v>13.966903859074257</v>
      </c>
      <c r="L88" s="59">
        <f>+$C88*'Estructura Poblacion'!K$19</f>
        <v>14.676630250008722</v>
      </c>
      <c r="M88" s="129">
        <f>+ROUND(D88*Parámetros!$B$105,0)</f>
        <v>0</v>
      </c>
      <c r="N88" s="129">
        <f>+ROUND(E88*Parámetros!$B$106,0)</f>
        <v>0</v>
      </c>
      <c r="O88" s="129">
        <f>+ROUND(F88*Parámetros!$B$107,0)</f>
        <v>1</v>
      </c>
      <c r="P88" s="129">
        <f>+ROUND(G88*Parámetros!$B$108,0)</f>
        <v>3</v>
      </c>
      <c r="Q88" s="129">
        <f>+ROUND(H88*Parámetros!$B$109,0)</f>
        <v>3</v>
      </c>
      <c r="R88" s="129">
        <f>+ROUND(I88*Parámetros!$B$110,0)</f>
        <v>5</v>
      </c>
      <c r="S88" s="129">
        <f>+ROUND(J88*Parámetros!$B$111,0)</f>
        <v>4</v>
      </c>
      <c r="T88" s="129">
        <f>+ROUND(K88*Parámetros!$B$112,0)</f>
        <v>3</v>
      </c>
      <c r="U88" s="129">
        <f>+ROUND(L88*Parámetros!$B$113,0)</f>
        <v>4</v>
      </c>
      <c r="V88" s="129">
        <f t="shared" si="10"/>
        <v>23</v>
      </c>
      <c r="W88" s="129">
        <f t="shared" si="12"/>
        <v>14</v>
      </c>
      <c r="X88" s="59">
        <f t="shared" si="7"/>
        <v>219</v>
      </c>
      <c r="Y88" s="60">
        <f>+ROUND(M88*Parámetros!$C$105,0)</f>
        <v>0</v>
      </c>
      <c r="Z88" s="60">
        <f>+ROUND(N88*Parámetros!$C$106,0)</f>
        <v>0</v>
      </c>
      <c r="AA88" s="60">
        <f>+ROUND(O88*Parámetros!$C$107,0)</f>
        <v>0</v>
      </c>
      <c r="AB88" s="60">
        <f>+ROUND(P88*Parámetros!$C$108,0)</f>
        <v>0</v>
      </c>
      <c r="AC88" s="60">
        <f>+ROUND(Q88*Parámetros!$C$109,0)</f>
        <v>0</v>
      </c>
      <c r="AD88" s="60">
        <f>+ROUND(R88*Parámetros!$C$110,0)</f>
        <v>1</v>
      </c>
      <c r="AE88" s="60">
        <f>+ROUND(S88*Parámetros!$C$111,0)</f>
        <v>1</v>
      </c>
      <c r="AF88" s="60">
        <f>+ROUND(T88*Parámetros!$C$112,0)</f>
        <v>1</v>
      </c>
      <c r="AG88" s="60">
        <f>+ROUND(U88*Parámetros!$C$113,0)</f>
        <v>3</v>
      </c>
      <c r="AH88" s="60">
        <f t="shared" si="11"/>
        <v>6</v>
      </c>
      <c r="AI88" s="107">
        <f t="shared" si="13"/>
        <v>3</v>
      </c>
      <c r="AJ88" s="59">
        <f t="shared" si="8"/>
        <v>51</v>
      </c>
    </row>
    <row r="89" spans="1:36" x14ac:dyDescent="0.25">
      <c r="A89" s="13">
        <v>43971</v>
      </c>
      <c r="B89" s="52">
        <f t="shared" si="9"/>
        <v>79</v>
      </c>
      <c r="C89" s="56">
        <f>+'Modelo predictivo'!G86</f>
        <v>394.62965206801891</v>
      </c>
      <c r="D89" s="59">
        <f>+$C89*'Estructura Poblacion'!C$19</f>
        <v>16.098303994186629</v>
      </c>
      <c r="E89" s="59">
        <f>+$C89*'Estructura Poblacion'!D$19</f>
        <v>26.474792411492142</v>
      </c>
      <c r="F89" s="59">
        <f>+$C89*'Estructura Poblacion'!E$19</f>
        <v>80.345391128880664</v>
      </c>
      <c r="G89" s="59">
        <f>+$C89*'Estructura Poblacion'!F$19</f>
        <v>91.697859335307413</v>
      </c>
      <c r="H89" s="59">
        <f>+$C89*'Estructura Poblacion'!G$19</f>
        <v>73.426391552431866</v>
      </c>
      <c r="I89" s="59">
        <f>+$C89*'Estructura Poblacion'!H$19</f>
        <v>49.976063981952798</v>
      </c>
      <c r="J89" s="59">
        <f>+$C89*'Estructura Poblacion'!I$19</f>
        <v>26.582042937769199</v>
      </c>
      <c r="K89" s="59">
        <f>+$C89*'Estructura Poblacion'!J$19</f>
        <v>14.642378099975549</v>
      </c>
      <c r="L89" s="59">
        <f>+$C89*'Estructura Poblacion'!K$19</f>
        <v>15.386428626022651</v>
      </c>
      <c r="M89" s="129">
        <f>+ROUND(D89*Parámetros!$B$105,0)</f>
        <v>0</v>
      </c>
      <c r="N89" s="129">
        <f>+ROUND(E89*Parámetros!$B$106,0)</f>
        <v>0</v>
      </c>
      <c r="O89" s="129">
        <f>+ROUND(F89*Parámetros!$B$107,0)</f>
        <v>1</v>
      </c>
      <c r="P89" s="129">
        <f>+ROUND(G89*Parámetros!$B$108,0)</f>
        <v>3</v>
      </c>
      <c r="Q89" s="129">
        <f>+ROUND(H89*Parámetros!$B$109,0)</f>
        <v>4</v>
      </c>
      <c r="R89" s="129">
        <f>+ROUND(I89*Parámetros!$B$110,0)</f>
        <v>5</v>
      </c>
      <c r="S89" s="129">
        <f>+ROUND(J89*Parámetros!$B$111,0)</f>
        <v>4</v>
      </c>
      <c r="T89" s="129">
        <f>+ROUND(K89*Parámetros!$B$112,0)</f>
        <v>4</v>
      </c>
      <c r="U89" s="129">
        <f>+ROUND(L89*Parámetros!$B$113,0)</f>
        <v>4</v>
      </c>
      <c r="V89" s="129">
        <f t="shared" si="10"/>
        <v>25</v>
      </c>
      <c r="W89" s="129">
        <f t="shared" si="12"/>
        <v>14</v>
      </c>
      <c r="X89" s="59">
        <f t="shared" si="7"/>
        <v>230</v>
      </c>
      <c r="Y89" s="60">
        <f>+ROUND(M89*Parámetros!$C$105,0)</f>
        <v>0</v>
      </c>
      <c r="Z89" s="60">
        <f>+ROUND(N89*Parámetros!$C$106,0)</f>
        <v>0</v>
      </c>
      <c r="AA89" s="60">
        <f>+ROUND(O89*Parámetros!$C$107,0)</f>
        <v>0</v>
      </c>
      <c r="AB89" s="60">
        <f>+ROUND(P89*Parámetros!$C$108,0)</f>
        <v>0</v>
      </c>
      <c r="AC89" s="60">
        <f>+ROUND(Q89*Parámetros!$C$109,0)</f>
        <v>0</v>
      </c>
      <c r="AD89" s="60">
        <f>+ROUND(R89*Parámetros!$C$110,0)</f>
        <v>1</v>
      </c>
      <c r="AE89" s="60">
        <f>+ROUND(S89*Parámetros!$C$111,0)</f>
        <v>1</v>
      </c>
      <c r="AF89" s="60">
        <f>+ROUND(T89*Parámetros!$C$112,0)</f>
        <v>2</v>
      </c>
      <c r="AG89" s="60">
        <f>+ROUND(U89*Parámetros!$C$113,0)</f>
        <v>3</v>
      </c>
      <c r="AH89" s="60">
        <f t="shared" si="11"/>
        <v>7</v>
      </c>
      <c r="AI89" s="107">
        <f t="shared" si="13"/>
        <v>3</v>
      </c>
      <c r="AJ89" s="59">
        <f t="shared" si="8"/>
        <v>55</v>
      </c>
    </row>
    <row r="90" spans="1:36" x14ac:dyDescent="0.25">
      <c r="A90" s="13">
        <v>43972</v>
      </c>
      <c r="B90" s="52">
        <f t="shared" si="9"/>
        <v>80</v>
      </c>
      <c r="C90" s="56">
        <f>+'Modelo predictivo'!G87</f>
        <v>413.71435592323542</v>
      </c>
      <c r="D90" s="59">
        <f>+$C90*'Estructura Poblacion'!C$19</f>
        <v>16.87683485898679</v>
      </c>
      <c r="E90" s="59">
        <f>+$C90*'Estructura Poblacion'!D$19</f>
        <v>27.7551411388467</v>
      </c>
      <c r="F90" s="59">
        <f>+$C90*'Estructura Poblacion'!E$19</f>
        <v>84.230978508822247</v>
      </c>
      <c r="G90" s="59">
        <f>+$C90*'Estructura Poblacion'!F$19</f>
        <v>96.132463983997127</v>
      </c>
      <c r="H90" s="59">
        <f>+$C90*'Estructura Poblacion'!G$19</f>
        <v>76.977368856321334</v>
      </c>
      <c r="I90" s="59">
        <f>+$C90*'Estructura Poblacion'!H$19</f>
        <v>52.392958850208991</v>
      </c>
      <c r="J90" s="59">
        <f>+$C90*'Estructura Poblacion'!I$19</f>
        <v>27.867578413057139</v>
      </c>
      <c r="K90" s="59">
        <f>+$C90*'Estructura Poblacion'!J$19</f>
        <v>15.350498861580091</v>
      </c>
      <c r="L90" s="59">
        <f>+$C90*'Estructura Poblacion'!K$19</f>
        <v>16.130532451415007</v>
      </c>
      <c r="M90" s="129">
        <f>+ROUND(D90*Parámetros!$B$105,0)</f>
        <v>0</v>
      </c>
      <c r="N90" s="129">
        <f>+ROUND(E90*Parámetros!$B$106,0)</f>
        <v>0</v>
      </c>
      <c r="O90" s="129">
        <f>+ROUND(F90*Parámetros!$B$107,0)</f>
        <v>1</v>
      </c>
      <c r="P90" s="129">
        <f>+ROUND(G90*Parámetros!$B$108,0)</f>
        <v>3</v>
      </c>
      <c r="Q90" s="129">
        <f>+ROUND(H90*Parámetros!$B$109,0)</f>
        <v>4</v>
      </c>
      <c r="R90" s="129">
        <f>+ROUND(I90*Parámetros!$B$110,0)</f>
        <v>5</v>
      </c>
      <c r="S90" s="129">
        <f>+ROUND(J90*Parámetros!$B$111,0)</f>
        <v>5</v>
      </c>
      <c r="T90" s="129">
        <f>+ROUND(K90*Parámetros!$B$112,0)</f>
        <v>4</v>
      </c>
      <c r="U90" s="129">
        <f>+ROUND(L90*Parámetros!$B$113,0)</f>
        <v>4</v>
      </c>
      <c r="V90" s="129">
        <f t="shared" si="10"/>
        <v>26</v>
      </c>
      <c r="W90" s="129">
        <f t="shared" si="12"/>
        <v>15</v>
      </c>
      <c r="X90" s="59">
        <f t="shared" si="7"/>
        <v>241</v>
      </c>
      <c r="Y90" s="60">
        <f>+ROUND(M90*Parámetros!$C$105,0)</f>
        <v>0</v>
      </c>
      <c r="Z90" s="60">
        <f>+ROUND(N90*Parámetros!$C$106,0)</f>
        <v>0</v>
      </c>
      <c r="AA90" s="60">
        <f>+ROUND(O90*Parámetros!$C$107,0)</f>
        <v>0</v>
      </c>
      <c r="AB90" s="60">
        <f>+ROUND(P90*Parámetros!$C$108,0)</f>
        <v>0</v>
      </c>
      <c r="AC90" s="60">
        <f>+ROUND(Q90*Parámetros!$C$109,0)</f>
        <v>0</v>
      </c>
      <c r="AD90" s="60">
        <f>+ROUND(R90*Parámetros!$C$110,0)</f>
        <v>1</v>
      </c>
      <c r="AE90" s="60">
        <f>+ROUND(S90*Parámetros!$C$111,0)</f>
        <v>1</v>
      </c>
      <c r="AF90" s="60">
        <f>+ROUND(T90*Parámetros!$C$112,0)</f>
        <v>2</v>
      </c>
      <c r="AG90" s="60">
        <f>+ROUND(U90*Parámetros!$C$113,0)</f>
        <v>3</v>
      </c>
      <c r="AH90" s="60">
        <f t="shared" si="11"/>
        <v>7</v>
      </c>
      <c r="AI90" s="107">
        <f t="shared" si="13"/>
        <v>3</v>
      </c>
      <c r="AJ90" s="59">
        <f t="shared" si="8"/>
        <v>59</v>
      </c>
    </row>
    <row r="91" spans="1:36" x14ac:dyDescent="0.25">
      <c r="A91" s="13">
        <v>43973</v>
      </c>
      <c r="B91" s="52">
        <f t="shared" si="9"/>
        <v>81</v>
      </c>
      <c r="C91" s="56">
        <f>+'Modelo predictivo'!G88</f>
        <v>455.14093685895205</v>
      </c>
      <c r="D91" s="59">
        <f>+$C91*'Estructura Poblacion'!C$19</f>
        <v>18.566767913556131</v>
      </c>
      <c r="E91" s="59">
        <f>+$C91*'Estructura Poblacion'!D$19</f>
        <v>30.534354826524524</v>
      </c>
      <c r="F91" s="59">
        <f>+$C91*'Estructura Poblacion'!E$19</f>
        <v>92.665303783088987</v>
      </c>
      <c r="G91" s="59">
        <f>+$C91*'Estructura Poblacion'!F$19</f>
        <v>105.75852419381461</v>
      </c>
      <c r="H91" s="59">
        <f>+$C91*'Estructura Poblacion'!G$19</f>
        <v>84.685366307917164</v>
      </c>
      <c r="I91" s="59">
        <f>+$C91*'Estructura Poblacion'!H$19</f>
        <v>57.639238364552412</v>
      </c>
      <c r="J91" s="59">
        <f>+$C91*'Estructura Poblacion'!I$19</f>
        <v>30.658050815289055</v>
      </c>
      <c r="K91" s="59">
        <f>+$C91*'Estructura Poblacion'!J$19</f>
        <v>16.88759486607762</v>
      </c>
      <c r="L91" s="59">
        <f>+$C91*'Estructura Poblacion'!K$19</f>
        <v>17.745735788131555</v>
      </c>
      <c r="M91" s="129">
        <f>+ROUND(D91*Parámetros!$B$105,0)</f>
        <v>0</v>
      </c>
      <c r="N91" s="129">
        <f>+ROUND(E91*Parámetros!$B$106,0)</f>
        <v>0</v>
      </c>
      <c r="O91" s="129">
        <f>+ROUND(F91*Parámetros!$B$107,0)</f>
        <v>1</v>
      </c>
      <c r="P91" s="129">
        <f>+ROUND(G91*Parámetros!$B$108,0)</f>
        <v>3</v>
      </c>
      <c r="Q91" s="129">
        <f>+ROUND(H91*Parámetros!$B$109,0)</f>
        <v>4</v>
      </c>
      <c r="R91" s="129">
        <f>+ROUND(I91*Parámetros!$B$110,0)</f>
        <v>6</v>
      </c>
      <c r="S91" s="129">
        <f>+ROUND(J91*Parámetros!$B$111,0)</f>
        <v>5</v>
      </c>
      <c r="T91" s="129">
        <f>+ROUND(K91*Parámetros!$B$112,0)</f>
        <v>4</v>
      </c>
      <c r="U91" s="129">
        <f>+ROUND(L91*Parámetros!$B$113,0)</f>
        <v>5</v>
      </c>
      <c r="V91" s="129">
        <f t="shared" si="10"/>
        <v>28</v>
      </c>
      <c r="W91" s="129">
        <f t="shared" si="12"/>
        <v>16</v>
      </c>
      <c r="X91" s="59">
        <f t="shared" si="7"/>
        <v>253</v>
      </c>
      <c r="Y91" s="60">
        <f>+ROUND(M91*Parámetros!$C$105,0)</f>
        <v>0</v>
      </c>
      <c r="Z91" s="60">
        <f>+ROUND(N91*Parámetros!$C$106,0)</f>
        <v>0</v>
      </c>
      <c r="AA91" s="60">
        <f>+ROUND(O91*Parámetros!$C$107,0)</f>
        <v>0</v>
      </c>
      <c r="AB91" s="60">
        <f>+ROUND(P91*Parámetros!$C$108,0)</f>
        <v>0</v>
      </c>
      <c r="AC91" s="60">
        <f>+ROUND(Q91*Parámetros!$C$109,0)</f>
        <v>0</v>
      </c>
      <c r="AD91" s="60">
        <f>+ROUND(R91*Parámetros!$C$110,0)</f>
        <v>1</v>
      </c>
      <c r="AE91" s="60">
        <f>+ROUND(S91*Parámetros!$C$111,0)</f>
        <v>1</v>
      </c>
      <c r="AF91" s="60">
        <f>+ROUND(T91*Parámetros!$C$112,0)</f>
        <v>2</v>
      </c>
      <c r="AG91" s="60">
        <f>+ROUND(U91*Parámetros!$C$113,0)</f>
        <v>4</v>
      </c>
      <c r="AH91" s="60">
        <f t="shared" si="11"/>
        <v>8</v>
      </c>
      <c r="AI91" s="107">
        <f t="shared" si="13"/>
        <v>4</v>
      </c>
      <c r="AJ91" s="59">
        <f t="shared" si="8"/>
        <v>63</v>
      </c>
    </row>
    <row r="92" spans="1:36" x14ac:dyDescent="0.25">
      <c r="A92" s="13">
        <v>43974</v>
      </c>
      <c r="B92" s="52">
        <f t="shared" si="9"/>
        <v>82</v>
      </c>
      <c r="C92" s="56">
        <f>+'Modelo predictivo'!G89</f>
        <v>479.84307923913002</v>
      </c>
      <c r="D92" s="59">
        <f>+$C92*'Estructura Poblacion'!C$19</f>
        <v>19.574453461917418</v>
      </c>
      <c r="E92" s="59">
        <f>+$C92*'Estructura Poblacion'!D$19</f>
        <v>32.191564537470455</v>
      </c>
      <c r="F92" s="59">
        <f>+$C92*'Estructura Poblacion'!E$19</f>
        <v>97.694584479194944</v>
      </c>
      <c r="G92" s="59">
        <f>+$C92*'Estructura Poblacion'!F$19</f>
        <v>111.49842124764237</v>
      </c>
      <c r="H92" s="59">
        <f>+$C92*'Estructura Poblacion'!G$19</f>
        <v>89.281546977782895</v>
      </c>
      <c r="I92" s="59">
        <f>+$C92*'Estructura Poblacion'!H$19</f>
        <v>60.767527994117046</v>
      </c>
      <c r="J92" s="59">
        <f>+$C92*'Estructura Poblacion'!I$19</f>
        <v>32.321973954272032</v>
      </c>
      <c r="K92" s="59">
        <f>+$C92*'Estructura Poblacion'!J$19</f>
        <v>17.804145628835947</v>
      </c>
      <c r="L92" s="59">
        <f>+$C92*'Estructura Poblacion'!K$19</f>
        <v>18.70886095789692</v>
      </c>
      <c r="M92" s="129">
        <f>+ROUND(D92*Parámetros!$B$105,0)</f>
        <v>0</v>
      </c>
      <c r="N92" s="129">
        <f>+ROUND(E92*Parámetros!$B$106,0)</f>
        <v>0</v>
      </c>
      <c r="O92" s="129">
        <f>+ROUND(F92*Parámetros!$B$107,0)</f>
        <v>1</v>
      </c>
      <c r="P92" s="129">
        <f>+ROUND(G92*Parámetros!$B$108,0)</f>
        <v>4</v>
      </c>
      <c r="Q92" s="129">
        <f>+ROUND(H92*Parámetros!$B$109,0)</f>
        <v>4</v>
      </c>
      <c r="R92" s="129">
        <f>+ROUND(I92*Parámetros!$B$110,0)</f>
        <v>6</v>
      </c>
      <c r="S92" s="129">
        <f>+ROUND(J92*Parámetros!$B$111,0)</f>
        <v>5</v>
      </c>
      <c r="T92" s="129">
        <f>+ROUND(K92*Parámetros!$B$112,0)</f>
        <v>4</v>
      </c>
      <c r="U92" s="129">
        <f>+ROUND(L92*Parámetros!$B$113,0)</f>
        <v>5</v>
      </c>
      <c r="V92" s="129">
        <f t="shared" si="10"/>
        <v>29</v>
      </c>
      <c r="W92" s="129">
        <f t="shared" si="12"/>
        <v>16</v>
      </c>
      <c r="X92" s="59">
        <f t="shared" si="7"/>
        <v>266</v>
      </c>
      <c r="Y92" s="60">
        <f>+ROUND(M92*Parámetros!$C$105,0)</f>
        <v>0</v>
      </c>
      <c r="Z92" s="60">
        <f>+ROUND(N92*Parámetros!$C$106,0)</f>
        <v>0</v>
      </c>
      <c r="AA92" s="60">
        <f>+ROUND(O92*Parámetros!$C$107,0)</f>
        <v>0</v>
      </c>
      <c r="AB92" s="60">
        <f>+ROUND(P92*Parámetros!$C$108,0)</f>
        <v>0</v>
      </c>
      <c r="AC92" s="60">
        <f>+ROUND(Q92*Parámetros!$C$109,0)</f>
        <v>0</v>
      </c>
      <c r="AD92" s="60">
        <f>+ROUND(R92*Parámetros!$C$110,0)</f>
        <v>1</v>
      </c>
      <c r="AE92" s="60">
        <f>+ROUND(S92*Parámetros!$C$111,0)</f>
        <v>1</v>
      </c>
      <c r="AF92" s="60">
        <f>+ROUND(T92*Parámetros!$C$112,0)</f>
        <v>2</v>
      </c>
      <c r="AG92" s="60">
        <f>+ROUND(U92*Parámetros!$C$113,0)</f>
        <v>4</v>
      </c>
      <c r="AH92" s="60">
        <f t="shared" si="11"/>
        <v>8</v>
      </c>
      <c r="AI92" s="107">
        <f t="shared" si="13"/>
        <v>4</v>
      </c>
      <c r="AJ92" s="59">
        <f t="shared" si="8"/>
        <v>67</v>
      </c>
    </row>
    <row r="93" spans="1:36" x14ac:dyDescent="0.25">
      <c r="A93" s="13">
        <v>43975</v>
      </c>
      <c r="B93" s="52">
        <f t="shared" si="9"/>
        <v>83</v>
      </c>
      <c r="C93" s="56">
        <f>+'Modelo predictivo'!G90</f>
        <v>505.88499926030636</v>
      </c>
      <c r="D93" s="59">
        <f>+$C93*'Estructura Poblacion'!C$19</f>
        <v>20.636793159140506</v>
      </c>
      <c r="E93" s="59">
        <f>+$C93*'Estructura Poblacion'!D$19</f>
        <v>33.938656837667118</v>
      </c>
      <c r="F93" s="59">
        <f>+$C93*'Estructura Poblacion'!E$19</f>
        <v>102.99663980849849</v>
      </c>
      <c r="G93" s="59">
        <f>+$C93*'Estructura Poblacion'!F$19</f>
        <v>117.54963485110356</v>
      </c>
      <c r="H93" s="59">
        <f>+$C93*'Estructura Poblacion'!G$19</f>
        <v>94.12701210244218</v>
      </c>
      <c r="I93" s="59">
        <f>+$C93*'Estructura Poblacion'!H$19</f>
        <v>64.065487623787462</v>
      </c>
      <c r="J93" s="59">
        <f>+$C93*'Estructura Poblacion'!I$19</f>
        <v>34.076143800752661</v>
      </c>
      <c r="K93" s="59">
        <f>+$C93*'Estructura Poblacion'!J$19</f>
        <v>18.770407635254212</v>
      </c>
      <c r="L93" s="59">
        <f>+$C93*'Estructura Poblacion'!K$19</f>
        <v>19.724223441660193</v>
      </c>
      <c r="M93" s="129">
        <f>+ROUND(D93*Parámetros!$B$105,0)</f>
        <v>0</v>
      </c>
      <c r="N93" s="129">
        <f>+ROUND(E93*Parámetros!$B$106,0)</f>
        <v>0</v>
      </c>
      <c r="O93" s="129">
        <f>+ROUND(F93*Parámetros!$B$107,0)</f>
        <v>1</v>
      </c>
      <c r="P93" s="129">
        <f>+ROUND(G93*Parámetros!$B$108,0)</f>
        <v>4</v>
      </c>
      <c r="Q93" s="129">
        <f>+ROUND(H93*Parámetros!$B$109,0)</f>
        <v>5</v>
      </c>
      <c r="R93" s="129">
        <f>+ROUND(I93*Parámetros!$B$110,0)</f>
        <v>7</v>
      </c>
      <c r="S93" s="129">
        <f>+ROUND(J93*Parámetros!$B$111,0)</f>
        <v>6</v>
      </c>
      <c r="T93" s="129">
        <f>+ROUND(K93*Parámetros!$B$112,0)</f>
        <v>5</v>
      </c>
      <c r="U93" s="129">
        <f>+ROUND(L93*Parámetros!$B$113,0)</f>
        <v>5</v>
      </c>
      <c r="V93" s="129">
        <f t="shared" si="10"/>
        <v>33</v>
      </c>
      <c r="W93" s="129">
        <f t="shared" si="12"/>
        <v>16</v>
      </c>
      <c r="X93" s="59">
        <f t="shared" si="7"/>
        <v>283</v>
      </c>
      <c r="Y93" s="60">
        <f>+ROUND(M93*Parámetros!$C$105,0)</f>
        <v>0</v>
      </c>
      <c r="Z93" s="60">
        <f>+ROUND(N93*Parámetros!$C$106,0)</f>
        <v>0</v>
      </c>
      <c r="AA93" s="60">
        <f>+ROUND(O93*Parámetros!$C$107,0)</f>
        <v>0</v>
      </c>
      <c r="AB93" s="60">
        <f>+ROUND(P93*Parámetros!$C$108,0)</f>
        <v>0</v>
      </c>
      <c r="AC93" s="60">
        <f>+ROUND(Q93*Parámetros!$C$109,0)</f>
        <v>0</v>
      </c>
      <c r="AD93" s="60">
        <f>+ROUND(R93*Parámetros!$C$110,0)</f>
        <v>1</v>
      </c>
      <c r="AE93" s="60">
        <f>+ROUND(S93*Parámetros!$C$111,0)</f>
        <v>2</v>
      </c>
      <c r="AF93" s="60">
        <f>+ROUND(T93*Parámetros!$C$112,0)</f>
        <v>2</v>
      </c>
      <c r="AG93" s="60">
        <f>+ROUND(U93*Parámetros!$C$113,0)</f>
        <v>4</v>
      </c>
      <c r="AH93" s="60">
        <f t="shared" si="11"/>
        <v>9</v>
      </c>
      <c r="AI93" s="107">
        <f t="shared" si="13"/>
        <v>4</v>
      </c>
      <c r="AJ93" s="59">
        <f t="shared" si="8"/>
        <v>72</v>
      </c>
    </row>
    <row r="94" spans="1:36" x14ac:dyDescent="0.25">
      <c r="A94" s="13">
        <v>43976</v>
      </c>
      <c r="B94" s="52">
        <f t="shared" si="9"/>
        <v>84</v>
      </c>
      <c r="C94" s="56">
        <f>+'Modelo predictivo'!G91</f>
        <v>533.33926283568144</v>
      </c>
      <c r="D94" s="59">
        <f>+$C94*'Estructura Poblacion'!C$19</f>
        <v>21.756747218995933</v>
      </c>
      <c r="E94" s="59">
        <f>+$C94*'Estructura Poblacion'!D$19</f>
        <v>35.780500006723166</v>
      </c>
      <c r="F94" s="59">
        <f>+$C94*'Estructura Poblacion'!E$19</f>
        <v>108.58624396915769</v>
      </c>
      <c r="G94" s="59">
        <f>+$C94*'Estructura Poblacion'!F$19</f>
        <v>123.92902673485202</v>
      </c>
      <c r="H94" s="59">
        <f>+$C94*'Estructura Poblacion'!G$19</f>
        <v>99.235263589640866</v>
      </c>
      <c r="I94" s="59">
        <f>+$C94*'Estructura Poblacion'!H$19</f>
        <v>67.542307031123457</v>
      </c>
      <c r="J94" s="59">
        <f>+$C94*'Estructura Poblacion'!I$19</f>
        <v>35.925448355950316</v>
      </c>
      <c r="K94" s="59">
        <f>+$C94*'Estructura Poblacion'!J$19</f>
        <v>19.789073378237308</v>
      </c>
      <c r="L94" s="59">
        <f>+$C94*'Estructura Poblacion'!K$19</f>
        <v>20.794652551000699</v>
      </c>
      <c r="M94" s="129">
        <f>+ROUND(D94*Parámetros!$B$105,0)</f>
        <v>0</v>
      </c>
      <c r="N94" s="129">
        <f>+ROUND(E94*Parámetros!$B$106,0)</f>
        <v>0</v>
      </c>
      <c r="O94" s="129">
        <f>+ROUND(F94*Parámetros!$B$107,0)</f>
        <v>1</v>
      </c>
      <c r="P94" s="129">
        <f>+ROUND(G94*Parámetros!$B$108,0)</f>
        <v>4</v>
      </c>
      <c r="Q94" s="129">
        <f>+ROUND(H94*Parámetros!$B$109,0)</f>
        <v>5</v>
      </c>
      <c r="R94" s="129">
        <f>+ROUND(I94*Parámetros!$B$110,0)</f>
        <v>7</v>
      </c>
      <c r="S94" s="129">
        <f>+ROUND(J94*Parámetros!$B$111,0)</f>
        <v>6</v>
      </c>
      <c r="T94" s="129">
        <f>+ROUND(K94*Parámetros!$B$112,0)</f>
        <v>5</v>
      </c>
      <c r="U94" s="129">
        <f>+ROUND(L94*Parámetros!$B$113,0)</f>
        <v>6</v>
      </c>
      <c r="V94" s="129">
        <f t="shared" si="10"/>
        <v>34</v>
      </c>
      <c r="W94" s="129">
        <f t="shared" si="12"/>
        <v>16</v>
      </c>
      <c r="X94" s="59">
        <f t="shared" si="7"/>
        <v>301</v>
      </c>
      <c r="Y94" s="60">
        <f>+ROUND(M94*Parámetros!$C$105,0)</f>
        <v>0</v>
      </c>
      <c r="Z94" s="60">
        <f>+ROUND(N94*Parámetros!$C$106,0)</f>
        <v>0</v>
      </c>
      <c r="AA94" s="60">
        <f>+ROUND(O94*Parámetros!$C$107,0)</f>
        <v>0</v>
      </c>
      <c r="AB94" s="60">
        <f>+ROUND(P94*Parámetros!$C$108,0)</f>
        <v>0</v>
      </c>
      <c r="AC94" s="60">
        <f>+ROUND(Q94*Parámetros!$C$109,0)</f>
        <v>0</v>
      </c>
      <c r="AD94" s="60">
        <f>+ROUND(R94*Parámetros!$C$110,0)</f>
        <v>1</v>
      </c>
      <c r="AE94" s="60">
        <f>+ROUND(S94*Parámetros!$C$111,0)</f>
        <v>2</v>
      </c>
      <c r="AF94" s="60">
        <f>+ROUND(T94*Parámetros!$C$112,0)</f>
        <v>2</v>
      </c>
      <c r="AG94" s="60">
        <f>+ROUND(U94*Parámetros!$C$113,0)</f>
        <v>4</v>
      </c>
      <c r="AH94" s="60">
        <f t="shared" si="11"/>
        <v>9</v>
      </c>
      <c r="AI94" s="107">
        <f t="shared" si="13"/>
        <v>4</v>
      </c>
      <c r="AJ94" s="59">
        <f t="shared" si="8"/>
        <v>77</v>
      </c>
    </row>
    <row r="95" spans="1:36" x14ac:dyDescent="0.25">
      <c r="A95" s="14">
        <v>43977</v>
      </c>
      <c r="B95" s="52">
        <f t="shared" si="9"/>
        <v>85</v>
      </c>
      <c r="C95" s="56">
        <f>+'Modelo predictivo'!G92</f>
        <v>562.2823550850153</v>
      </c>
      <c r="D95" s="59">
        <f>+$C95*'Estructura Poblacion'!C$19</f>
        <v>22.937435733201283</v>
      </c>
      <c r="E95" s="59">
        <f>+$C95*'Estructura Poblacion'!D$19</f>
        <v>37.722225254768404</v>
      </c>
      <c r="F95" s="59">
        <f>+$C95*'Estructura Poblacion'!E$19</f>
        <v>114.47896909780866</v>
      </c>
      <c r="G95" s="59">
        <f>+$C95*'Estructura Poblacion'!F$19</f>
        <v>130.65436931339397</v>
      </c>
      <c r="H95" s="59">
        <f>+$C95*'Estructura Poblacion'!G$19</f>
        <v>104.62053257057249</v>
      </c>
      <c r="I95" s="59">
        <f>+$C95*'Estructura Poblacion'!H$19</f>
        <v>71.207672323640693</v>
      </c>
      <c r="J95" s="59">
        <f>+$C95*'Estructura Poblacion'!I$19</f>
        <v>37.875039616748424</v>
      </c>
      <c r="K95" s="59">
        <f>+$C95*'Estructura Poblacion'!J$19</f>
        <v>20.862980769322487</v>
      </c>
      <c r="L95" s="59">
        <f>+$C95*'Estructura Poblacion'!K$19</f>
        <v>21.923130405558894</v>
      </c>
      <c r="M95" s="129">
        <f>+ROUND(D95*Parámetros!$B$105,0)</f>
        <v>0</v>
      </c>
      <c r="N95" s="129">
        <f>+ROUND(E95*Parámetros!$B$106,0)</f>
        <v>0</v>
      </c>
      <c r="O95" s="129">
        <f>+ROUND(F95*Parámetros!$B$107,0)</f>
        <v>1</v>
      </c>
      <c r="P95" s="129">
        <f>+ROUND(G95*Parámetros!$B$108,0)</f>
        <v>4</v>
      </c>
      <c r="Q95" s="129">
        <f>+ROUND(H95*Parámetros!$B$109,0)</f>
        <v>5</v>
      </c>
      <c r="R95" s="129">
        <f>+ROUND(I95*Parámetros!$B$110,0)</f>
        <v>7</v>
      </c>
      <c r="S95" s="129">
        <f>+ROUND(J95*Parámetros!$B$111,0)</f>
        <v>6</v>
      </c>
      <c r="T95" s="129">
        <f>+ROUND(K95*Parámetros!$B$112,0)</f>
        <v>5</v>
      </c>
      <c r="U95" s="129">
        <f>+ROUND(L95*Parámetros!$B$113,0)</f>
        <v>6</v>
      </c>
      <c r="V95" s="129">
        <f t="shared" si="10"/>
        <v>34</v>
      </c>
      <c r="W95" s="129">
        <f t="shared" si="12"/>
        <v>19</v>
      </c>
      <c r="X95" s="59">
        <f t="shared" si="7"/>
        <v>316</v>
      </c>
      <c r="Y95" s="60">
        <f>+ROUND(M95*Parámetros!$C$105,0)</f>
        <v>0</v>
      </c>
      <c r="Z95" s="60">
        <f>+ROUND(N95*Parámetros!$C$106,0)</f>
        <v>0</v>
      </c>
      <c r="AA95" s="60">
        <f>+ROUND(O95*Parámetros!$C$107,0)</f>
        <v>0</v>
      </c>
      <c r="AB95" s="60">
        <f>+ROUND(P95*Parámetros!$C$108,0)</f>
        <v>0</v>
      </c>
      <c r="AC95" s="60">
        <f>+ROUND(Q95*Parámetros!$C$109,0)</f>
        <v>0</v>
      </c>
      <c r="AD95" s="60">
        <f>+ROUND(R95*Parámetros!$C$110,0)</f>
        <v>1</v>
      </c>
      <c r="AE95" s="60">
        <f>+ROUND(S95*Parámetros!$C$111,0)</f>
        <v>2</v>
      </c>
      <c r="AF95" s="60">
        <f>+ROUND(T95*Parámetros!$C$112,0)</f>
        <v>2</v>
      </c>
      <c r="AG95" s="60">
        <f>+ROUND(U95*Parámetros!$C$113,0)</f>
        <v>4</v>
      </c>
      <c r="AH95" s="60">
        <f t="shared" si="11"/>
        <v>9</v>
      </c>
      <c r="AI95" s="107">
        <f t="shared" si="13"/>
        <v>4</v>
      </c>
      <c r="AJ95" s="59">
        <f t="shared" si="8"/>
        <v>82</v>
      </c>
    </row>
    <row r="96" spans="1:36" x14ac:dyDescent="0.25">
      <c r="A96" s="15">
        <v>43978</v>
      </c>
      <c r="B96" s="52">
        <f t="shared" si="9"/>
        <v>86</v>
      </c>
      <c r="C96" s="56">
        <f>+'Modelo predictivo'!G93</f>
        <v>592.79489075392485</v>
      </c>
      <c r="D96" s="59">
        <f>+$C96*'Estructura Poblacion'!C$19</f>
        <v>24.182147255149729</v>
      </c>
      <c r="E96" s="59">
        <f>+$C96*'Estructura Poblacion'!D$19</f>
        <v>39.769240838998741</v>
      </c>
      <c r="F96" s="59">
        <f>+$C96*'Estructura Poblacion'!E$19</f>
        <v>120.69122811029135</v>
      </c>
      <c r="G96" s="59">
        <f>+$C96*'Estructura Poblacion'!F$19</f>
        <v>137.74439457902952</v>
      </c>
      <c r="H96" s="59">
        <f>+$C96*'Estructura Poblacion'!G$19</f>
        <v>110.297818551345</v>
      </c>
      <c r="I96" s="59">
        <f>+$C96*'Estructura Poblacion'!H$19</f>
        <v>75.07179258639836</v>
      </c>
      <c r="J96" s="59">
        <f>+$C96*'Estructura Poblacion'!I$19</f>
        <v>39.930347749426119</v>
      </c>
      <c r="K96" s="59">
        <f>+$C96*'Estructura Poblacion'!J$19</f>
        <v>21.995120946098044</v>
      </c>
      <c r="L96" s="59">
        <f>+$C96*'Estructura Poblacion'!K$19</f>
        <v>23.112800137187996</v>
      </c>
      <c r="M96" s="129">
        <f>+ROUND(D96*Parámetros!$B$105,0)</f>
        <v>0</v>
      </c>
      <c r="N96" s="129">
        <f>+ROUND(E96*Parámetros!$B$106,0)</f>
        <v>0</v>
      </c>
      <c r="O96" s="129">
        <f>+ROUND(F96*Parámetros!$B$107,0)</f>
        <v>1</v>
      </c>
      <c r="P96" s="129">
        <f>+ROUND(G96*Parámetros!$B$108,0)</f>
        <v>4</v>
      </c>
      <c r="Q96" s="129">
        <f>+ROUND(H96*Parámetros!$B$109,0)</f>
        <v>5</v>
      </c>
      <c r="R96" s="129">
        <f>+ROUND(I96*Parámetros!$B$110,0)</f>
        <v>8</v>
      </c>
      <c r="S96" s="129">
        <f>+ROUND(J96*Parámetros!$B$111,0)</f>
        <v>7</v>
      </c>
      <c r="T96" s="129">
        <f>+ROUND(K96*Parámetros!$B$112,0)</f>
        <v>5</v>
      </c>
      <c r="U96" s="129">
        <f>+ROUND(L96*Parámetros!$B$113,0)</f>
        <v>6</v>
      </c>
      <c r="V96" s="129">
        <f t="shared" si="10"/>
        <v>36</v>
      </c>
      <c r="W96" s="129">
        <f t="shared" si="12"/>
        <v>19</v>
      </c>
      <c r="X96" s="59">
        <f t="shared" si="7"/>
        <v>333</v>
      </c>
      <c r="Y96" s="60">
        <f>+ROUND(M96*Parámetros!$C$105,0)</f>
        <v>0</v>
      </c>
      <c r="Z96" s="60">
        <f>+ROUND(N96*Parámetros!$C$106,0)</f>
        <v>0</v>
      </c>
      <c r="AA96" s="60">
        <f>+ROUND(O96*Parámetros!$C$107,0)</f>
        <v>0</v>
      </c>
      <c r="AB96" s="60">
        <f>+ROUND(P96*Parámetros!$C$108,0)</f>
        <v>0</v>
      </c>
      <c r="AC96" s="60">
        <f>+ROUND(Q96*Parámetros!$C$109,0)</f>
        <v>0</v>
      </c>
      <c r="AD96" s="60">
        <f>+ROUND(R96*Parámetros!$C$110,0)</f>
        <v>1</v>
      </c>
      <c r="AE96" s="60">
        <f>+ROUND(S96*Parámetros!$C$111,0)</f>
        <v>2</v>
      </c>
      <c r="AF96" s="60">
        <f>+ROUND(T96*Parámetros!$C$112,0)</f>
        <v>2</v>
      </c>
      <c r="AG96" s="60">
        <f>+ROUND(U96*Parámetros!$C$113,0)</f>
        <v>4</v>
      </c>
      <c r="AH96" s="60">
        <f t="shared" si="11"/>
        <v>9</v>
      </c>
      <c r="AI96" s="107">
        <f t="shared" si="13"/>
        <v>4</v>
      </c>
      <c r="AJ96" s="59">
        <f t="shared" si="8"/>
        <v>87</v>
      </c>
    </row>
    <row r="97" spans="1:36" x14ac:dyDescent="0.25">
      <c r="A97" s="16">
        <v>43979</v>
      </c>
      <c r="B97" s="52">
        <f t="shared" si="9"/>
        <v>87</v>
      </c>
      <c r="C97" s="56">
        <f>+'Modelo predictivo'!G94</f>
        <v>624.96183583140373</v>
      </c>
      <c r="D97" s="59">
        <f>+$C97*'Estructura Poblacion'!C$19</f>
        <v>25.494347840452694</v>
      </c>
      <c r="E97" s="59">
        <f>+$C97*'Estructura Poblacion'!D$19</f>
        <v>41.927246931484</v>
      </c>
      <c r="F97" s="59">
        <f>+$C97*'Estructura Poblacion'!E$19</f>
        <v>127.24031982229936</v>
      </c>
      <c r="G97" s="59">
        <f>+$C97*'Estructura Poblacion'!F$19</f>
        <v>145.21884559786176</v>
      </c>
      <c r="H97" s="59">
        <f>+$C97*'Estructura Poblacion'!G$19</f>
        <v>116.28293064803417</v>
      </c>
      <c r="I97" s="59">
        <f>+$C97*'Estructura Poblacion'!H$19</f>
        <v>79.145427947734476</v>
      </c>
      <c r="J97" s="59">
        <f>+$C97*'Estructura Poblacion'!I$19</f>
        <v>42.097096017696209</v>
      </c>
      <c r="K97" s="59">
        <f>+$C97*'Estructura Poblacion'!J$19</f>
        <v>23.188646495121947</v>
      </c>
      <c r="L97" s="59">
        <f>+$C97*'Estructura Poblacion'!K$19</f>
        <v>24.366974530719155</v>
      </c>
      <c r="M97" s="129">
        <f>+ROUND(D97*Parámetros!$B$105,0)</f>
        <v>0</v>
      </c>
      <c r="N97" s="129">
        <f>+ROUND(E97*Parámetros!$B$106,0)</f>
        <v>0</v>
      </c>
      <c r="O97" s="129">
        <f>+ROUND(F97*Parámetros!$B$107,0)</f>
        <v>2</v>
      </c>
      <c r="P97" s="129">
        <f>+ROUND(G97*Parámetros!$B$108,0)</f>
        <v>5</v>
      </c>
      <c r="Q97" s="129">
        <f>+ROUND(H97*Parámetros!$B$109,0)</f>
        <v>6</v>
      </c>
      <c r="R97" s="129">
        <f>+ROUND(I97*Parámetros!$B$110,0)</f>
        <v>8</v>
      </c>
      <c r="S97" s="129">
        <f>+ROUND(J97*Parámetros!$B$111,0)</f>
        <v>7</v>
      </c>
      <c r="T97" s="129">
        <f>+ROUND(K97*Parámetros!$B$112,0)</f>
        <v>6</v>
      </c>
      <c r="U97" s="129">
        <f>+ROUND(L97*Parámetros!$B$113,0)</f>
        <v>7</v>
      </c>
      <c r="V97" s="129">
        <f t="shared" si="10"/>
        <v>41</v>
      </c>
      <c r="W97" s="129">
        <f t="shared" si="12"/>
        <v>20</v>
      </c>
      <c r="X97" s="59">
        <f t="shared" si="7"/>
        <v>354</v>
      </c>
      <c r="Y97" s="60">
        <f>+ROUND(M97*Parámetros!$C$105,0)</f>
        <v>0</v>
      </c>
      <c r="Z97" s="60">
        <f>+ROUND(N97*Parámetros!$C$106,0)</f>
        <v>0</v>
      </c>
      <c r="AA97" s="60">
        <f>+ROUND(O97*Parámetros!$C$107,0)</f>
        <v>0</v>
      </c>
      <c r="AB97" s="60">
        <f>+ROUND(P97*Parámetros!$C$108,0)</f>
        <v>0</v>
      </c>
      <c r="AC97" s="60">
        <f>+ROUND(Q97*Parámetros!$C$109,0)</f>
        <v>0</v>
      </c>
      <c r="AD97" s="60">
        <f>+ROUND(R97*Parámetros!$C$110,0)</f>
        <v>1</v>
      </c>
      <c r="AE97" s="60">
        <f>+ROUND(S97*Parámetros!$C$111,0)</f>
        <v>2</v>
      </c>
      <c r="AF97" s="60">
        <f>+ROUND(T97*Parámetros!$C$112,0)</f>
        <v>3</v>
      </c>
      <c r="AG97" s="60">
        <f>+ROUND(U97*Parámetros!$C$113,0)</f>
        <v>5</v>
      </c>
      <c r="AH97" s="60">
        <f t="shared" si="11"/>
        <v>11</v>
      </c>
      <c r="AI97" s="107">
        <f t="shared" si="13"/>
        <v>4</v>
      </c>
      <c r="AJ97" s="59">
        <f t="shared" si="8"/>
        <v>94</v>
      </c>
    </row>
    <row r="98" spans="1:36" x14ac:dyDescent="0.25">
      <c r="A98" s="13">
        <v>43980</v>
      </c>
      <c r="B98" s="52">
        <f t="shared" si="9"/>
        <v>88</v>
      </c>
      <c r="C98" s="56">
        <f>+'Modelo predictivo'!G95</f>
        <v>658.8727408349514</v>
      </c>
      <c r="D98" s="59">
        <f>+$C98*'Estructura Poblacion'!C$19</f>
        <v>26.877690563444531</v>
      </c>
      <c r="E98" s="59">
        <f>+$C98*'Estructura Poblacion'!D$19</f>
        <v>44.202251269728741</v>
      </c>
      <c r="F98" s="59">
        <f>+$C98*'Estructura Poblacion'!E$19</f>
        <v>134.14447644551919</v>
      </c>
      <c r="G98" s="59">
        <f>+$C98*'Estructura Poblacion'!F$19</f>
        <v>153.09853071694226</v>
      </c>
      <c r="H98" s="59">
        <f>+$C98*'Estructura Poblacion'!G$19</f>
        <v>122.59253099265966</v>
      </c>
      <c r="I98" s="59">
        <f>+$C98*'Estructura Poblacion'!H$19</f>
        <v>83.439919122592045</v>
      </c>
      <c r="J98" s="59">
        <f>+$C98*'Estructura Poblacion'!I$19</f>
        <v>44.381316496667075</v>
      </c>
      <c r="K98" s="59">
        <f>+$C98*'Estructura Poblacion'!J$19</f>
        <v>24.446880107756595</v>
      </c>
      <c r="L98" s="59">
        <f>+$C98*'Estructura Poblacion'!K$19</f>
        <v>25.689145119641317</v>
      </c>
      <c r="M98" s="129">
        <f>+ROUND(D98*Parámetros!$B$105,0)</f>
        <v>0</v>
      </c>
      <c r="N98" s="129">
        <f>+ROUND(E98*Parámetros!$B$106,0)</f>
        <v>0</v>
      </c>
      <c r="O98" s="129">
        <f>+ROUND(F98*Parámetros!$B$107,0)</f>
        <v>2</v>
      </c>
      <c r="P98" s="129">
        <f>+ROUND(G98*Parámetros!$B$108,0)</f>
        <v>5</v>
      </c>
      <c r="Q98" s="129">
        <f>+ROUND(H98*Parámetros!$B$109,0)</f>
        <v>6</v>
      </c>
      <c r="R98" s="129">
        <f>+ROUND(I98*Parámetros!$B$110,0)</f>
        <v>9</v>
      </c>
      <c r="S98" s="129">
        <f>+ROUND(J98*Parámetros!$B$111,0)</f>
        <v>7</v>
      </c>
      <c r="T98" s="129">
        <f>+ROUND(K98*Parámetros!$B$112,0)</f>
        <v>6</v>
      </c>
      <c r="U98" s="129">
        <f>+ROUND(L98*Parámetros!$B$113,0)</f>
        <v>7</v>
      </c>
      <c r="V98" s="129">
        <f t="shared" si="10"/>
        <v>42</v>
      </c>
      <c r="W98" s="129">
        <f t="shared" si="12"/>
        <v>22</v>
      </c>
      <c r="X98" s="59">
        <f t="shared" si="7"/>
        <v>374</v>
      </c>
      <c r="Y98" s="60">
        <f>+ROUND(M98*Parámetros!$C$105,0)</f>
        <v>0</v>
      </c>
      <c r="Z98" s="60">
        <f>+ROUND(N98*Parámetros!$C$106,0)</f>
        <v>0</v>
      </c>
      <c r="AA98" s="60">
        <f>+ROUND(O98*Parámetros!$C$107,0)</f>
        <v>0</v>
      </c>
      <c r="AB98" s="60">
        <f>+ROUND(P98*Parámetros!$C$108,0)</f>
        <v>0</v>
      </c>
      <c r="AC98" s="60">
        <f>+ROUND(Q98*Parámetros!$C$109,0)</f>
        <v>0</v>
      </c>
      <c r="AD98" s="60">
        <f>+ROUND(R98*Parámetros!$C$110,0)</f>
        <v>1</v>
      </c>
      <c r="AE98" s="60">
        <f>+ROUND(S98*Parámetros!$C$111,0)</f>
        <v>2</v>
      </c>
      <c r="AF98" s="60">
        <f>+ROUND(T98*Parámetros!$C$112,0)</f>
        <v>3</v>
      </c>
      <c r="AG98" s="60">
        <f>+ROUND(U98*Parámetros!$C$113,0)</f>
        <v>5</v>
      </c>
      <c r="AH98" s="60">
        <f t="shared" si="11"/>
        <v>11</v>
      </c>
      <c r="AI98" s="107">
        <f t="shared" si="13"/>
        <v>5</v>
      </c>
      <c r="AJ98" s="59">
        <f t="shared" si="8"/>
        <v>100</v>
      </c>
    </row>
    <row r="99" spans="1:36" x14ac:dyDescent="0.25">
      <c r="A99" s="13">
        <v>43981</v>
      </c>
      <c r="B99" s="52">
        <f t="shared" si="9"/>
        <v>89</v>
      </c>
      <c r="C99" s="56">
        <f>+'Modelo predictivo'!G96</f>
        <v>641.48902677744627</v>
      </c>
      <c r="D99" s="59">
        <f>+$C99*'Estructura Poblacion'!C$19</f>
        <v>26.168548936657963</v>
      </c>
      <c r="E99" s="59">
        <f>+$C99*'Estructura Poblacion'!D$19</f>
        <v>43.036018021412517</v>
      </c>
      <c r="F99" s="59">
        <f>+$C99*'Estructura Poblacion'!E$19</f>
        <v>130.60520538997739</v>
      </c>
      <c r="G99" s="59">
        <f>+$C99*'Estructura Poblacion'!F$19</f>
        <v>149.0591754429104</v>
      </c>
      <c r="H99" s="59">
        <f>+$C99*'Estructura Poblacion'!G$19</f>
        <v>119.35804674056935</v>
      </c>
      <c r="I99" s="59">
        <f>+$C99*'Estructura Poblacion'!H$19</f>
        <v>81.238438312852722</v>
      </c>
      <c r="J99" s="59">
        <f>+$C99*'Estructura Poblacion'!I$19</f>
        <v>43.210358787146411</v>
      </c>
      <c r="K99" s="59">
        <f>+$C99*'Estructura Poblacion'!J$19</f>
        <v>23.801873041820308</v>
      </c>
      <c r="L99" s="59">
        <f>+$C99*'Estructura Poblacion'!K$19</f>
        <v>25.011362104099224</v>
      </c>
      <c r="M99" s="129">
        <f>+ROUND(D99*Parámetros!$B$105,0)</f>
        <v>0</v>
      </c>
      <c r="N99" s="129">
        <f>+ROUND(E99*Parámetros!$B$106,0)</f>
        <v>0</v>
      </c>
      <c r="O99" s="129">
        <f>+ROUND(F99*Parámetros!$B$107,0)</f>
        <v>2</v>
      </c>
      <c r="P99" s="129">
        <f>+ROUND(G99*Parámetros!$B$108,0)</f>
        <v>5</v>
      </c>
      <c r="Q99" s="129">
        <f>+ROUND(H99*Parámetros!$B$109,0)</f>
        <v>6</v>
      </c>
      <c r="R99" s="129">
        <f>+ROUND(I99*Parámetros!$B$110,0)</f>
        <v>8</v>
      </c>
      <c r="S99" s="129">
        <f>+ROUND(J99*Parámetros!$B$111,0)</f>
        <v>7</v>
      </c>
      <c r="T99" s="129">
        <f>+ROUND(K99*Parámetros!$B$112,0)</f>
        <v>6</v>
      </c>
      <c r="U99" s="129">
        <f>+ROUND(L99*Parámetros!$B$113,0)</f>
        <v>7</v>
      </c>
      <c r="V99" s="129">
        <f t="shared" si="10"/>
        <v>41</v>
      </c>
      <c r="W99" s="129">
        <f t="shared" si="12"/>
        <v>23</v>
      </c>
      <c r="X99" s="59">
        <f t="shared" si="7"/>
        <v>392</v>
      </c>
      <c r="Y99" s="60">
        <f>+ROUND(M99*Parámetros!$C$105,0)</f>
        <v>0</v>
      </c>
      <c r="Z99" s="60">
        <f>+ROUND(N99*Parámetros!$C$106,0)</f>
        <v>0</v>
      </c>
      <c r="AA99" s="60">
        <f>+ROUND(O99*Parámetros!$C$107,0)</f>
        <v>0</v>
      </c>
      <c r="AB99" s="60">
        <f>+ROUND(P99*Parámetros!$C$108,0)</f>
        <v>0</v>
      </c>
      <c r="AC99" s="60">
        <f>+ROUND(Q99*Parámetros!$C$109,0)</f>
        <v>0</v>
      </c>
      <c r="AD99" s="60">
        <f>+ROUND(R99*Parámetros!$C$110,0)</f>
        <v>1</v>
      </c>
      <c r="AE99" s="60">
        <f>+ROUND(S99*Parámetros!$C$111,0)</f>
        <v>2</v>
      </c>
      <c r="AF99" s="60">
        <f>+ROUND(T99*Parámetros!$C$112,0)</f>
        <v>3</v>
      </c>
      <c r="AG99" s="60">
        <f>+ROUND(U99*Parámetros!$C$113,0)</f>
        <v>5</v>
      </c>
      <c r="AH99" s="60">
        <f t="shared" si="11"/>
        <v>11</v>
      </c>
      <c r="AI99" s="107">
        <f t="shared" si="13"/>
        <v>6</v>
      </c>
      <c r="AJ99" s="59">
        <f t="shared" si="8"/>
        <v>105</v>
      </c>
    </row>
    <row r="100" spans="1:36" ht="15.75" thickBot="1" x14ac:dyDescent="0.3">
      <c r="A100" s="17">
        <v>43982</v>
      </c>
      <c r="B100" s="52">
        <f t="shared" si="9"/>
        <v>90</v>
      </c>
      <c r="C100" s="56">
        <f>+'Modelo predictivo'!G97</f>
        <v>670.1262609437108</v>
      </c>
      <c r="D100" s="59">
        <f>+$C100*'Estructura Poblacion'!C$19</f>
        <v>27.336760445208704</v>
      </c>
      <c r="E100" s="59">
        <f>+$C100*'Estructura Poblacion'!D$19</f>
        <v>44.957223956694001</v>
      </c>
      <c r="F100" s="59">
        <f>+$C100*'Estructura Poblacion'!E$19</f>
        <v>136.43565874765181</v>
      </c>
      <c r="G100" s="59">
        <f>+$C100*'Estructura Poblacion'!F$19</f>
        <v>155.71344750931297</v>
      </c>
      <c r="H100" s="59">
        <f>+$C100*'Estructura Poblacion'!G$19</f>
        <v>124.68640652765497</v>
      </c>
      <c r="I100" s="59">
        <f>+$C100*'Estructura Poblacion'!H$19</f>
        <v>84.86506960996752</v>
      </c>
      <c r="J100" s="59">
        <f>+$C100*'Estructura Poblacion'!I$19</f>
        <v>45.139347610559476</v>
      </c>
      <c r="K100" s="59">
        <f>+$C100*'Estructura Poblacion'!J$19</f>
        <v>24.864431843984796</v>
      </c>
      <c r="L100" s="59">
        <f>+$C100*'Estructura Poblacion'!K$19</f>
        <v>26.127914692676576</v>
      </c>
      <c r="M100" s="129">
        <f>+ROUND(D100*Parámetros!$B$105,0)</f>
        <v>0</v>
      </c>
      <c r="N100" s="129">
        <f>+ROUND(E100*Parámetros!$B$106,0)</f>
        <v>0</v>
      </c>
      <c r="O100" s="129">
        <f>+ROUND(F100*Parámetros!$B$107,0)</f>
        <v>2</v>
      </c>
      <c r="P100" s="129">
        <f>+ROUND(G100*Parámetros!$B$108,0)</f>
        <v>5</v>
      </c>
      <c r="Q100" s="129">
        <f>+ROUND(H100*Parámetros!$B$109,0)</f>
        <v>6</v>
      </c>
      <c r="R100" s="129">
        <f>+ROUND(I100*Parámetros!$B$110,0)</f>
        <v>9</v>
      </c>
      <c r="S100" s="129">
        <f>+ROUND(J100*Parámetros!$B$111,0)</f>
        <v>7</v>
      </c>
      <c r="T100" s="129">
        <f>+ROUND(K100*Parámetros!$B$112,0)</f>
        <v>6</v>
      </c>
      <c r="U100" s="129">
        <f>+ROUND(L100*Parámetros!$B$113,0)</f>
        <v>7</v>
      </c>
      <c r="V100" s="129">
        <f t="shared" si="10"/>
        <v>42</v>
      </c>
      <c r="W100" s="129">
        <f t="shared" si="12"/>
        <v>23</v>
      </c>
      <c r="X100" s="59">
        <f t="shared" si="7"/>
        <v>411</v>
      </c>
      <c r="Y100" s="60">
        <f>+ROUND(M100*Parámetros!$C$105,0)</f>
        <v>0</v>
      </c>
      <c r="Z100" s="60">
        <f>+ROUND(N100*Parámetros!$C$106,0)</f>
        <v>0</v>
      </c>
      <c r="AA100" s="60">
        <f>+ROUND(O100*Parámetros!$C$107,0)</f>
        <v>0</v>
      </c>
      <c r="AB100" s="60">
        <f>+ROUND(P100*Parámetros!$C$108,0)</f>
        <v>0</v>
      </c>
      <c r="AC100" s="60">
        <f>+ROUND(Q100*Parámetros!$C$109,0)</f>
        <v>0</v>
      </c>
      <c r="AD100" s="60">
        <f>+ROUND(R100*Parámetros!$C$110,0)</f>
        <v>1</v>
      </c>
      <c r="AE100" s="60">
        <f>+ROUND(S100*Parámetros!$C$111,0)</f>
        <v>2</v>
      </c>
      <c r="AF100" s="60">
        <f>+ROUND(T100*Parámetros!$C$112,0)</f>
        <v>3</v>
      </c>
      <c r="AG100" s="60">
        <f>+ROUND(U100*Parámetros!$C$113,0)</f>
        <v>5</v>
      </c>
      <c r="AH100" s="60">
        <f t="shared" si="11"/>
        <v>11</v>
      </c>
      <c r="AI100" s="107">
        <f t="shared" si="13"/>
        <v>6</v>
      </c>
      <c r="AJ100" s="59">
        <f t="shared" si="8"/>
        <v>110</v>
      </c>
    </row>
    <row r="101" spans="1:36" x14ac:dyDescent="0.25">
      <c r="A101" s="18">
        <v>43983</v>
      </c>
      <c r="B101" s="52">
        <f t="shared" si="9"/>
        <v>91</v>
      </c>
      <c r="C101" s="56">
        <f>+'Modelo predictivo'!G98</f>
        <v>700.04034276306629</v>
      </c>
      <c r="D101" s="59">
        <f>+$C101*'Estructura Poblacion'!C$19</f>
        <v>28.55705897146327</v>
      </c>
      <c r="E101" s="59">
        <f>+$C101*'Estructura Poblacion'!D$19</f>
        <v>46.964090653602327</v>
      </c>
      <c r="F101" s="59">
        <f>+$C101*'Estructura Poblacion'!E$19</f>
        <v>142.52607438530691</v>
      </c>
      <c r="G101" s="59">
        <f>+$C101*'Estructura Poblacion'!F$19</f>
        <v>162.66441344013293</v>
      </c>
      <c r="H101" s="59">
        <f>+$C101*'Estructura Poblacion'!G$19</f>
        <v>130.25234176107958</v>
      </c>
      <c r="I101" s="59">
        <f>+$C101*'Estructura Poblacion'!H$19</f>
        <v>88.653401427232495</v>
      </c>
      <c r="J101" s="59">
        <f>+$C101*'Estructura Poblacion'!I$19</f>
        <v>47.154344211040453</v>
      </c>
      <c r="K101" s="59">
        <f>+$C101*'Estructura Poblacion'!J$19</f>
        <v>25.974366929240659</v>
      </c>
      <c r="L101" s="59">
        <f>+$C101*'Estructura Poblacion'!K$19</f>
        <v>27.294250983967686</v>
      </c>
      <c r="M101" s="129">
        <f>+ROUND(D101*Parámetros!$B$105,0)</f>
        <v>0</v>
      </c>
      <c r="N101" s="129">
        <f>+ROUND(E101*Parámetros!$B$106,0)</f>
        <v>0</v>
      </c>
      <c r="O101" s="129">
        <f>+ROUND(F101*Parámetros!$B$107,0)</f>
        <v>2</v>
      </c>
      <c r="P101" s="129">
        <f>+ROUND(G101*Parámetros!$B$108,0)</f>
        <v>5</v>
      </c>
      <c r="Q101" s="129">
        <f>+ROUND(H101*Parámetros!$B$109,0)</f>
        <v>6</v>
      </c>
      <c r="R101" s="129">
        <f>+ROUND(I101*Parámetros!$B$110,0)</f>
        <v>9</v>
      </c>
      <c r="S101" s="129">
        <f>+ROUND(J101*Parámetros!$B$111,0)</f>
        <v>8</v>
      </c>
      <c r="T101" s="129">
        <f>+ROUND(K101*Parámetros!$B$112,0)</f>
        <v>6</v>
      </c>
      <c r="U101" s="129">
        <f>+ROUND(L101*Parámetros!$B$113,0)</f>
        <v>7</v>
      </c>
      <c r="V101" s="129">
        <f t="shared" si="10"/>
        <v>43</v>
      </c>
      <c r="W101" s="129">
        <f t="shared" si="12"/>
        <v>25</v>
      </c>
      <c r="X101" s="59">
        <f t="shared" si="7"/>
        <v>429</v>
      </c>
      <c r="Y101" s="60">
        <f>+ROUND(M101*Parámetros!$C$105,0)</f>
        <v>0</v>
      </c>
      <c r="Z101" s="60">
        <f>+ROUND(N101*Parámetros!$C$106,0)</f>
        <v>0</v>
      </c>
      <c r="AA101" s="60">
        <f>+ROUND(O101*Parámetros!$C$107,0)</f>
        <v>0</v>
      </c>
      <c r="AB101" s="60">
        <f>+ROUND(P101*Parámetros!$C$108,0)</f>
        <v>0</v>
      </c>
      <c r="AC101" s="60">
        <f>+ROUND(Q101*Parámetros!$C$109,0)</f>
        <v>0</v>
      </c>
      <c r="AD101" s="60">
        <f>+ROUND(R101*Parámetros!$C$110,0)</f>
        <v>1</v>
      </c>
      <c r="AE101" s="60">
        <f>+ROUND(S101*Parámetros!$C$111,0)</f>
        <v>2</v>
      </c>
      <c r="AF101" s="60">
        <f>+ROUND(T101*Parámetros!$C$112,0)</f>
        <v>3</v>
      </c>
      <c r="AG101" s="60">
        <f>+ROUND(U101*Parámetros!$C$113,0)</f>
        <v>5</v>
      </c>
      <c r="AH101" s="60">
        <f t="shared" si="11"/>
        <v>11</v>
      </c>
      <c r="AI101" s="107">
        <f t="shared" si="13"/>
        <v>7</v>
      </c>
      <c r="AJ101" s="59">
        <f t="shared" si="8"/>
        <v>114</v>
      </c>
    </row>
    <row r="102" spans="1:36" x14ac:dyDescent="0.25">
      <c r="A102" s="19">
        <v>43984</v>
      </c>
      <c r="B102" s="52">
        <f t="shared" si="9"/>
        <v>92</v>
      </c>
      <c r="C102" s="56">
        <f>+'Modelo predictivo'!G99</f>
        <v>731.28805959224701</v>
      </c>
      <c r="D102" s="59">
        <f>+$C102*'Estructura Poblacion'!C$19</f>
        <v>29.831761067477355</v>
      </c>
      <c r="E102" s="59">
        <f>+$C102*'Estructura Poblacion'!D$19</f>
        <v>49.060427844815365</v>
      </c>
      <c r="F102" s="59">
        <f>+$C102*'Estructura Poblacion'!E$19</f>
        <v>148.88801403522532</v>
      </c>
      <c r="G102" s="59">
        <f>+$C102*'Estructura Poblacion'!F$19</f>
        <v>169.92526859213723</v>
      </c>
      <c r="H102" s="59">
        <f>+$C102*'Estructura Poblacion'!G$19</f>
        <v>136.06641852646027</v>
      </c>
      <c r="I102" s="59">
        <f>+$C102*'Estructura Poblacion'!H$19</f>
        <v>92.610625339225578</v>
      </c>
      <c r="J102" s="59">
        <f>+$C102*'Estructura Poblacion'!I$19</f>
        <v>49.259173754658647</v>
      </c>
      <c r="K102" s="59">
        <f>+$C102*'Estructura Poblacion'!J$19</f>
        <v>27.133785341354734</v>
      </c>
      <c r="L102" s="59">
        <f>+$C102*'Estructura Poblacion'!K$19</f>
        <v>28.512585090892543</v>
      </c>
      <c r="M102" s="129">
        <f>+ROUND(D102*Parámetros!$B$105,0)</f>
        <v>0</v>
      </c>
      <c r="N102" s="129">
        <f>+ROUND(E102*Parámetros!$B$106,0)</f>
        <v>0</v>
      </c>
      <c r="O102" s="129">
        <f>+ROUND(F102*Parámetros!$B$107,0)</f>
        <v>2</v>
      </c>
      <c r="P102" s="129">
        <f>+ROUND(G102*Parámetros!$B$108,0)</f>
        <v>5</v>
      </c>
      <c r="Q102" s="129">
        <f>+ROUND(H102*Parámetros!$B$109,0)</f>
        <v>7</v>
      </c>
      <c r="R102" s="129">
        <f>+ROUND(I102*Parámetros!$B$110,0)</f>
        <v>9</v>
      </c>
      <c r="S102" s="129">
        <f>+ROUND(J102*Parámetros!$B$111,0)</f>
        <v>8</v>
      </c>
      <c r="T102" s="129">
        <f>+ROUND(K102*Parámetros!$B$112,0)</f>
        <v>7</v>
      </c>
      <c r="U102" s="129">
        <f>+ROUND(L102*Parámetros!$B$113,0)</f>
        <v>8</v>
      </c>
      <c r="V102" s="129">
        <f t="shared" si="10"/>
        <v>46</v>
      </c>
      <c r="W102" s="129">
        <f t="shared" si="12"/>
        <v>26</v>
      </c>
      <c r="X102" s="59">
        <f t="shared" si="7"/>
        <v>449</v>
      </c>
      <c r="Y102" s="60">
        <f>+ROUND(M102*Parámetros!$C$105,0)</f>
        <v>0</v>
      </c>
      <c r="Z102" s="60">
        <f>+ROUND(N102*Parámetros!$C$106,0)</f>
        <v>0</v>
      </c>
      <c r="AA102" s="60">
        <f>+ROUND(O102*Parámetros!$C$107,0)</f>
        <v>0</v>
      </c>
      <c r="AB102" s="60">
        <f>+ROUND(P102*Parámetros!$C$108,0)</f>
        <v>0</v>
      </c>
      <c r="AC102" s="60">
        <f>+ROUND(Q102*Parámetros!$C$109,0)</f>
        <v>0</v>
      </c>
      <c r="AD102" s="60">
        <f>+ROUND(R102*Parámetros!$C$110,0)</f>
        <v>1</v>
      </c>
      <c r="AE102" s="60">
        <f>+ROUND(S102*Parámetros!$C$111,0)</f>
        <v>2</v>
      </c>
      <c r="AF102" s="60">
        <f>+ROUND(T102*Parámetros!$C$112,0)</f>
        <v>3</v>
      </c>
      <c r="AG102" s="60">
        <f>+ROUND(U102*Parámetros!$C$113,0)</f>
        <v>6</v>
      </c>
      <c r="AH102" s="60">
        <f t="shared" si="11"/>
        <v>12</v>
      </c>
      <c r="AI102" s="107">
        <f t="shared" si="13"/>
        <v>7</v>
      </c>
      <c r="AJ102" s="59">
        <f t="shared" si="8"/>
        <v>119</v>
      </c>
    </row>
    <row r="103" spans="1:36" x14ac:dyDescent="0.25">
      <c r="A103" s="19">
        <v>43985</v>
      </c>
      <c r="B103" s="52">
        <f t="shared" si="9"/>
        <v>93</v>
      </c>
      <c r="C103" s="56">
        <f>+'Modelo predictivo'!G100</f>
        <v>763.92871128767729</v>
      </c>
      <c r="D103" s="59">
        <f>+$C103*'Estructura Poblacion'!C$19</f>
        <v>31.163285778830851</v>
      </c>
      <c r="E103" s="59">
        <f>+$C103*'Estructura Poblacion'!D$19</f>
        <v>51.250213820815432</v>
      </c>
      <c r="F103" s="59">
        <f>+$C103*'Estructura Poblacion'!E$19</f>
        <v>155.53355096694804</v>
      </c>
      <c r="G103" s="59">
        <f>+$C103*'Estructura Poblacion'!F$19</f>
        <v>177.50979213742934</v>
      </c>
      <c r="H103" s="59">
        <f>+$C103*'Estructura Poblacion'!G$19</f>
        <v>142.13967039528364</v>
      </c>
      <c r="I103" s="59">
        <f>+$C103*'Estructura Poblacion'!H$19</f>
        <v>96.744251104535024</v>
      </c>
      <c r="J103" s="59">
        <f>+$C103*'Estructura Poblacion'!I$19</f>
        <v>51.457830648122766</v>
      </c>
      <c r="K103" s="59">
        <f>+$C103*'Estructura Poblacion'!J$19</f>
        <v>28.344887348133792</v>
      </c>
      <c r="L103" s="59">
        <f>+$C103*'Estructura Poblacion'!K$19</f>
        <v>29.785229087578426</v>
      </c>
      <c r="M103" s="129">
        <f>+ROUND(D103*Parámetros!$B$105,0)</f>
        <v>0</v>
      </c>
      <c r="N103" s="129">
        <f>+ROUND(E103*Parámetros!$B$106,0)</f>
        <v>0</v>
      </c>
      <c r="O103" s="129">
        <f>+ROUND(F103*Parámetros!$B$107,0)</f>
        <v>2</v>
      </c>
      <c r="P103" s="129">
        <f>+ROUND(G103*Parámetros!$B$108,0)</f>
        <v>6</v>
      </c>
      <c r="Q103" s="129">
        <f>+ROUND(H103*Parámetros!$B$109,0)</f>
        <v>7</v>
      </c>
      <c r="R103" s="129">
        <f>+ROUND(I103*Parámetros!$B$110,0)</f>
        <v>10</v>
      </c>
      <c r="S103" s="129">
        <f>+ROUND(J103*Parámetros!$B$111,0)</f>
        <v>9</v>
      </c>
      <c r="T103" s="129">
        <f>+ROUND(K103*Parámetros!$B$112,0)</f>
        <v>7</v>
      </c>
      <c r="U103" s="129">
        <f>+ROUND(L103*Parámetros!$B$113,0)</f>
        <v>8</v>
      </c>
      <c r="V103" s="129">
        <f t="shared" si="10"/>
        <v>49</v>
      </c>
      <c r="W103" s="129">
        <f t="shared" si="12"/>
        <v>28</v>
      </c>
      <c r="X103" s="59">
        <f t="shared" si="7"/>
        <v>470</v>
      </c>
      <c r="Y103" s="60">
        <f>+ROUND(M103*Parámetros!$C$105,0)</f>
        <v>0</v>
      </c>
      <c r="Z103" s="60">
        <f>+ROUND(N103*Parámetros!$C$106,0)</f>
        <v>0</v>
      </c>
      <c r="AA103" s="60">
        <f>+ROUND(O103*Parámetros!$C$107,0)</f>
        <v>0</v>
      </c>
      <c r="AB103" s="60">
        <f>+ROUND(P103*Parámetros!$C$108,0)</f>
        <v>0</v>
      </c>
      <c r="AC103" s="60">
        <f>+ROUND(Q103*Parámetros!$C$109,0)</f>
        <v>0</v>
      </c>
      <c r="AD103" s="60">
        <f>+ROUND(R103*Parámetros!$C$110,0)</f>
        <v>1</v>
      </c>
      <c r="AE103" s="60">
        <f>+ROUND(S103*Parámetros!$C$111,0)</f>
        <v>2</v>
      </c>
      <c r="AF103" s="60">
        <f>+ROUND(T103*Parámetros!$C$112,0)</f>
        <v>3</v>
      </c>
      <c r="AG103" s="60">
        <f>+ROUND(U103*Parámetros!$C$113,0)</f>
        <v>6</v>
      </c>
      <c r="AH103" s="60">
        <f t="shared" si="11"/>
        <v>12</v>
      </c>
      <c r="AI103" s="107">
        <f t="shared" si="13"/>
        <v>8</v>
      </c>
      <c r="AJ103" s="59">
        <f t="shared" si="8"/>
        <v>123</v>
      </c>
    </row>
    <row r="104" spans="1:36" x14ac:dyDescent="0.25">
      <c r="A104" s="19">
        <v>43986</v>
      </c>
      <c r="B104" s="52">
        <f t="shared" si="9"/>
        <v>94</v>
      </c>
      <c r="C104" s="56">
        <f>+'Modelo predictivo'!G101</f>
        <v>798.02422019094229</v>
      </c>
      <c r="D104" s="59">
        <f>+$C104*'Estructura Poblacion'!C$19</f>
        <v>32.554159131314385</v>
      </c>
      <c r="E104" s="59">
        <f>+$C104*'Estructura Poblacion'!D$19</f>
        <v>53.537602808560678</v>
      </c>
      <c r="F104" s="59">
        <f>+$C104*'Estructura Poblacion'!E$19</f>
        <v>162.47529237998026</v>
      </c>
      <c r="G104" s="59">
        <f>+$C104*'Estructura Poblacion'!F$19</f>
        <v>185.43237262015097</v>
      </c>
      <c r="H104" s="59">
        <f>+$C104*'Estructura Poblacion'!G$19</f>
        <v>148.48361888924794</v>
      </c>
      <c r="I104" s="59">
        <f>+$C104*'Estructura Poblacion'!H$19</f>
        <v>101.06212059436524</v>
      </c>
      <c r="J104" s="59">
        <f>+$C104*'Estructura Poblacion'!I$19</f>
        <v>53.754485947343582</v>
      </c>
      <c r="K104" s="59">
        <f>+$C104*'Estructura Poblacion'!J$19</f>
        <v>29.609970522336422</v>
      </c>
      <c r="L104" s="59">
        <f>+$C104*'Estructura Poblacion'!K$19</f>
        <v>31.114597297642845</v>
      </c>
      <c r="M104" s="129">
        <f>+ROUND(D104*Parámetros!$B$105,0)</f>
        <v>0</v>
      </c>
      <c r="N104" s="129">
        <f>+ROUND(E104*Parámetros!$B$106,0)</f>
        <v>0</v>
      </c>
      <c r="O104" s="129">
        <f>+ROUND(F104*Parámetros!$B$107,0)</f>
        <v>2</v>
      </c>
      <c r="P104" s="129">
        <f>+ROUND(G104*Parámetros!$B$108,0)</f>
        <v>6</v>
      </c>
      <c r="Q104" s="129">
        <f>+ROUND(H104*Parámetros!$B$109,0)</f>
        <v>7</v>
      </c>
      <c r="R104" s="129">
        <f>+ROUND(I104*Parámetros!$B$110,0)</f>
        <v>10</v>
      </c>
      <c r="S104" s="129">
        <f>+ROUND(J104*Parámetros!$B$111,0)</f>
        <v>9</v>
      </c>
      <c r="T104" s="129">
        <f>+ROUND(K104*Parámetros!$B$112,0)</f>
        <v>7</v>
      </c>
      <c r="U104" s="129">
        <f>+ROUND(L104*Parámetros!$B$113,0)</f>
        <v>8</v>
      </c>
      <c r="V104" s="129">
        <f t="shared" si="10"/>
        <v>49</v>
      </c>
      <c r="W104" s="129">
        <f t="shared" si="12"/>
        <v>29</v>
      </c>
      <c r="X104" s="59">
        <f t="shared" si="7"/>
        <v>490</v>
      </c>
      <c r="Y104" s="60">
        <f>+ROUND(M104*Parámetros!$C$105,0)</f>
        <v>0</v>
      </c>
      <c r="Z104" s="60">
        <f>+ROUND(N104*Parámetros!$C$106,0)</f>
        <v>0</v>
      </c>
      <c r="AA104" s="60">
        <f>+ROUND(O104*Parámetros!$C$107,0)</f>
        <v>0</v>
      </c>
      <c r="AB104" s="60">
        <f>+ROUND(P104*Parámetros!$C$108,0)</f>
        <v>0</v>
      </c>
      <c r="AC104" s="60">
        <f>+ROUND(Q104*Parámetros!$C$109,0)</f>
        <v>0</v>
      </c>
      <c r="AD104" s="60">
        <f>+ROUND(R104*Parámetros!$C$110,0)</f>
        <v>1</v>
      </c>
      <c r="AE104" s="60">
        <f>+ROUND(S104*Parámetros!$C$111,0)</f>
        <v>2</v>
      </c>
      <c r="AF104" s="60">
        <f>+ROUND(T104*Parámetros!$C$112,0)</f>
        <v>3</v>
      </c>
      <c r="AG104" s="60">
        <f>+ROUND(U104*Parámetros!$C$113,0)</f>
        <v>6</v>
      </c>
      <c r="AH104" s="60">
        <f t="shared" si="11"/>
        <v>12</v>
      </c>
      <c r="AI104" s="107">
        <f t="shared" si="13"/>
        <v>8</v>
      </c>
      <c r="AJ104" s="59">
        <f t="shared" si="8"/>
        <v>127</v>
      </c>
    </row>
    <row r="105" spans="1:36" x14ac:dyDescent="0.25">
      <c r="A105" s="19">
        <v>43987</v>
      </c>
      <c r="B105" s="52">
        <f t="shared" si="9"/>
        <v>95</v>
      </c>
      <c r="C105" s="56">
        <f>+'Modelo predictivo'!G102</f>
        <v>833.6392457485199</v>
      </c>
      <c r="D105" s="59">
        <f>+$C105*'Estructura Poblacion'!C$19</f>
        <v>34.007018806663339</v>
      </c>
      <c r="E105" s="59">
        <f>+$C105*'Estructura Poblacion'!D$19</f>
        <v>55.926932661058267</v>
      </c>
      <c r="F105" s="59">
        <f>+$C105*'Estructura Poblacion'!E$19</f>
        <v>169.72640274001839</v>
      </c>
      <c r="G105" s="59">
        <f>+$C105*'Estructura Poblacion'!F$19</f>
        <v>193.70803459002047</v>
      </c>
      <c r="H105" s="59">
        <f>+$C105*'Estructura Poblacion'!G$19</f>
        <v>155.11029480687469</v>
      </c>
      <c r="I105" s="59">
        <f>+$C105*'Estructura Poblacion'!H$19</f>
        <v>105.57242230802764</v>
      </c>
      <c r="J105" s="59">
        <f>+$C105*'Estructura Poblacion'!I$19</f>
        <v>56.153495078157952</v>
      </c>
      <c r="K105" s="59">
        <f>+$C105*'Estructura Poblacion'!J$19</f>
        <v>30.931433994535055</v>
      </c>
      <c r="L105" s="59">
        <f>+$C105*'Estructura Poblacion'!K$19</f>
        <v>32.503210763164155</v>
      </c>
      <c r="M105" s="129">
        <f>+ROUND(D105*Parámetros!$B$105,0)</f>
        <v>0</v>
      </c>
      <c r="N105" s="129">
        <f>+ROUND(E105*Parámetros!$B$106,0)</f>
        <v>0</v>
      </c>
      <c r="O105" s="129">
        <f>+ROUND(F105*Parámetros!$B$107,0)</f>
        <v>2</v>
      </c>
      <c r="P105" s="129">
        <f>+ROUND(G105*Parámetros!$B$108,0)</f>
        <v>6</v>
      </c>
      <c r="Q105" s="129">
        <f>+ROUND(H105*Parámetros!$B$109,0)</f>
        <v>8</v>
      </c>
      <c r="R105" s="129">
        <f>+ROUND(I105*Parámetros!$B$110,0)</f>
        <v>11</v>
      </c>
      <c r="S105" s="129">
        <f>+ROUND(J105*Parámetros!$B$111,0)</f>
        <v>9</v>
      </c>
      <c r="T105" s="129">
        <f>+ROUND(K105*Parámetros!$B$112,0)</f>
        <v>8</v>
      </c>
      <c r="U105" s="129">
        <f>+ROUND(L105*Parámetros!$B$113,0)</f>
        <v>9</v>
      </c>
      <c r="V105" s="129">
        <f t="shared" si="10"/>
        <v>53</v>
      </c>
      <c r="W105" s="129">
        <f t="shared" si="12"/>
        <v>33</v>
      </c>
      <c r="X105" s="59">
        <f t="shared" si="7"/>
        <v>510</v>
      </c>
      <c r="Y105" s="60">
        <f>+ROUND(M105*Parámetros!$C$105,0)</f>
        <v>0</v>
      </c>
      <c r="Z105" s="60">
        <f>+ROUND(N105*Parámetros!$C$106,0)</f>
        <v>0</v>
      </c>
      <c r="AA105" s="60">
        <f>+ROUND(O105*Parámetros!$C$107,0)</f>
        <v>0</v>
      </c>
      <c r="AB105" s="60">
        <f>+ROUND(P105*Parámetros!$C$108,0)</f>
        <v>0</v>
      </c>
      <c r="AC105" s="60">
        <f>+ROUND(Q105*Parámetros!$C$109,0)</f>
        <v>1</v>
      </c>
      <c r="AD105" s="60">
        <f>+ROUND(R105*Parámetros!$C$110,0)</f>
        <v>1</v>
      </c>
      <c r="AE105" s="60">
        <f>+ROUND(S105*Parámetros!$C$111,0)</f>
        <v>2</v>
      </c>
      <c r="AF105" s="60">
        <f>+ROUND(T105*Parámetros!$C$112,0)</f>
        <v>3</v>
      </c>
      <c r="AG105" s="60">
        <f>+ROUND(U105*Parámetros!$C$113,0)</f>
        <v>6</v>
      </c>
      <c r="AH105" s="60">
        <f t="shared" si="11"/>
        <v>13</v>
      </c>
      <c r="AI105" s="107">
        <f t="shared" si="13"/>
        <v>9</v>
      </c>
      <c r="AJ105" s="59">
        <f t="shared" si="8"/>
        <v>131</v>
      </c>
    </row>
    <row r="106" spans="1:36" x14ac:dyDescent="0.25">
      <c r="A106" s="19">
        <v>43988</v>
      </c>
      <c r="B106" s="52">
        <f t="shared" si="9"/>
        <v>96</v>
      </c>
      <c r="C106" s="56">
        <f>+'Modelo predictivo'!G103</f>
        <v>870.84130413085222</v>
      </c>
      <c r="D106" s="59">
        <f>+$C106*'Estructura Poblacion'!C$19</f>
        <v>35.52461902223213</v>
      </c>
      <c r="E106" s="59">
        <f>+$C106*'Estructura Poblacion'!D$19</f>
        <v>58.4227328823318</v>
      </c>
      <c r="F106" s="59">
        <f>+$C106*'Estructura Poblacion'!E$19</f>
        <v>177.30062813302749</v>
      </c>
      <c r="G106" s="59">
        <f>+$C106*'Estructura Poblacion'!F$19</f>
        <v>202.35246639753962</v>
      </c>
      <c r="H106" s="59">
        <f>+$C106*'Estructura Poblacion'!G$19</f>
        <v>162.03226048031763</v>
      </c>
      <c r="I106" s="59">
        <f>+$C106*'Estructura Poblacion'!H$19</f>
        <v>110.28370652154976</v>
      </c>
      <c r="J106" s="59">
        <f>+$C106*'Estructura Poblacion'!I$19</f>
        <v>58.659405893805697</v>
      </c>
      <c r="K106" s="59">
        <f>+$C106*'Estructura Poblacion'!J$19</f>
        <v>32.31178289147396</v>
      </c>
      <c r="L106" s="59">
        <f>+$C106*'Estructura Poblacion'!K$19</f>
        <v>33.953701908574139</v>
      </c>
      <c r="M106" s="129">
        <f>+ROUND(D106*Parámetros!$B$105,0)</f>
        <v>0</v>
      </c>
      <c r="N106" s="129">
        <f>+ROUND(E106*Parámetros!$B$106,0)</f>
        <v>0</v>
      </c>
      <c r="O106" s="129">
        <f>+ROUND(F106*Parámetros!$B$107,0)</f>
        <v>2</v>
      </c>
      <c r="P106" s="129">
        <f>+ROUND(G106*Parámetros!$B$108,0)</f>
        <v>6</v>
      </c>
      <c r="Q106" s="129">
        <f>+ROUND(H106*Parámetros!$B$109,0)</f>
        <v>8</v>
      </c>
      <c r="R106" s="129">
        <f>+ROUND(I106*Parámetros!$B$110,0)</f>
        <v>11</v>
      </c>
      <c r="S106" s="129">
        <f>+ROUND(J106*Parámetros!$B$111,0)</f>
        <v>10</v>
      </c>
      <c r="T106" s="129">
        <f>+ROUND(K106*Parámetros!$B$112,0)</f>
        <v>8</v>
      </c>
      <c r="U106" s="129">
        <f>+ROUND(L106*Parámetros!$B$113,0)</f>
        <v>9</v>
      </c>
      <c r="V106" s="129">
        <f t="shared" si="10"/>
        <v>54</v>
      </c>
      <c r="W106" s="129">
        <f t="shared" si="12"/>
        <v>34</v>
      </c>
      <c r="X106" s="59">
        <f t="shared" si="7"/>
        <v>530</v>
      </c>
      <c r="Y106" s="60">
        <f>+ROUND(M106*Parámetros!$C$105,0)</f>
        <v>0</v>
      </c>
      <c r="Z106" s="60">
        <f>+ROUND(N106*Parámetros!$C$106,0)</f>
        <v>0</v>
      </c>
      <c r="AA106" s="60">
        <f>+ROUND(O106*Parámetros!$C$107,0)</f>
        <v>0</v>
      </c>
      <c r="AB106" s="60">
        <f>+ROUND(P106*Parámetros!$C$108,0)</f>
        <v>0</v>
      </c>
      <c r="AC106" s="60">
        <f>+ROUND(Q106*Parámetros!$C$109,0)</f>
        <v>1</v>
      </c>
      <c r="AD106" s="60">
        <f>+ROUND(R106*Parámetros!$C$110,0)</f>
        <v>1</v>
      </c>
      <c r="AE106" s="60">
        <f>+ROUND(S106*Parámetros!$C$111,0)</f>
        <v>3</v>
      </c>
      <c r="AF106" s="60">
        <f>+ROUND(T106*Parámetros!$C$112,0)</f>
        <v>3</v>
      </c>
      <c r="AG106" s="60">
        <f>+ROUND(U106*Parámetros!$C$113,0)</f>
        <v>6</v>
      </c>
      <c r="AH106" s="60">
        <f t="shared" si="11"/>
        <v>14</v>
      </c>
      <c r="AI106" s="107">
        <f t="shared" si="13"/>
        <v>9</v>
      </c>
      <c r="AJ106" s="59">
        <f t="shared" si="8"/>
        <v>136</v>
      </c>
    </row>
    <row r="107" spans="1:36" x14ac:dyDescent="0.25">
      <c r="A107" s="19">
        <v>43989</v>
      </c>
      <c r="B107" s="52">
        <f t="shared" si="9"/>
        <v>97</v>
      </c>
      <c r="C107" s="56">
        <f>+'Modelo predictivo'!G104</f>
        <v>932.94796112179756</v>
      </c>
      <c r="D107" s="59">
        <f>+$C107*'Estructura Poblacion'!C$19</f>
        <v>38.058163673688242</v>
      </c>
      <c r="E107" s="59">
        <f>+$C107*'Estructura Poblacion'!D$19</f>
        <v>62.589325135575905</v>
      </c>
      <c r="F107" s="59">
        <f>+$C107*'Estructura Poblacion'!E$19</f>
        <v>189.94535369152317</v>
      </c>
      <c r="G107" s="59">
        <f>+$C107*'Estructura Poblacion'!F$19</f>
        <v>216.78383886713877</v>
      </c>
      <c r="H107" s="59">
        <f>+$C107*'Estructura Poblacion'!G$19</f>
        <v>173.58807664955907</v>
      </c>
      <c r="I107" s="59">
        <f>+$C107*'Estructura Poblacion'!H$19</f>
        <v>118.1489195059752</v>
      </c>
      <c r="J107" s="59">
        <f>+$C107*'Estructura Poblacion'!I$19</f>
        <v>62.842877192029526</v>
      </c>
      <c r="K107" s="59">
        <f>+$C107*'Estructura Poblacion'!J$19</f>
        <v>34.616194507330363</v>
      </c>
      <c r="L107" s="59">
        <f>+$C107*'Estructura Poblacion'!K$19</f>
        <v>36.375211898977348</v>
      </c>
      <c r="M107" s="129">
        <f>+ROUND(D107*Parámetros!$B$105,0)</f>
        <v>0</v>
      </c>
      <c r="N107" s="129">
        <f>+ROUND(E107*Parámetros!$B$106,0)</f>
        <v>0</v>
      </c>
      <c r="O107" s="129">
        <f>+ROUND(F107*Parámetros!$B$107,0)</f>
        <v>2</v>
      </c>
      <c r="P107" s="129">
        <f>+ROUND(G107*Parámetros!$B$108,0)</f>
        <v>7</v>
      </c>
      <c r="Q107" s="129">
        <f>+ROUND(H107*Parámetros!$B$109,0)</f>
        <v>9</v>
      </c>
      <c r="R107" s="129">
        <f>+ROUND(I107*Parámetros!$B$110,0)</f>
        <v>12</v>
      </c>
      <c r="S107" s="129">
        <f>+ROUND(J107*Parámetros!$B$111,0)</f>
        <v>10</v>
      </c>
      <c r="T107" s="129">
        <f>+ROUND(K107*Parámetros!$B$112,0)</f>
        <v>8</v>
      </c>
      <c r="U107" s="129">
        <f>+ROUND(L107*Parámetros!$B$113,0)</f>
        <v>10</v>
      </c>
      <c r="V107" s="129">
        <f t="shared" si="10"/>
        <v>58</v>
      </c>
      <c r="W107" s="129">
        <f t="shared" si="12"/>
        <v>34</v>
      </c>
      <c r="X107" s="59">
        <f t="shared" si="7"/>
        <v>554</v>
      </c>
      <c r="Y107" s="60">
        <f>+ROUND(M107*Parámetros!$C$105,0)</f>
        <v>0</v>
      </c>
      <c r="Z107" s="60">
        <f>+ROUND(N107*Parámetros!$C$106,0)</f>
        <v>0</v>
      </c>
      <c r="AA107" s="60">
        <f>+ROUND(O107*Parámetros!$C$107,0)</f>
        <v>0</v>
      </c>
      <c r="AB107" s="60">
        <f>+ROUND(P107*Parámetros!$C$108,0)</f>
        <v>0</v>
      </c>
      <c r="AC107" s="60">
        <f>+ROUND(Q107*Parámetros!$C$109,0)</f>
        <v>1</v>
      </c>
      <c r="AD107" s="60">
        <f>+ROUND(R107*Parámetros!$C$110,0)</f>
        <v>1</v>
      </c>
      <c r="AE107" s="60">
        <f>+ROUND(S107*Parámetros!$C$111,0)</f>
        <v>3</v>
      </c>
      <c r="AF107" s="60">
        <f>+ROUND(T107*Parámetros!$C$112,0)</f>
        <v>3</v>
      </c>
      <c r="AG107" s="60">
        <f>+ROUND(U107*Parámetros!$C$113,0)</f>
        <v>7</v>
      </c>
      <c r="AH107" s="60">
        <f t="shared" si="11"/>
        <v>15</v>
      </c>
      <c r="AI107" s="107">
        <f t="shared" si="13"/>
        <v>9</v>
      </c>
      <c r="AJ107" s="59">
        <f t="shared" si="8"/>
        <v>142</v>
      </c>
    </row>
    <row r="108" spans="1:36" x14ac:dyDescent="0.25">
      <c r="A108" s="19">
        <v>43990</v>
      </c>
      <c r="B108" s="52">
        <f t="shared" si="9"/>
        <v>98</v>
      </c>
      <c r="C108" s="56">
        <f>+'Modelo predictivo'!G105</f>
        <v>977.34263874590397</v>
      </c>
      <c r="D108" s="59">
        <f>+$C108*'Estructura Poblacion'!C$19</f>
        <v>39.869175624694897</v>
      </c>
      <c r="E108" s="59">
        <f>+$C108*'Estructura Poblacion'!D$19</f>
        <v>65.567661578653812</v>
      </c>
      <c r="F108" s="59">
        <f>+$C108*'Estructura Poblacion'!E$19</f>
        <v>198.98397438071203</v>
      </c>
      <c r="G108" s="59">
        <f>+$C108*'Estructura Poblacion'!F$19</f>
        <v>227.09957891018541</v>
      </c>
      <c r="H108" s="59">
        <f>+$C108*'Estructura Poblacion'!G$19</f>
        <v>181.8483301935826</v>
      </c>
      <c r="I108" s="59">
        <f>+$C108*'Estructura Poblacion'!H$19</f>
        <v>123.77108002476486</v>
      </c>
      <c r="J108" s="59">
        <f>+$C108*'Estructura Poblacion'!I$19</f>
        <v>65.833279004534518</v>
      </c>
      <c r="K108" s="59">
        <f>+$C108*'Estructura Poblacion'!J$19</f>
        <v>36.263419068364229</v>
      </c>
      <c r="L108" s="59">
        <f>+$C108*'Estructura Poblacion'!K$19</f>
        <v>38.106139960411674</v>
      </c>
      <c r="M108" s="129">
        <f>+ROUND(D108*Parámetros!$B$105,0)</f>
        <v>0</v>
      </c>
      <c r="N108" s="129">
        <f>+ROUND(E108*Parámetros!$B$106,0)</f>
        <v>0</v>
      </c>
      <c r="O108" s="129">
        <f>+ROUND(F108*Parámetros!$B$107,0)</f>
        <v>2</v>
      </c>
      <c r="P108" s="129">
        <f>+ROUND(G108*Parámetros!$B$108,0)</f>
        <v>7</v>
      </c>
      <c r="Q108" s="129">
        <f>+ROUND(H108*Parámetros!$B$109,0)</f>
        <v>9</v>
      </c>
      <c r="R108" s="129">
        <f>+ROUND(I108*Parámetros!$B$110,0)</f>
        <v>13</v>
      </c>
      <c r="S108" s="129">
        <f>+ROUND(J108*Parámetros!$B$111,0)</f>
        <v>11</v>
      </c>
      <c r="T108" s="129">
        <f>+ROUND(K108*Parámetros!$B$112,0)</f>
        <v>9</v>
      </c>
      <c r="U108" s="129">
        <f>+ROUND(L108*Parámetros!$B$113,0)</f>
        <v>10</v>
      </c>
      <c r="V108" s="129">
        <f t="shared" si="10"/>
        <v>61</v>
      </c>
      <c r="W108" s="129">
        <f t="shared" si="12"/>
        <v>36</v>
      </c>
      <c r="X108" s="59">
        <f t="shared" si="7"/>
        <v>579</v>
      </c>
      <c r="Y108" s="60">
        <f>+ROUND(M108*Parámetros!$C$105,0)</f>
        <v>0</v>
      </c>
      <c r="Z108" s="60">
        <f>+ROUND(N108*Parámetros!$C$106,0)</f>
        <v>0</v>
      </c>
      <c r="AA108" s="60">
        <f>+ROUND(O108*Parámetros!$C$107,0)</f>
        <v>0</v>
      </c>
      <c r="AB108" s="60">
        <f>+ROUND(P108*Parámetros!$C$108,0)</f>
        <v>0</v>
      </c>
      <c r="AC108" s="60">
        <f>+ROUND(Q108*Parámetros!$C$109,0)</f>
        <v>1</v>
      </c>
      <c r="AD108" s="60">
        <f>+ROUND(R108*Parámetros!$C$110,0)</f>
        <v>2</v>
      </c>
      <c r="AE108" s="60">
        <f>+ROUND(S108*Parámetros!$C$111,0)</f>
        <v>3</v>
      </c>
      <c r="AF108" s="60">
        <f>+ROUND(T108*Parámetros!$C$112,0)</f>
        <v>4</v>
      </c>
      <c r="AG108" s="60">
        <f>+ROUND(U108*Parámetros!$C$113,0)</f>
        <v>7</v>
      </c>
      <c r="AH108" s="60">
        <f t="shared" si="11"/>
        <v>17</v>
      </c>
      <c r="AI108" s="107">
        <f t="shared" si="13"/>
        <v>9</v>
      </c>
      <c r="AJ108" s="59">
        <f t="shared" si="8"/>
        <v>150</v>
      </c>
    </row>
    <row r="109" spans="1:36" x14ac:dyDescent="0.25">
      <c r="A109" s="19">
        <v>43991</v>
      </c>
      <c r="B109" s="52">
        <f t="shared" si="9"/>
        <v>99</v>
      </c>
      <c r="C109" s="56">
        <f>+'Modelo predictivo'!G106</f>
        <v>1023.8463958352804</v>
      </c>
      <c r="D109" s="59">
        <f>+$C109*'Estructura Poblacion'!C$19</f>
        <v>41.766224198144613</v>
      </c>
      <c r="E109" s="59">
        <f>+$C109*'Estructura Poblacion'!D$19</f>
        <v>68.687491294550298</v>
      </c>
      <c r="F109" s="59">
        <f>+$C109*'Estructura Poblacion'!E$19</f>
        <v>208.45199720344812</v>
      </c>
      <c r="G109" s="59">
        <f>+$C109*'Estructura Poblacion'!F$19</f>
        <v>237.90539381486457</v>
      </c>
      <c r="H109" s="59">
        <f>+$C109*'Estructura Poblacion'!G$19</f>
        <v>190.50100760596109</v>
      </c>
      <c r="I109" s="59">
        <f>+$C109*'Estructura Poblacion'!H$19</f>
        <v>129.66033524803754</v>
      </c>
      <c r="J109" s="59">
        <f>+$C109*'Estructura Poblacion'!I$19</f>
        <v>68.96574728521081</v>
      </c>
      <c r="K109" s="59">
        <f>+$C109*'Estructura Poblacion'!J$19</f>
        <v>37.988899124928004</v>
      </c>
      <c r="L109" s="59">
        <f>+$C109*'Estructura Poblacion'!K$19</f>
        <v>39.919300060135392</v>
      </c>
      <c r="M109" s="129">
        <f>+ROUND(D109*Parámetros!$B$105,0)</f>
        <v>0</v>
      </c>
      <c r="N109" s="129">
        <f>+ROUND(E109*Parámetros!$B$106,0)</f>
        <v>0</v>
      </c>
      <c r="O109" s="129">
        <f>+ROUND(F109*Parámetros!$B$107,0)</f>
        <v>3</v>
      </c>
      <c r="P109" s="129">
        <f>+ROUND(G109*Parámetros!$B$108,0)</f>
        <v>8</v>
      </c>
      <c r="Q109" s="129">
        <f>+ROUND(H109*Parámetros!$B$109,0)</f>
        <v>9</v>
      </c>
      <c r="R109" s="129">
        <f>+ROUND(I109*Parámetros!$B$110,0)</f>
        <v>13</v>
      </c>
      <c r="S109" s="129">
        <f>+ROUND(J109*Parámetros!$B$111,0)</f>
        <v>11</v>
      </c>
      <c r="T109" s="129">
        <f>+ROUND(K109*Parámetros!$B$112,0)</f>
        <v>9</v>
      </c>
      <c r="U109" s="129">
        <f>+ROUND(L109*Parámetros!$B$113,0)</f>
        <v>11</v>
      </c>
      <c r="V109" s="129">
        <f t="shared" si="10"/>
        <v>64</v>
      </c>
      <c r="W109" s="129">
        <f t="shared" si="12"/>
        <v>41</v>
      </c>
      <c r="X109" s="59">
        <f t="shared" si="7"/>
        <v>602</v>
      </c>
      <c r="Y109" s="60">
        <f>+ROUND(M109*Parámetros!$C$105,0)</f>
        <v>0</v>
      </c>
      <c r="Z109" s="60">
        <f>+ROUND(N109*Parámetros!$C$106,0)</f>
        <v>0</v>
      </c>
      <c r="AA109" s="60">
        <f>+ROUND(O109*Parámetros!$C$107,0)</f>
        <v>0</v>
      </c>
      <c r="AB109" s="60">
        <f>+ROUND(P109*Parámetros!$C$108,0)</f>
        <v>0</v>
      </c>
      <c r="AC109" s="60">
        <f>+ROUND(Q109*Parámetros!$C$109,0)</f>
        <v>1</v>
      </c>
      <c r="AD109" s="60">
        <f>+ROUND(R109*Parámetros!$C$110,0)</f>
        <v>2</v>
      </c>
      <c r="AE109" s="60">
        <f>+ROUND(S109*Parámetros!$C$111,0)</f>
        <v>3</v>
      </c>
      <c r="AF109" s="60">
        <f>+ROUND(T109*Parámetros!$C$112,0)</f>
        <v>4</v>
      </c>
      <c r="AG109" s="60">
        <f>+ROUND(U109*Parámetros!$C$113,0)</f>
        <v>8</v>
      </c>
      <c r="AH109" s="60">
        <f t="shared" si="11"/>
        <v>18</v>
      </c>
      <c r="AI109" s="107">
        <f t="shared" si="13"/>
        <v>11</v>
      </c>
      <c r="AJ109" s="59">
        <f t="shared" si="8"/>
        <v>157</v>
      </c>
    </row>
    <row r="110" spans="1:36" x14ac:dyDescent="0.25">
      <c r="A110" s="19">
        <v>43992</v>
      </c>
      <c r="B110" s="52">
        <f t="shared" si="9"/>
        <v>100</v>
      </c>
      <c r="C110" s="56">
        <f>+'Modelo predictivo'!G107</f>
        <v>1072.5590923205018</v>
      </c>
      <c r="D110" s="59">
        <f>+$C110*'Estructura Poblacion'!C$19</f>
        <v>43.753383024872811</v>
      </c>
      <c r="E110" s="59">
        <f>+$C110*'Estructura Poblacion'!D$19</f>
        <v>71.955513655495366</v>
      </c>
      <c r="F110" s="59">
        <f>+$C110*'Estructura Poblacion'!E$19</f>
        <v>218.36975333641345</v>
      </c>
      <c r="G110" s="59">
        <f>+$C110*'Estructura Poblacion'!F$19</f>
        <v>249.22448746821081</v>
      </c>
      <c r="H110" s="59">
        <f>+$C110*'Estructura Poblacion'!G$19</f>
        <v>199.56468922987042</v>
      </c>
      <c r="I110" s="59">
        <f>+$C110*'Estructura Poblacion'!H$19</f>
        <v>135.82933147911464</v>
      </c>
      <c r="J110" s="59">
        <f>+$C110*'Estructura Poblacion'!I$19</f>
        <v>72.24700854573436</v>
      </c>
      <c r="K110" s="59">
        <f>+$C110*'Estructura Poblacion'!J$19</f>
        <v>39.796339889878482</v>
      </c>
      <c r="L110" s="59">
        <f>+$C110*'Estructura Poblacion'!K$19</f>
        <v>41.818585690911497</v>
      </c>
      <c r="M110" s="129">
        <f>+ROUND(D110*Parámetros!$B$105,0)</f>
        <v>0</v>
      </c>
      <c r="N110" s="129">
        <f>+ROUND(E110*Parámetros!$B$106,0)</f>
        <v>0</v>
      </c>
      <c r="O110" s="129">
        <f>+ROUND(F110*Parámetros!$B$107,0)</f>
        <v>3</v>
      </c>
      <c r="P110" s="129">
        <f>+ROUND(G110*Parámetros!$B$108,0)</f>
        <v>8</v>
      </c>
      <c r="Q110" s="129">
        <f>+ROUND(H110*Parámetros!$B$109,0)</f>
        <v>10</v>
      </c>
      <c r="R110" s="129">
        <f>+ROUND(I110*Parámetros!$B$110,0)</f>
        <v>14</v>
      </c>
      <c r="S110" s="129">
        <f>+ROUND(J110*Parámetros!$B$111,0)</f>
        <v>12</v>
      </c>
      <c r="T110" s="129">
        <f>+ROUND(K110*Parámetros!$B$112,0)</f>
        <v>10</v>
      </c>
      <c r="U110" s="129">
        <f>+ROUND(L110*Parámetros!$B$113,0)</f>
        <v>11</v>
      </c>
      <c r="V110" s="129">
        <f t="shared" si="10"/>
        <v>68</v>
      </c>
      <c r="W110" s="129">
        <f t="shared" si="12"/>
        <v>42</v>
      </c>
      <c r="X110" s="59">
        <f t="shared" si="7"/>
        <v>628</v>
      </c>
      <c r="Y110" s="60">
        <f>+ROUND(M110*Parámetros!$C$105,0)</f>
        <v>0</v>
      </c>
      <c r="Z110" s="60">
        <f>+ROUND(N110*Parámetros!$C$106,0)</f>
        <v>0</v>
      </c>
      <c r="AA110" s="60">
        <f>+ROUND(O110*Parámetros!$C$107,0)</f>
        <v>0</v>
      </c>
      <c r="AB110" s="60">
        <f>+ROUND(P110*Parámetros!$C$108,0)</f>
        <v>0</v>
      </c>
      <c r="AC110" s="60">
        <f>+ROUND(Q110*Parámetros!$C$109,0)</f>
        <v>1</v>
      </c>
      <c r="AD110" s="60">
        <f>+ROUND(R110*Parámetros!$C$110,0)</f>
        <v>2</v>
      </c>
      <c r="AE110" s="60">
        <f>+ROUND(S110*Parámetros!$C$111,0)</f>
        <v>3</v>
      </c>
      <c r="AF110" s="60">
        <f>+ROUND(T110*Parámetros!$C$112,0)</f>
        <v>4</v>
      </c>
      <c r="AG110" s="60">
        <f>+ROUND(U110*Parámetros!$C$113,0)</f>
        <v>8</v>
      </c>
      <c r="AH110" s="60">
        <f t="shared" si="11"/>
        <v>18</v>
      </c>
      <c r="AI110" s="107">
        <f t="shared" si="13"/>
        <v>11</v>
      </c>
      <c r="AJ110" s="59">
        <f t="shared" si="8"/>
        <v>164</v>
      </c>
    </row>
    <row r="111" spans="1:36" x14ac:dyDescent="0.25">
      <c r="A111" s="19">
        <v>43993</v>
      </c>
      <c r="B111" s="52">
        <f t="shared" si="9"/>
        <v>101</v>
      </c>
      <c r="C111" s="56">
        <f>+'Modelo predictivo'!G108</f>
        <v>1123.5852834135294</v>
      </c>
      <c r="D111" s="59">
        <f>+$C111*'Estructura Poblacion'!C$19</f>
        <v>45.834917272429635</v>
      </c>
      <c r="E111" s="59">
        <f>+$C111*'Estructura Poblacion'!D$19</f>
        <v>75.378743029308836</v>
      </c>
      <c r="F111" s="59">
        <f>+$C111*'Estructura Poblacion'!E$19</f>
        <v>228.75852990123093</v>
      </c>
      <c r="G111" s="59">
        <f>+$C111*'Estructura Poblacion'!F$19</f>
        <v>261.08115477322741</v>
      </c>
      <c r="H111" s="59">
        <f>+$C111*'Estructura Poblacion'!G$19</f>
        <v>209.05882903155992</v>
      </c>
      <c r="I111" s="59">
        <f>+$C111*'Estructura Poblacion'!H$19</f>
        <v>142.29130963371352</v>
      </c>
      <c r="J111" s="59">
        <f>+$C111*'Estructura Poblacion'!I$19</f>
        <v>75.684105569431622</v>
      </c>
      <c r="K111" s="59">
        <f>+$C111*'Estructura Poblacion'!J$19</f>
        <v>41.689620790262865</v>
      </c>
      <c r="L111" s="59">
        <f>+$C111*'Estructura Poblacion'!K$19</f>
        <v>43.808073412364671</v>
      </c>
      <c r="M111" s="129">
        <f>+ROUND(D111*Parámetros!$B$105,0)</f>
        <v>0</v>
      </c>
      <c r="N111" s="129">
        <f>+ROUND(E111*Parámetros!$B$106,0)</f>
        <v>0</v>
      </c>
      <c r="O111" s="129">
        <f>+ROUND(F111*Parámetros!$B$107,0)</f>
        <v>3</v>
      </c>
      <c r="P111" s="129">
        <f>+ROUND(G111*Parámetros!$B$108,0)</f>
        <v>8</v>
      </c>
      <c r="Q111" s="129">
        <f>+ROUND(H111*Parámetros!$B$109,0)</f>
        <v>10</v>
      </c>
      <c r="R111" s="129">
        <f>+ROUND(I111*Parámetros!$B$110,0)</f>
        <v>15</v>
      </c>
      <c r="S111" s="129">
        <f>+ROUND(J111*Parámetros!$B$111,0)</f>
        <v>13</v>
      </c>
      <c r="T111" s="129">
        <f>+ROUND(K111*Parámetros!$B$112,0)</f>
        <v>10</v>
      </c>
      <c r="U111" s="129">
        <f>+ROUND(L111*Parámetros!$B$113,0)</f>
        <v>12</v>
      </c>
      <c r="V111" s="129">
        <f t="shared" si="10"/>
        <v>71</v>
      </c>
      <c r="W111" s="129">
        <f t="shared" si="12"/>
        <v>41</v>
      </c>
      <c r="X111" s="59">
        <f t="shared" si="7"/>
        <v>658</v>
      </c>
      <c r="Y111" s="60">
        <f>+ROUND(M111*Parámetros!$C$105,0)</f>
        <v>0</v>
      </c>
      <c r="Z111" s="60">
        <f>+ROUND(N111*Parámetros!$C$106,0)</f>
        <v>0</v>
      </c>
      <c r="AA111" s="60">
        <f>+ROUND(O111*Parámetros!$C$107,0)</f>
        <v>0</v>
      </c>
      <c r="AB111" s="60">
        <f>+ROUND(P111*Parámetros!$C$108,0)</f>
        <v>0</v>
      </c>
      <c r="AC111" s="60">
        <f>+ROUND(Q111*Parámetros!$C$109,0)</f>
        <v>1</v>
      </c>
      <c r="AD111" s="60">
        <f>+ROUND(R111*Parámetros!$C$110,0)</f>
        <v>2</v>
      </c>
      <c r="AE111" s="60">
        <f>+ROUND(S111*Parámetros!$C$111,0)</f>
        <v>4</v>
      </c>
      <c r="AF111" s="60">
        <f>+ROUND(T111*Parámetros!$C$112,0)</f>
        <v>4</v>
      </c>
      <c r="AG111" s="60">
        <f>+ROUND(U111*Parámetros!$C$113,0)</f>
        <v>9</v>
      </c>
      <c r="AH111" s="60">
        <f t="shared" si="11"/>
        <v>20</v>
      </c>
      <c r="AI111" s="107">
        <f t="shared" si="13"/>
        <v>11</v>
      </c>
      <c r="AJ111" s="59">
        <f t="shared" si="8"/>
        <v>173</v>
      </c>
    </row>
    <row r="112" spans="1:36" x14ac:dyDescent="0.25">
      <c r="A112" s="19">
        <v>43994</v>
      </c>
      <c r="B112" s="52">
        <f t="shared" si="9"/>
        <v>102</v>
      </c>
      <c r="C112" s="56">
        <f>+'Modelo predictivo'!G109</f>
        <v>1177.0344371125102</v>
      </c>
      <c r="D112" s="59">
        <f>+$C112*'Estructura Poblacion'!C$19</f>
        <v>48.015292517850604</v>
      </c>
      <c r="E112" s="59">
        <f>+$C112*'Estructura Poblacion'!D$19</f>
        <v>78.964523371295286</v>
      </c>
      <c r="F112" s="59">
        <f>+$C112*'Estructura Poblacion'!E$19</f>
        <v>239.64061424777688</v>
      </c>
      <c r="G112" s="59">
        <f>+$C112*'Estructura Poblacion'!F$19</f>
        <v>273.50083218924584</v>
      </c>
      <c r="H112" s="59">
        <f>+$C112*'Estructura Poblacion'!G$19</f>
        <v>219.00379507017638</v>
      </c>
      <c r="I112" s="59">
        <f>+$C112*'Estructura Poblacion'!H$19</f>
        <v>149.06013278484633</v>
      </c>
      <c r="J112" s="59">
        <f>+$C112*'Estructura Poblacion'!I$19</f>
        <v>79.284412062286961</v>
      </c>
      <c r="K112" s="59">
        <f>+$C112*'Estructura Poblacion'!J$19</f>
        <v>43.6728035376386</v>
      </c>
      <c r="L112" s="59">
        <f>+$C112*'Estructura Poblacion'!K$19</f>
        <v>45.892031331393362</v>
      </c>
      <c r="M112" s="129">
        <f>+ROUND(D112*Parámetros!$B$105,0)</f>
        <v>0</v>
      </c>
      <c r="N112" s="129">
        <f>+ROUND(E112*Parámetros!$B$106,0)</f>
        <v>0</v>
      </c>
      <c r="O112" s="129">
        <f>+ROUND(F112*Parámetros!$B$107,0)</f>
        <v>3</v>
      </c>
      <c r="P112" s="129">
        <f>+ROUND(G112*Parámetros!$B$108,0)</f>
        <v>9</v>
      </c>
      <c r="Q112" s="129">
        <f>+ROUND(H112*Parámetros!$B$109,0)</f>
        <v>11</v>
      </c>
      <c r="R112" s="129">
        <f>+ROUND(I112*Parámetros!$B$110,0)</f>
        <v>15</v>
      </c>
      <c r="S112" s="129">
        <f>+ROUND(J112*Parámetros!$B$111,0)</f>
        <v>13</v>
      </c>
      <c r="T112" s="129">
        <f>+ROUND(K112*Parámetros!$B$112,0)</f>
        <v>11</v>
      </c>
      <c r="U112" s="129">
        <f>+ROUND(L112*Parámetros!$B$113,0)</f>
        <v>13</v>
      </c>
      <c r="V112" s="129">
        <f t="shared" si="10"/>
        <v>75</v>
      </c>
      <c r="W112" s="129">
        <f t="shared" si="12"/>
        <v>42</v>
      </c>
      <c r="X112" s="59">
        <f t="shared" si="7"/>
        <v>691</v>
      </c>
      <c r="Y112" s="60">
        <f>+ROUND(M112*Parámetros!$C$105,0)</f>
        <v>0</v>
      </c>
      <c r="Z112" s="60">
        <f>+ROUND(N112*Parámetros!$C$106,0)</f>
        <v>0</v>
      </c>
      <c r="AA112" s="60">
        <f>+ROUND(O112*Parámetros!$C$107,0)</f>
        <v>0</v>
      </c>
      <c r="AB112" s="60">
        <f>+ROUND(P112*Parámetros!$C$108,0)</f>
        <v>0</v>
      </c>
      <c r="AC112" s="60">
        <f>+ROUND(Q112*Parámetros!$C$109,0)</f>
        <v>1</v>
      </c>
      <c r="AD112" s="60">
        <f>+ROUND(R112*Parámetros!$C$110,0)</f>
        <v>2</v>
      </c>
      <c r="AE112" s="60">
        <f>+ROUND(S112*Parámetros!$C$111,0)</f>
        <v>4</v>
      </c>
      <c r="AF112" s="60">
        <f>+ROUND(T112*Parámetros!$C$112,0)</f>
        <v>5</v>
      </c>
      <c r="AG112" s="60">
        <f>+ROUND(U112*Parámetros!$C$113,0)</f>
        <v>9</v>
      </c>
      <c r="AH112" s="60">
        <f t="shared" si="11"/>
        <v>21</v>
      </c>
      <c r="AI112" s="107">
        <f t="shared" si="13"/>
        <v>11</v>
      </c>
      <c r="AJ112" s="59">
        <f t="shared" si="8"/>
        <v>183</v>
      </c>
    </row>
    <row r="113" spans="1:36" x14ac:dyDescent="0.25">
      <c r="A113" s="19">
        <v>43995</v>
      </c>
      <c r="B113" s="52">
        <f t="shared" si="9"/>
        <v>103</v>
      </c>
      <c r="C113" s="56">
        <f>+'Modelo predictivo'!G110</f>
        <v>1233.0211615413427</v>
      </c>
      <c r="D113" s="59">
        <f>+$C113*'Estructura Poblacion'!C$19</f>
        <v>50.299184021621215</v>
      </c>
      <c r="E113" s="59">
        <f>+$C113*'Estructura Poblacion'!D$19</f>
        <v>82.720543475930711</v>
      </c>
      <c r="F113" s="59">
        <f>+$C113*'Estructura Poblacion'!E$19</f>
        <v>251.03934023982191</v>
      </c>
      <c r="G113" s="59">
        <f>+$C113*'Estructura Poblacion'!F$19</f>
        <v>286.51015055753413</v>
      </c>
      <c r="H113" s="59">
        <f>+$C113*'Estructura Poblacion'!G$19</f>
        <v>229.42091179748454</v>
      </c>
      <c r="I113" s="59">
        <f>+$C113*'Estructura Poblacion'!H$19</f>
        <v>156.15031495319752</v>
      </c>
      <c r="J113" s="59">
        <f>+$C113*'Estructura Poblacion'!I$19</f>
        <v>83.055647966414526</v>
      </c>
      <c r="K113" s="59">
        <f>+$C113*'Estructura Poblacion'!J$19</f>
        <v>45.750140563303376</v>
      </c>
      <c r="L113" s="59">
        <f>+$C113*'Estructura Poblacion'!K$19</f>
        <v>48.074927966034871</v>
      </c>
      <c r="M113" s="129">
        <f>+ROUND(D113*Parámetros!$B$105,0)</f>
        <v>0</v>
      </c>
      <c r="N113" s="129">
        <f>+ROUND(E113*Parámetros!$B$106,0)</f>
        <v>0</v>
      </c>
      <c r="O113" s="129">
        <f>+ROUND(F113*Parámetros!$B$107,0)</f>
        <v>3</v>
      </c>
      <c r="P113" s="129">
        <f>+ROUND(G113*Parámetros!$B$108,0)</f>
        <v>9</v>
      </c>
      <c r="Q113" s="129">
        <f>+ROUND(H113*Parámetros!$B$109,0)</f>
        <v>11</v>
      </c>
      <c r="R113" s="129">
        <f>+ROUND(I113*Parámetros!$B$110,0)</f>
        <v>16</v>
      </c>
      <c r="S113" s="129">
        <f>+ROUND(J113*Parámetros!$B$111,0)</f>
        <v>14</v>
      </c>
      <c r="T113" s="129">
        <f>+ROUND(K113*Parámetros!$B$112,0)</f>
        <v>11</v>
      </c>
      <c r="U113" s="129">
        <f>+ROUND(L113*Parámetros!$B$113,0)</f>
        <v>13</v>
      </c>
      <c r="V113" s="129">
        <f t="shared" si="10"/>
        <v>77</v>
      </c>
      <c r="W113" s="129">
        <f t="shared" si="12"/>
        <v>43</v>
      </c>
      <c r="X113" s="59">
        <f t="shared" si="7"/>
        <v>725</v>
      </c>
      <c r="Y113" s="60">
        <f>+ROUND(M113*Parámetros!$C$105,0)</f>
        <v>0</v>
      </c>
      <c r="Z113" s="60">
        <f>+ROUND(N113*Parámetros!$C$106,0)</f>
        <v>0</v>
      </c>
      <c r="AA113" s="60">
        <f>+ROUND(O113*Parámetros!$C$107,0)</f>
        <v>0</v>
      </c>
      <c r="AB113" s="60">
        <f>+ROUND(P113*Parámetros!$C$108,0)</f>
        <v>0</v>
      </c>
      <c r="AC113" s="60">
        <f>+ROUND(Q113*Parámetros!$C$109,0)</f>
        <v>1</v>
      </c>
      <c r="AD113" s="60">
        <f>+ROUND(R113*Parámetros!$C$110,0)</f>
        <v>2</v>
      </c>
      <c r="AE113" s="60">
        <f>+ROUND(S113*Parámetros!$C$111,0)</f>
        <v>4</v>
      </c>
      <c r="AF113" s="60">
        <f>+ROUND(T113*Parámetros!$C$112,0)</f>
        <v>5</v>
      </c>
      <c r="AG113" s="60">
        <f>+ROUND(U113*Parámetros!$C$113,0)</f>
        <v>9</v>
      </c>
      <c r="AH113" s="60">
        <f t="shared" si="11"/>
        <v>21</v>
      </c>
      <c r="AI113" s="107">
        <f t="shared" si="13"/>
        <v>11</v>
      </c>
      <c r="AJ113" s="59">
        <f t="shared" si="8"/>
        <v>193</v>
      </c>
    </row>
    <row r="114" spans="1:36" x14ac:dyDescent="0.25">
      <c r="A114" s="19">
        <v>43996</v>
      </c>
      <c r="B114" s="52">
        <f t="shared" si="9"/>
        <v>104</v>
      </c>
      <c r="C114" s="56">
        <f>+'Modelo predictivo'!G111</f>
        <v>1291.6654424592853</v>
      </c>
      <c r="D114" s="59">
        <f>+$C114*'Estructura Poblacion'!C$19</f>
        <v>52.691486416512703</v>
      </c>
      <c r="E114" s="59">
        <f>+$C114*'Estructura Poblacion'!D$19</f>
        <v>86.654852910833867</v>
      </c>
      <c r="F114" s="59">
        <f>+$C114*'Estructura Poblacion'!E$19</f>
        <v>262.97913661126108</v>
      </c>
      <c r="G114" s="59">
        <f>+$C114*'Estructura Poblacion'!F$19</f>
        <v>300.13699029006102</v>
      </c>
      <c r="H114" s="59">
        <f>+$C114*'Estructura Poblacion'!G$19</f>
        <v>240.33250424986684</v>
      </c>
      <c r="I114" s="59">
        <f>+$C114*'Estructura Poblacion'!H$19</f>
        <v>163.57705118543976</v>
      </c>
      <c r="J114" s="59">
        <f>+$C114*'Estructura Poblacion'!I$19</f>
        <v>87.005895458578777</v>
      </c>
      <c r="K114" s="59">
        <f>+$C114*'Estructura Poblacion'!J$19</f>
        <v>47.926083830875399</v>
      </c>
      <c r="L114" s="59">
        <f>+$C114*'Estructura Poblacion'!K$19</f>
        <v>50.361441505855794</v>
      </c>
      <c r="M114" s="129">
        <f>+ROUND(D114*Parámetros!$B$105,0)</f>
        <v>0</v>
      </c>
      <c r="N114" s="129">
        <f>+ROUND(E114*Parámetros!$B$106,0)</f>
        <v>0</v>
      </c>
      <c r="O114" s="129">
        <f>+ROUND(F114*Parámetros!$B$107,0)</f>
        <v>3</v>
      </c>
      <c r="P114" s="129">
        <f>+ROUND(G114*Parámetros!$B$108,0)</f>
        <v>10</v>
      </c>
      <c r="Q114" s="129">
        <f>+ROUND(H114*Parámetros!$B$109,0)</f>
        <v>12</v>
      </c>
      <c r="R114" s="129">
        <f>+ROUND(I114*Parámetros!$B$110,0)</f>
        <v>17</v>
      </c>
      <c r="S114" s="129">
        <f>+ROUND(J114*Parámetros!$B$111,0)</f>
        <v>14</v>
      </c>
      <c r="T114" s="129">
        <f>+ROUND(K114*Parámetros!$B$112,0)</f>
        <v>12</v>
      </c>
      <c r="U114" s="129">
        <f>+ROUND(L114*Parámetros!$B$113,0)</f>
        <v>14</v>
      </c>
      <c r="V114" s="129">
        <f t="shared" si="10"/>
        <v>82</v>
      </c>
      <c r="W114" s="129">
        <f t="shared" si="12"/>
        <v>46</v>
      </c>
      <c r="X114" s="59">
        <f t="shared" si="7"/>
        <v>761</v>
      </c>
      <c r="Y114" s="60">
        <f>+ROUND(M114*Parámetros!$C$105,0)</f>
        <v>0</v>
      </c>
      <c r="Z114" s="60">
        <f>+ROUND(N114*Parámetros!$C$106,0)</f>
        <v>0</v>
      </c>
      <c r="AA114" s="60">
        <f>+ROUND(O114*Parámetros!$C$107,0)</f>
        <v>0</v>
      </c>
      <c r="AB114" s="60">
        <f>+ROUND(P114*Parámetros!$C$108,0)</f>
        <v>1</v>
      </c>
      <c r="AC114" s="60">
        <f>+ROUND(Q114*Parámetros!$C$109,0)</f>
        <v>1</v>
      </c>
      <c r="AD114" s="60">
        <f>+ROUND(R114*Parámetros!$C$110,0)</f>
        <v>2</v>
      </c>
      <c r="AE114" s="60">
        <f>+ROUND(S114*Parámetros!$C$111,0)</f>
        <v>4</v>
      </c>
      <c r="AF114" s="60">
        <f>+ROUND(T114*Parámetros!$C$112,0)</f>
        <v>5</v>
      </c>
      <c r="AG114" s="60">
        <f>+ROUND(U114*Parámetros!$C$113,0)</f>
        <v>10</v>
      </c>
      <c r="AH114" s="60">
        <f t="shared" si="11"/>
        <v>23</v>
      </c>
      <c r="AI114" s="107">
        <f t="shared" si="13"/>
        <v>12</v>
      </c>
      <c r="AJ114" s="59">
        <f t="shared" si="8"/>
        <v>204</v>
      </c>
    </row>
    <row r="115" spans="1:36" x14ac:dyDescent="0.25">
      <c r="A115" s="19">
        <v>43997</v>
      </c>
      <c r="B115" s="52">
        <f t="shared" si="9"/>
        <v>105</v>
      </c>
      <c r="C115" s="56">
        <f>+'Modelo predictivo'!G112</f>
        <v>1327.0263191536069</v>
      </c>
      <c r="D115" s="59">
        <f>+$C115*'Estructura Poblacion'!C$19</f>
        <v>54.133978483550848</v>
      </c>
      <c r="E115" s="59">
        <f>+$C115*'Estructura Poblacion'!D$19</f>
        <v>89.027132502761674</v>
      </c>
      <c r="F115" s="59">
        <f>+$C115*'Estructura Poblacion'!E$19</f>
        <v>270.17850303944755</v>
      </c>
      <c r="G115" s="59">
        <f>+$C115*'Estructura Poblacion'!F$19</f>
        <v>308.35359712661517</v>
      </c>
      <c r="H115" s="59">
        <f>+$C115*'Estructura Poblacion'!G$19</f>
        <v>246.91189220053965</v>
      </c>
      <c r="I115" s="59">
        <f>+$C115*'Estructura Poblacion'!H$19</f>
        <v>168.05516738089676</v>
      </c>
      <c r="J115" s="59">
        <f>+$C115*'Estructura Poblacion'!I$19</f>
        <v>89.387785257482207</v>
      </c>
      <c r="K115" s="59">
        <f>+$C115*'Estructura Poblacion'!J$19</f>
        <v>49.238117338219716</v>
      </c>
      <c r="L115" s="59">
        <f>+$C115*'Estructura Poblacion'!K$19</f>
        <v>51.740145824093368</v>
      </c>
      <c r="M115" s="129">
        <f>+ROUND(D115*Parámetros!$B$105,0)</f>
        <v>0</v>
      </c>
      <c r="N115" s="129">
        <f>+ROUND(E115*Parámetros!$B$106,0)</f>
        <v>0</v>
      </c>
      <c r="O115" s="129">
        <f>+ROUND(F115*Parámetros!$B$107,0)</f>
        <v>3</v>
      </c>
      <c r="P115" s="129">
        <f>+ROUND(G115*Parámetros!$B$108,0)</f>
        <v>10</v>
      </c>
      <c r="Q115" s="129">
        <f>+ROUND(H115*Parámetros!$B$109,0)</f>
        <v>12</v>
      </c>
      <c r="R115" s="129">
        <f>+ROUND(I115*Parámetros!$B$110,0)</f>
        <v>17</v>
      </c>
      <c r="S115" s="129">
        <f>+ROUND(J115*Parámetros!$B$111,0)</f>
        <v>15</v>
      </c>
      <c r="T115" s="129">
        <f>+ROUND(K115*Parámetros!$B$112,0)</f>
        <v>12</v>
      </c>
      <c r="U115" s="129">
        <f>+ROUND(L115*Parámetros!$B$113,0)</f>
        <v>14</v>
      </c>
      <c r="V115" s="129">
        <f t="shared" si="10"/>
        <v>83</v>
      </c>
      <c r="W115" s="129">
        <f t="shared" si="12"/>
        <v>49</v>
      </c>
      <c r="X115" s="59">
        <f t="shared" si="7"/>
        <v>795</v>
      </c>
      <c r="Y115" s="60">
        <f>+ROUND(M115*Parámetros!$C$105,0)</f>
        <v>0</v>
      </c>
      <c r="Z115" s="60">
        <f>+ROUND(N115*Parámetros!$C$106,0)</f>
        <v>0</v>
      </c>
      <c r="AA115" s="60">
        <f>+ROUND(O115*Parámetros!$C$107,0)</f>
        <v>0</v>
      </c>
      <c r="AB115" s="60">
        <f>+ROUND(P115*Parámetros!$C$108,0)</f>
        <v>1</v>
      </c>
      <c r="AC115" s="60">
        <f>+ROUND(Q115*Parámetros!$C$109,0)</f>
        <v>1</v>
      </c>
      <c r="AD115" s="60">
        <f>+ROUND(R115*Parámetros!$C$110,0)</f>
        <v>2</v>
      </c>
      <c r="AE115" s="60">
        <f>+ROUND(S115*Parámetros!$C$111,0)</f>
        <v>4</v>
      </c>
      <c r="AF115" s="60">
        <f>+ROUND(T115*Parámetros!$C$112,0)</f>
        <v>5</v>
      </c>
      <c r="AG115" s="60">
        <f>+ROUND(U115*Parámetros!$C$113,0)</f>
        <v>10</v>
      </c>
      <c r="AH115" s="60">
        <f t="shared" si="11"/>
        <v>23</v>
      </c>
      <c r="AI115" s="107">
        <f t="shared" si="13"/>
        <v>12</v>
      </c>
      <c r="AJ115" s="59">
        <f t="shared" si="8"/>
        <v>215</v>
      </c>
    </row>
    <row r="116" spans="1:36" x14ac:dyDescent="0.25">
      <c r="A116" s="19">
        <v>43998</v>
      </c>
      <c r="B116" s="52">
        <f t="shared" si="9"/>
        <v>106</v>
      </c>
      <c r="C116" s="56">
        <f>+'Modelo predictivo'!G113</f>
        <v>1387.0873427689075</v>
      </c>
      <c r="D116" s="59">
        <f>+$C116*'Estructura Poblacion'!C$19</f>
        <v>56.584074697290198</v>
      </c>
      <c r="E116" s="59">
        <f>+$C116*'Estructura Poblacion'!D$19</f>
        <v>93.056487934884004</v>
      </c>
      <c r="F116" s="59">
        <f>+$C116*'Estructura Poblacion'!E$19</f>
        <v>282.40674389434537</v>
      </c>
      <c r="G116" s="59">
        <f>+$C116*'Estructura Poblacion'!F$19</f>
        <v>322.30963734343379</v>
      </c>
      <c r="H116" s="59">
        <f>+$C116*'Estructura Poblacion'!G$19</f>
        <v>258.0870895378568</v>
      </c>
      <c r="I116" s="59">
        <f>+$C116*'Estructura Poblacion'!H$19</f>
        <v>175.66132050013192</v>
      </c>
      <c r="J116" s="59">
        <f>+$C116*'Estructura Poblacion'!I$19</f>
        <v>93.43346378230099</v>
      </c>
      <c r="K116" s="59">
        <f>+$C116*'Estructura Poblacion'!J$19</f>
        <v>51.466627568604558</v>
      </c>
      <c r="L116" s="59">
        <f>+$C116*'Estructura Poblacion'!K$19</f>
        <v>54.081897510059939</v>
      </c>
      <c r="M116" s="129">
        <f>+ROUND(D116*Parámetros!$B$105,0)</f>
        <v>0</v>
      </c>
      <c r="N116" s="129">
        <f>+ROUND(E116*Parámetros!$B$106,0)</f>
        <v>0</v>
      </c>
      <c r="O116" s="129">
        <f>+ROUND(F116*Parámetros!$B$107,0)</f>
        <v>3</v>
      </c>
      <c r="P116" s="129">
        <f>+ROUND(G116*Parámetros!$B$108,0)</f>
        <v>10</v>
      </c>
      <c r="Q116" s="129">
        <f>+ROUND(H116*Parámetros!$B$109,0)</f>
        <v>13</v>
      </c>
      <c r="R116" s="129">
        <f>+ROUND(I116*Parámetros!$B$110,0)</f>
        <v>18</v>
      </c>
      <c r="S116" s="129">
        <f>+ROUND(J116*Parámetros!$B$111,0)</f>
        <v>16</v>
      </c>
      <c r="T116" s="129">
        <f>+ROUND(K116*Parámetros!$B$112,0)</f>
        <v>13</v>
      </c>
      <c r="U116" s="129">
        <f>+ROUND(L116*Parámetros!$B$113,0)</f>
        <v>15</v>
      </c>
      <c r="V116" s="129">
        <f t="shared" si="10"/>
        <v>88</v>
      </c>
      <c r="W116" s="129">
        <f t="shared" si="12"/>
        <v>49</v>
      </c>
      <c r="X116" s="59">
        <f t="shared" si="7"/>
        <v>834</v>
      </c>
      <c r="Y116" s="60">
        <f>+ROUND(M116*Parámetros!$C$105,0)</f>
        <v>0</v>
      </c>
      <c r="Z116" s="60">
        <f>+ROUND(N116*Parámetros!$C$106,0)</f>
        <v>0</v>
      </c>
      <c r="AA116" s="60">
        <f>+ROUND(O116*Parámetros!$C$107,0)</f>
        <v>0</v>
      </c>
      <c r="AB116" s="60">
        <f>+ROUND(P116*Parámetros!$C$108,0)</f>
        <v>1</v>
      </c>
      <c r="AC116" s="60">
        <f>+ROUND(Q116*Parámetros!$C$109,0)</f>
        <v>1</v>
      </c>
      <c r="AD116" s="60">
        <f>+ROUND(R116*Parámetros!$C$110,0)</f>
        <v>2</v>
      </c>
      <c r="AE116" s="60">
        <f>+ROUND(S116*Parámetros!$C$111,0)</f>
        <v>4</v>
      </c>
      <c r="AF116" s="60">
        <f>+ROUND(T116*Parámetros!$C$112,0)</f>
        <v>6</v>
      </c>
      <c r="AG116" s="60">
        <f>+ROUND(U116*Parámetros!$C$113,0)</f>
        <v>11</v>
      </c>
      <c r="AH116" s="60">
        <f t="shared" si="11"/>
        <v>25</v>
      </c>
      <c r="AI116" s="107">
        <f t="shared" si="13"/>
        <v>12</v>
      </c>
      <c r="AJ116" s="59">
        <f t="shared" si="8"/>
        <v>228</v>
      </c>
    </row>
    <row r="117" spans="1:36" x14ac:dyDescent="0.25">
      <c r="A117" s="19">
        <v>43999</v>
      </c>
      <c r="B117" s="52">
        <f t="shared" si="9"/>
        <v>107</v>
      </c>
      <c r="C117" s="56">
        <f>+'Modelo predictivo'!G114</f>
        <v>1449.8599383383989</v>
      </c>
      <c r="D117" s="59">
        <f>+$C117*'Estructura Poblacion'!C$19</f>
        <v>59.144785279189477</v>
      </c>
      <c r="E117" s="59">
        <f>+$C117*'Estructura Poblacion'!D$19</f>
        <v>97.267756470139403</v>
      </c>
      <c r="F117" s="59">
        <f>+$C117*'Estructura Poblacion'!E$19</f>
        <v>295.1870525122506</v>
      </c>
      <c r="G117" s="59">
        <f>+$C117*'Estructura Poblacion'!F$19</f>
        <v>336.89575019247843</v>
      </c>
      <c r="H117" s="59">
        <f>+$C117*'Estructura Poblacion'!G$19</f>
        <v>269.76681293647636</v>
      </c>
      <c r="I117" s="59">
        <f>+$C117*'Estructura Poblacion'!H$19</f>
        <v>183.61086822431923</v>
      </c>
      <c r="J117" s="59">
        <f>+$C117*'Estructura Poblacion'!I$19</f>
        <v>97.661792348082031</v>
      </c>
      <c r="K117" s="59">
        <f>+$C117*'Estructura Poblacion'!J$19</f>
        <v>53.795748236118207</v>
      </c>
      <c r="L117" s="59">
        <f>+$C117*'Estructura Poblacion'!K$19</f>
        <v>56.529372139345242</v>
      </c>
      <c r="M117" s="129">
        <f>+ROUND(D117*Parámetros!$B$105,0)</f>
        <v>0</v>
      </c>
      <c r="N117" s="129">
        <f>+ROUND(E117*Parámetros!$B$106,0)</f>
        <v>0</v>
      </c>
      <c r="O117" s="129">
        <f>+ROUND(F117*Parámetros!$B$107,0)</f>
        <v>4</v>
      </c>
      <c r="P117" s="129">
        <f>+ROUND(G117*Parámetros!$B$108,0)</f>
        <v>11</v>
      </c>
      <c r="Q117" s="129">
        <f>+ROUND(H117*Parámetros!$B$109,0)</f>
        <v>13</v>
      </c>
      <c r="R117" s="129">
        <f>+ROUND(I117*Parámetros!$B$110,0)</f>
        <v>19</v>
      </c>
      <c r="S117" s="129">
        <f>+ROUND(J117*Parámetros!$B$111,0)</f>
        <v>16</v>
      </c>
      <c r="T117" s="129">
        <f>+ROUND(K117*Parámetros!$B$112,0)</f>
        <v>13</v>
      </c>
      <c r="U117" s="129">
        <f>+ROUND(L117*Parámetros!$B$113,0)</f>
        <v>15</v>
      </c>
      <c r="V117" s="129">
        <f t="shared" si="10"/>
        <v>91</v>
      </c>
      <c r="W117" s="129">
        <f t="shared" si="12"/>
        <v>53</v>
      </c>
      <c r="X117" s="59">
        <f t="shared" si="7"/>
        <v>872</v>
      </c>
      <c r="Y117" s="60">
        <f>+ROUND(M117*Parámetros!$C$105,0)</f>
        <v>0</v>
      </c>
      <c r="Z117" s="60">
        <f>+ROUND(N117*Parámetros!$C$106,0)</f>
        <v>0</v>
      </c>
      <c r="AA117" s="60">
        <f>+ROUND(O117*Parámetros!$C$107,0)</f>
        <v>0</v>
      </c>
      <c r="AB117" s="60">
        <f>+ROUND(P117*Parámetros!$C$108,0)</f>
        <v>1</v>
      </c>
      <c r="AC117" s="60">
        <f>+ROUND(Q117*Parámetros!$C$109,0)</f>
        <v>1</v>
      </c>
      <c r="AD117" s="60">
        <f>+ROUND(R117*Parámetros!$C$110,0)</f>
        <v>2</v>
      </c>
      <c r="AE117" s="60">
        <f>+ROUND(S117*Parámetros!$C$111,0)</f>
        <v>4</v>
      </c>
      <c r="AF117" s="60">
        <f>+ROUND(T117*Parámetros!$C$112,0)</f>
        <v>6</v>
      </c>
      <c r="AG117" s="60">
        <f>+ROUND(U117*Parámetros!$C$113,0)</f>
        <v>11</v>
      </c>
      <c r="AH117" s="60">
        <f t="shared" si="11"/>
        <v>25</v>
      </c>
      <c r="AI117" s="107">
        <f t="shared" si="13"/>
        <v>13</v>
      </c>
      <c r="AJ117" s="59">
        <f t="shared" si="8"/>
        <v>240</v>
      </c>
    </row>
    <row r="118" spans="1:36" x14ac:dyDescent="0.25">
      <c r="A118" s="19">
        <v>44000</v>
      </c>
      <c r="B118" s="52">
        <f t="shared" si="9"/>
        <v>108</v>
      </c>
      <c r="C118" s="56">
        <f>+'Modelo predictivo'!G115</f>
        <v>1515.4658967405558</v>
      </c>
      <c r="D118" s="59">
        <f>+$C118*'Estructura Poblacion'!C$19</f>
        <v>61.821078499055893</v>
      </c>
      <c r="E118" s="59">
        <f>+$C118*'Estructura Poblacion'!D$19</f>
        <v>101.66910877742805</v>
      </c>
      <c r="F118" s="59">
        <f>+$C118*'Estructura Poblacion'!E$19</f>
        <v>308.54422514381406</v>
      </c>
      <c r="G118" s="59">
        <f>+$C118*'Estructura Poblacion'!F$19</f>
        <v>352.14023553105636</v>
      </c>
      <c r="H118" s="59">
        <f>+$C118*'Estructura Poblacion'!G$19</f>
        <v>281.97372330057391</v>
      </c>
      <c r="I118" s="59">
        <f>+$C118*'Estructura Poblacion'!H$19</f>
        <v>191.91923420118303</v>
      </c>
      <c r="J118" s="59">
        <f>+$C118*'Estructura Poblacion'!I$19</f>
        <v>102.08097472345773</v>
      </c>
      <c r="K118" s="59">
        <f>+$C118*'Estructura Poblacion'!J$19</f>
        <v>56.229998281702905</v>
      </c>
      <c r="L118" s="59">
        <f>+$C118*'Estructura Poblacion'!K$19</f>
        <v>59.08731828228386</v>
      </c>
      <c r="M118" s="129">
        <f>+ROUND(D118*Parámetros!$B$105,0)</f>
        <v>0</v>
      </c>
      <c r="N118" s="129">
        <f>+ROUND(E118*Parámetros!$B$106,0)</f>
        <v>0</v>
      </c>
      <c r="O118" s="129">
        <f>+ROUND(F118*Parámetros!$B$107,0)</f>
        <v>4</v>
      </c>
      <c r="P118" s="129">
        <f>+ROUND(G118*Parámetros!$B$108,0)</f>
        <v>11</v>
      </c>
      <c r="Q118" s="129">
        <f>+ROUND(H118*Parámetros!$B$109,0)</f>
        <v>14</v>
      </c>
      <c r="R118" s="129">
        <f>+ROUND(I118*Parámetros!$B$110,0)</f>
        <v>20</v>
      </c>
      <c r="S118" s="129">
        <f>+ROUND(J118*Parámetros!$B$111,0)</f>
        <v>17</v>
      </c>
      <c r="T118" s="129">
        <f>+ROUND(K118*Parámetros!$B$112,0)</f>
        <v>14</v>
      </c>
      <c r="U118" s="129">
        <f>+ROUND(L118*Parámetros!$B$113,0)</f>
        <v>16</v>
      </c>
      <c r="V118" s="129">
        <f t="shared" si="10"/>
        <v>96</v>
      </c>
      <c r="W118" s="129">
        <f t="shared" si="12"/>
        <v>54</v>
      </c>
      <c r="X118" s="59">
        <f t="shared" si="7"/>
        <v>914</v>
      </c>
      <c r="Y118" s="60">
        <f>+ROUND(M118*Parámetros!$C$105,0)</f>
        <v>0</v>
      </c>
      <c r="Z118" s="60">
        <f>+ROUND(N118*Parámetros!$C$106,0)</f>
        <v>0</v>
      </c>
      <c r="AA118" s="60">
        <f>+ROUND(O118*Parámetros!$C$107,0)</f>
        <v>0</v>
      </c>
      <c r="AB118" s="60">
        <f>+ROUND(P118*Parámetros!$C$108,0)</f>
        <v>1</v>
      </c>
      <c r="AC118" s="60">
        <f>+ROUND(Q118*Parámetros!$C$109,0)</f>
        <v>1</v>
      </c>
      <c r="AD118" s="60">
        <f>+ROUND(R118*Parámetros!$C$110,0)</f>
        <v>2</v>
      </c>
      <c r="AE118" s="60">
        <f>+ROUND(S118*Parámetros!$C$111,0)</f>
        <v>5</v>
      </c>
      <c r="AF118" s="60">
        <f>+ROUND(T118*Parámetros!$C$112,0)</f>
        <v>6</v>
      </c>
      <c r="AG118" s="60">
        <f>+ROUND(U118*Parámetros!$C$113,0)</f>
        <v>11</v>
      </c>
      <c r="AH118" s="60">
        <f t="shared" si="11"/>
        <v>26</v>
      </c>
      <c r="AI118" s="107">
        <f t="shared" si="13"/>
        <v>14</v>
      </c>
      <c r="AJ118" s="59">
        <f t="shared" si="8"/>
        <v>252</v>
      </c>
    </row>
    <row r="119" spans="1:36" x14ac:dyDescent="0.25">
      <c r="A119" s="19">
        <v>44001</v>
      </c>
      <c r="B119" s="52">
        <f t="shared" si="9"/>
        <v>109</v>
      </c>
      <c r="C119" s="56">
        <f>+'Modelo predictivo'!G116</f>
        <v>1584.0324208661914</v>
      </c>
      <c r="D119" s="59">
        <f>+$C119*'Estructura Poblacion'!C$19</f>
        <v>64.618143401337903</v>
      </c>
      <c r="E119" s="59">
        <f>+$C119*'Estructura Poblacion'!D$19</f>
        <v>106.26907860506503</v>
      </c>
      <c r="F119" s="59">
        <f>+$C119*'Estructura Poblacion'!E$19</f>
        <v>322.50415990885926</v>
      </c>
      <c r="G119" s="59">
        <f>+$C119*'Estructura Poblacion'!F$19</f>
        <v>368.07265077515916</v>
      </c>
      <c r="H119" s="59">
        <f>+$C119*'Estructura Poblacion'!G$19</f>
        <v>294.73148851526292</v>
      </c>
      <c r="I119" s="59">
        <f>+$C119*'Estructura Poblacion'!H$19</f>
        <v>200.60252745795088</v>
      </c>
      <c r="J119" s="59">
        <f>+$C119*'Estructura Poblacion'!I$19</f>
        <v>106.69957922732578</v>
      </c>
      <c r="K119" s="59">
        <f>+$C119*'Estructura Poblacion'!J$19</f>
        <v>58.774097454148276</v>
      </c>
      <c r="L119" s="59">
        <f>+$C119*'Estructura Poblacion'!K$19</f>
        <v>61.760695521082205</v>
      </c>
      <c r="M119" s="129">
        <f>+ROUND(D119*Parámetros!$B$105,0)</f>
        <v>0</v>
      </c>
      <c r="N119" s="129">
        <f>+ROUND(E119*Parámetros!$B$106,0)</f>
        <v>0</v>
      </c>
      <c r="O119" s="129">
        <f>+ROUND(F119*Parámetros!$B$107,0)</f>
        <v>4</v>
      </c>
      <c r="P119" s="129">
        <f>+ROUND(G119*Parámetros!$B$108,0)</f>
        <v>12</v>
      </c>
      <c r="Q119" s="129">
        <f>+ROUND(H119*Parámetros!$B$109,0)</f>
        <v>14</v>
      </c>
      <c r="R119" s="129">
        <f>+ROUND(I119*Parámetros!$B$110,0)</f>
        <v>20</v>
      </c>
      <c r="S119" s="129">
        <f>+ROUND(J119*Parámetros!$B$111,0)</f>
        <v>18</v>
      </c>
      <c r="T119" s="129">
        <f>+ROUND(K119*Parámetros!$B$112,0)</f>
        <v>14</v>
      </c>
      <c r="U119" s="129">
        <f>+ROUND(L119*Parámetros!$B$113,0)</f>
        <v>17</v>
      </c>
      <c r="V119" s="129">
        <f t="shared" si="10"/>
        <v>99</v>
      </c>
      <c r="W119" s="129">
        <f t="shared" si="12"/>
        <v>58</v>
      </c>
      <c r="X119" s="59">
        <f t="shared" si="7"/>
        <v>955</v>
      </c>
      <c r="Y119" s="60">
        <f>+ROUND(M119*Parámetros!$C$105,0)</f>
        <v>0</v>
      </c>
      <c r="Z119" s="60">
        <f>+ROUND(N119*Parámetros!$C$106,0)</f>
        <v>0</v>
      </c>
      <c r="AA119" s="60">
        <f>+ROUND(O119*Parámetros!$C$107,0)</f>
        <v>0</v>
      </c>
      <c r="AB119" s="60">
        <f>+ROUND(P119*Parámetros!$C$108,0)</f>
        <v>1</v>
      </c>
      <c r="AC119" s="60">
        <f>+ROUND(Q119*Parámetros!$C$109,0)</f>
        <v>1</v>
      </c>
      <c r="AD119" s="60">
        <f>+ROUND(R119*Parámetros!$C$110,0)</f>
        <v>2</v>
      </c>
      <c r="AE119" s="60">
        <f>+ROUND(S119*Parámetros!$C$111,0)</f>
        <v>5</v>
      </c>
      <c r="AF119" s="60">
        <f>+ROUND(T119*Parámetros!$C$112,0)</f>
        <v>6</v>
      </c>
      <c r="AG119" s="60">
        <f>+ROUND(U119*Parámetros!$C$113,0)</f>
        <v>12</v>
      </c>
      <c r="AH119" s="60">
        <f t="shared" si="11"/>
        <v>27</v>
      </c>
      <c r="AI119" s="107">
        <f t="shared" si="13"/>
        <v>15</v>
      </c>
      <c r="AJ119" s="59">
        <f t="shared" si="8"/>
        <v>264</v>
      </c>
    </row>
    <row r="120" spans="1:36" x14ac:dyDescent="0.25">
      <c r="A120" s="19">
        <v>44002</v>
      </c>
      <c r="B120" s="52">
        <f t="shared" si="9"/>
        <v>110</v>
      </c>
      <c r="C120" s="56">
        <f>+'Modelo predictivo'!G117</f>
        <v>1655.6923607140779</v>
      </c>
      <c r="D120" s="59">
        <f>+$C120*'Estructura Poblacion'!C$19</f>
        <v>67.541399395485968</v>
      </c>
      <c r="E120" s="59">
        <f>+$C120*'Estructura Poblacion'!D$19</f>
        <v>111.0765785528029</v>
      </c>
      <c r="F120" s="59">
        <f>+$C120*'Estructura Poblacion'!E$19</f>
        <v>337.09390466113177</v>
      </c>
      <c r="G120" s="59">
        <f>+$C120*'Estructura Poblacion'!F$19</f>
        <v>384.72386552730228</v>
      </c>
      <c r="H120" s="59">
        <f>+$C120*'Estructura Poblacion'!G$19</f>
        <v>308.06482718943766</v>
      </c>
      <c r="I120" s="59">
        <f>+$C120*'Estructura Poblacion'!H$19</f>
        <v>209.67757217396121</v>
      </c>
      <c r="J120" s="59">
        <f>+$C120*'Estructura Poblacion'!I$19</f>
        <v>111.52655456476482</v>
      </c>
      <c r="K120" s="59">
        <f>+$C120*'Estructura Poblacion'!J$19</f>
        <v>61.43297503310275</v>
      </c>
      <c r="L120" s="59">
        <f>+$C120*'Estructura Poblacion'!K$19</f>
        <v>64.554683616088653</v>
      </c>
      <c r="M120" s="129">
        <f>+ROUND(D120*Parámetros!$B$105,0)</f>
        <v>0</v>
      </c>
      <c r="N120" s="129">
        <f>+ROUND(E120*Parámetros!$B$106,0)</f>
        <v>0</v>
      </c>
      <c r="O120" s="129">
        <f>+ROUND(F120*Parámetros!$B$107,0)</f>
        <v>4</v>
      </c>
      <c r="P120" s="129">
        <f>+ROUND(G120*Parámetros!$B$108,0)</f>
        <v>12</v>
      </c>
      <c r="Q120" s="129">
        <f>+ROUND(H120*Parámetros!$B$109,0)</f>
        <v>15</v>
      </c>
      <c r="R120" s="129">
        <f>+ROUND(I120*Parámetros!$B$110,0)</f>
        <v>21</v>
      </c>
      <c r="S120" s="129">
        <f>+ROUND(J120*Parámetros!$B$111,0)</f>
        <v>19</v>
      </c>
      <c r="T120" s="129">
        <f>+ROUND(K120*Parámetros!$B$112,0)</f>
        <v>15</v>
      </c>
      <c r="U120" s="129">
        <f>+ROUND(L120*Parámetros!$B$113,0)</f>
        <v>18</v>
      </c>
      <c r="V120" s="129">
        <f t="shared" si="10"/>
        <v>104</v>
      </c>
      <c r="W120" s="129">
        <f t="shared" si="12"/>
        <v>61</v>
      </c>
      <c r="X120" s="59">
        <f t="shared" si="7"/>
        <v>998</v>
      </c>
      <c r="Y120" s="60">
        <f>+ROUND(M120*Parámetros!$C$105,0)</f>
        <v>0</v>
      </c>
      <c r="Z120" s="60">
        <f>+ROUND(N120*Parámetros!$C$106,0)</f>
        <v>0</v>
      </c>
      <c r="AA120" s="60">
        <f>+ROUND(O120*Parámetros!$C$107,0)</f>
        <v>0</v>
      </c>
      <c r="AB120" s="60">
        <f>+ROUND(P120*Parámetros!$C$108,0)</f>
        <v>1</v>
      </c>
      <c r="AC120" s="60">
        <f>+ROUND(Q120*Parámetros!$C$109,0)</f>
        <v>1</v>
      </c>
      <c r="AD120" s="60">
        <f>+ROUND(R120*Parámetros!$C$110,0)</f>
        <v>3</v>
      </c>
      <c r="AE120" s="60">
        <f>+ROUND(S120*Parámetros!$C$111,0)</f>
        <v>5</v>
      </c>
      <c r="AF120" s="60">
        <f>+ROUND(T120*Parámetros!$C$112,0)</f>
        <v>6</v>
      </c>
      <c r="AG120" s="60">
        <f>+ROUND(U120*Parámetros!$C$113,0)</f>
        <v>13</v>
      </c>
      <c r="AH120" s="60">
        <f t="shared" si="11"/>
        <v>29</v>
      </c>
      <c r="AI120" s="107">
        <f t="shared" si="13"/>
        <v>17</v>
      </c>
      <c r="AJ120" s="59">
        <f t="shared" si="8"/>
        <v>276</v>
      </c>
    </row>
    <row r="121" spans="1:36" x14ac:dyDescent="0.25">
      <c r="A121" s="19">
        <v>44003</v>
      </c>
      <c r="B121" s="52">
        <f t="shared" si="9"/>
        <v>111</v>
      </c>
      <c r="C121" s="56">
        <f>+'Modelo predictivo'!G118</f>
        <v>1730.5844581797719</v>
      </c>
      <c r="D121" s="59">
        <f>+$C121*'Estructura Poblacion'!C$19</f>
        <v>70.596506241732769</v>
      </c>
      <c r="E121" s="59">
        <f>+$C121*'Estructura Poblacion'!D$19</f>
        <v>116.10091649414881</v>
      </c>
      <c r="F121" s="59">
        <f>+$C121*'Estructura Poblacion'!E$19</f>
        <v>352.34170682655622</v>
      </c>
      <c r="G121" s="59">
        <f>+$C121*'Estructura Poblacion'!F$19</f>
        <v>402.12611845671887</v>
      </c>
      <c r="H121" s="59">
        <f>+$C121*'Estructura Poblacion'!G$19</f>
        <v>321.9995542021739</v>
      </c>
      <c r="I121" s="59">
        <f>+$C121*'Estructura Poblacion'!H$19</f>
        <v>219.16193868082229</v>
      </c>
      <c r="J121" s="59">
        <f>+$C121*'Estructura Poblacion'!I$19</f>
        <v>116.57124631587921</v>
      </c>
      <c r="K121" s="59">
        <f>+$C121*'Estructura Poblacion'!J$19</f>
        <v>64.211778911742613</v>
      </c>
      <c r="L121" s="59">
        <f>+$C121*'Estructura Poblacion'!K$19</f>
        <v>67.474692049997259</v>
      </c>
      <c r="M121" s="129">
        <f>+ROUND(D121*Parámetros!$B$105,0)</f>
        <v>0</v>
      </c>
      <c r="N121" s="129">
        <f>+ROUND(E121*Parámetros!$B$106,0)</f>
        <v>0</v>
      </c>
      <c r="O121" s="129">
        <f>+ROUND(F121*Parámetros!$B$107,0)</f>
        <v>4</v>
      </c>
      <c r="P121" s="129">
        <f>+ROUND(G121*Parámetros!$B$108,0)</f>
        <v>13</v>
      </c>
      <c r="Q121" s="129">
        <f>+ROUND(H121*Parámetros!$B$109,0)</f>
        <v>16</v>
      </c>
      <c r="R121" s="129">
        <f>+ROUND(I121*Parámetros!$B$110,0)</f>
        <v>22</v>
      </c>
      <c r="S121" s="129">
        <f>+ROUND(J121*Parámetros!$B$111,0)</f>
        <v>19</v>
      </c>
      <c r="T121" s="129">
        <f>+ROUND(K121*Parámetros!$B$112,0)</f>
        <v>16</v>
      </c>
      <c r="U121" s="129">
        <f>+ROUND(L121*Parámetros!$B$113,0)</f>
        <v>18</v>
      </c>
      <c r="V121" s="129">
        <f t="shared" si="10"/>
        <v>108</v>
      </c>
      <c r="W121" s="129">
        <f t="shared" si="12"/>
        <v>64</v>
      </c>
      <c r="X121" s="59">
        <f t="shared" si="7"/>
        <v>1042</v>
      </c>
      <c r="Y121" s="60">
        <f>+ROUND(M121*Parámetros!$C$105,0)</f>
        <v>0</v>
      </c>
      <c r="Z121" s="60">
        <f>+ROUND(N121*Parámetros!$C$106,0)</f>
        <v>0</v>
      </c>
      <c r="AA121" s="60">
        <f>+ROUND(O121*Parámetros!$C$107,0)</f>
        <v>0</v>
      </c>
      <c r="AB121" s="60">
        <f>+ROUND(P121*Parámetros!$C$108,0)</f>
        <v>1</v>
      </c>
      <c r="AC121" s="60">
        <f>+ROUND(Q121*Parámetros!$C$109,0)</f>
        <v>1</v>
      </c>
      <c r="AD121" s="60">
        <f>+ROUND(R121*Parámetros!$C$110,0)</f>
        <v>3</v>
      </c>
      <c r="AE121" s="60">
        <f>+ROUND(S121*Parámetros!$C$111,0)</f>
        <v>5</v>
      </c>
      <c r="AF121" s="60">
        <f>+ROUND(T121*Parámetros!$C$112,0)</f>
        <v>7</v>
      </c>
      <c r="AG121" s="60">
        <f>+ROUND(U121*Parámetros!$C$113,0)</f>
        <v>13</v>
      </c>
      <c r="AH121" s="60">
        <f t="shared" si="11"/>
        <v>30</v>
      </c>
      <c r="AI121" s="107">
        <f t="shared" si="13"/>
        <v>18</v>
      </c>
      <c r="AJ121" s="59">
        <f t="shared" si="8"/>
        <v>288</v>
      </c>
    </row>
    <row r="122" spans="1:36" x14ac:dyDescent="0.25">
      <c r="A122" s="19">
        <v>44004</v>
      </c>
      <c r="B122" s="52">
        <f t="shared" si="9"/>
        <v>112</v>
      </c>
      <c r="C122" s="56">
        <f>+'Modelo predictivo'!G119</f>
        <v>1868.0077356472611</v>
      </c>
      <c r="D122" s="59">
        <f>+$C122*'Estructura Poblacion'!C$19</f>
        <v>76.202475496591973</v>
      </c>
      <c r="E122" s="59">
        <f>+$C122*'Estructura Poblacion'!D$19</f>
        <v>125.32032695758649</v>
      </c>
      <c r="F122" s="59">
        <f>+$C122*'Estructura Poblacion'!E$19</f>
        <v>380.32066613809582</v>
      </c>
      <c r="G122" s="59">
        <f>+$C122*'Estructura Poblacion'!F$19</f>
        <v>434.05838786570575</v>
      </c>
      <c r="H122" s="59">
        <f>+$C122*'Estructura Poblacion'!G$19</f>
        <v>347.56908585512519</v>
      </c>
      <c r="I122" s="59">
        <f>+$C122*'Estructura Poblacion'!H$19</f>
        <v>236.56527994353394</v>
      </c>
      <c r="J122" s="59">
        <f>+$C122*'Estructura Poblacion'!I$19</f>
        <v>125.82800500886292</v>
      </c>
      <c r="K122" s="59">
        <f>+$C122*'Estructura Poblacion'!J$19</f>
        <v>69.310745950514459</v>
      </c>
      <c r="L122" s="59">
        <f>+$C122*'Estructura Poblacion'!K$19</f>
        <v>72.832762431244689</v>
      </c>
      <c r="M122" s="129">
        <f>+ROUND(D122*Parámetros!$B$105,0)</f>
        <v>0</v>
      </c>
      <c r="N122" s="129">
        <f>+ROUND(E122*Parámetros!$B$106,0)</f>
        <v>0</v>
      </c>
      <c r="O122" s="129">
        <f>+ROUND(F122*Parámetros!$B$107,0)</f>
        <v>5</v>
      </c>
      <c r="P122" s="129">
        <f>+ROUND(G122*Parámetros!$B$108,0)</f>
        <v>14</v>
      </c>
      <c r="Q122" s="129">
        <f>+ROUND(H122*Parámetros!$B$109,0)</f>
        <v>17</v>
      </c>
      <c r="R122" s="129">
        <f>+ROUND(I122*Parámetros!$B$110,0)</f>
        <v>24</v>
      </c>
      <c r="S122" s="129">
        <f>+ROUND(J122*Parámetros!$B$111,0)</f>
        <v>21</v>
      </c>
      <c r="T122" s="129">
        <f>+ROUND(K122*Parámetros!$B$112,0)</f>
        <v>17</v>
      </c>
      <c r="U122" s="129">
        <f>+ROUND(L122*Parámetros!$B$113,0)</f>
        <v>20</v>
      </c>
      <c r="V122" s="129">
        <f t="shared" si="10"/>
        <v>118</v>
      </c>
      <c r="W122" s="129">
        <f t="shared" si="12"/>
        <v>68</v>
      </c>
      <c r="X122" s="59">
        <f t="shared" si="7"/>
        <v>1092</v>
      </c>
      <c r="Y122" s="60">
        <f>+ROUND(M122*Parámetros!$C$105,0)</f>
        <v>0</v>
      </c>
      <c r="Z122" s="60">
        <f>+ROUND(N122*Parámetros!$C$106,0)</f>
        <v>0</v>
      </c>
      <c r="AA122" s="60">
        <f>+ROUND(O122*Parámetros!$C$107,0)</f>
        <v>0</v>
      </c>
      <c r="AB122" s="60">
        <f>+ROUND(P122*Parámetros!$C$108,0)</f>
        <v>1</v>
      </c>
      <c r="AC122" s="60">
        <f>+ROUND(Q122*Parámetros!$C$109,0)</f>
        <v>1</v>
      </c>
      <c r="AD122" s="60">
        <f>+ROUND(R122*Parámetros!$C$110,0)</f>
        <v>3</v>
      </c>
      <c r="AE122" s="60">
        <f>+ROUND(S122*Parámetros!$C$111,0)</f>
        <v>6</v>
      </c>
      <c r="AF122" s="60">
        <f>+ROUND(T122*Parámetros!$C$112,0)</f>
        <v>7</v>
      </c>
      <c r="AG122" s="60">
        <f>+ROUND(U122*Parámetros!$C$113,0)</f>
        <v>14</v>
      </c>
      <c r="AH122" s="60">
        <f t="shared" si="11"/>
        <v>32</v>
      </c>
      <c r="AI122" s="107">
        <f t="shared" si="13"/>
        <v>18</v>
      </c>
      <c r="AJ122" s="59">
        <f t="shared" si="8"/>
        <v>302</v>
      </c>
    </row>
    <row r="123" spans="1:36" x14ac:dyDescent="0.25">
      <c r="A123" s="19">
        <v>44005</v>
      </c>
      <c r="B123" s="52">
        <f t="shared" si="9"/>
        <v>113</v>
      </c>
      <c r="C123" s="56">
        <f>+'Modelo predictivo'!G120</f>
        <v>1959.6058531180024</v>
      </c>
      <c r="D123" s="59">
        <f>+$C123*'Estructura Poblacion'!C$19</f>
        <v>79.939078492874302</v>
      </c>
      <c r="E123" s="59">
        <f>+$C123*'Estructura Poblacion'!D$19</f>
        <v>131.4654332176284</v>
      </c>
      <c r="F123" s="59">
        <f>+$C123*'Estructura Poblacion'!E$19</f>
        <v>398.96976292109014</v>
      </c>
      <c r="G123" s="59">
        <f>+$C123*'Estructura Poblacion'!F$19</f>
        <v>455.34252413675131</v>
      </c>
      <c r="H123" s="59">
        <f>+$C123*'Estructura Poblacion'!G$19</f>
        <v>364.61220261948085</v>
      </c>
      <c r="I123" s="59">
        <f>+$C123*'Estructura Poblacion'!H$19</f>
        <v>248.16530380224586</v>
      </c>
      <c r="J123" s="59">
        <f>+$C123*'Estructura Poblacion'!I$19</f>
        <v>131.99800535948631</v>
      </c>
      <c r="K123" s="59">
        <f>+$C123*'Estructura Poblacion'!J$19</f>
        <v>72.709411667152992</v>
      </c>
      <c r="L123" s="59">
        <f>+$C123*'Estructura Poblacion'!K$19</f>
        <v>76.404130901292348</v>
      </c>
      <c r="M123" s="129">
        <f>+ROUND(D123*Parámetros!$B$105,0)</f>
        <v>0</v>
      </c>
      <c r="N123" s="129">
        <f>+ROUND(E123*Parámetros!$B$106,0)</f>
        <v>0</v>
      </c>
      <c r="O123" s="129">
        <f>+ROUND(F123*Parámetros!$B$107,0)</f>
        <v>5</v>
      </c>
      <c r="P123" s="129">
        <f>+ROUND(G123*Parámetros!$B$108,0)</f>
        <v>15</v>
      </c>
      <c r="Q123" s="129">
        <f>+ROUND(H123*Parámetros!$B$109,0)</f>
        <v>18</v>
      </c>
      <c r="R123" s="129">
        <f>+ROUND(I123*Parámetros!$B$110,0)</f>
        <v>25</v>
      </c>
      <c r="S123" s="129">
        <f>+ROUND(J123*Parámetros!$B$111,0)</f>
        <v>22</v>
      </c>
      <c r="T123" s="129">
        <f>+ROUND(K123*Parámetros!$B$112,0)</f>
        <v>18</v>
      </c>
      <c r="U123" s="129">
        <f>+ROUND(L123*Parámetros!$B$113,0)</f>
        <v>21</v>
      </c>
      <c r="V123" s="129">
        <f t="shared" si="10"/>
        <v>124</v>
      </c>
      <c r="W123" s="129">
        <f t="shared" si="12"/>
        <v>71</v>
      </c>
      <c r="X123" s="59">
        <f t="shared" si="7"/>
        <v>1145</v>
      </c>
      <c r="Y123" s="60">
        <f>+ROUND(M123*Parámetros!$C$105,0)</f>
        <v>0</v>
      </c>
      <c r="Z123" s="60">
        <f>+ROUND(N123*Parámetros!$C$106,0)</f>
        <v>0</v>
      </c>
      <c r="AA123" s="60">
        <f>+ROUND(O123*Parámetros!$C$107,0)</f>
        <v>0</v>
      </c>
      <c r="AB123" s="60">
        <f>+ROUND(P123*Parámetros!$C$108,0)</f>
        <v>1</v>
      </c>
      <c r="AC123" s="60">
        <f>+ROUND(Q123*Parámetros!$C$109,0)</f>
        <v>1</v>
      </c>
      <c r="AD123" s="60">
        <f>+ROUND(R123*Parámetros!$C$110,0)</f>
        <v>3</v>
      </c>
      <c r="AE123" s="60">
        <f>+ROUND(S123*Parámetros!$C$111,0)</f>
        <v>6</v>
      </c>
      <c r="AF123" s="60">
        <f>+ROUND(T123*Parámetros!$C$112,0)</f>
        <v>8</v>
      </c>
      <c r="AG123" s="60">
        <f>+ROUND(U123*Parámetros!$C$113,0)</f>
        <v>15</v>
      </c>
      <c r="AH123" s="60">
        <f t="shared" si="11"/>
        <v>34</v>
      </c>
      <c r="AI123" s="107">
        <f t="shared" si="13"/>
        <v>20</v>
      </c>
      <c r="AJ123" s="59">
        <f t="shared" si="8"/>
        <v>316</v>
      </c>
    </row>
    <row r="124" spans="1:36" x14ac:dyDescent="0.25">
      <c r="A124" s="19">
        <v>44006</v>
      </c>
      <c r="B124" s="52">
        <f t="shared" si="9"/>
        <v>114</v>
      </c>
      <c r="C124" s="56">
        <f>+'Modelo predictivo'!G121</f>
        <v>2055.6813602522016</v>
      </c>
      <c r="D124" s="59">
        <f>+$C124*'Estructura Poblacion'!C$19</f>
        <v>83.85832964933681</v>
      </c>
      <c r="E124" s="59">
        <f>+$C124*'Estructura Poblacion'!D$19</f>
        <v>137.91091721478213</v>
      </c>
      <c r="F124" s="59">
        <f>+$C124*'Estructura Poblacion'!E$19</f>
        <v>418.530442556163</v>
      </c>
      <c r="G124" s="59">
        <f>+$C124*'Estructura Poblacion'!F$19</f>
        <v>477.66704610967599</v>
      </c>
      <c r="H124" s="59">
        <f>+$C124*'Estructura Poblacion'!G$19</f>
        <v>382.48840064075432</v>
      </c>
      <c r="I124" s="59">
        <f>+$C124*'Estructura Poblacion'!H$19</f>
        <v>260.33234615822602</v>
      </c>
      <c r="J124" s="59">
        <f>+$C124*'Estructura Poblacion'!I$19</f>
        <v>138.46960029039394</v>
      </c>
      <c r="K124" s="59">
        <f>+$C124*'Estructura Poblacion'!J$19</f>
        <v>76.274206897906126</v>
      </c>
      <c r="L124" s="59">
        <f>+$C124*'Estructura Poblacion'!K$19</f>
        <v>80.150070734963251</v>
      </c>
      <c r="M124" s="129">
        <f>+ROUND(D124*Parámetros!$B$105,0)</f>
        <v>0</v>
      </c>
      <c r="N124" s="129">
        <f>+ROUND(E124*Parámetros!$B$106,0)</f>
        <v>0</v>
      </c>
      <c r="O124" s="129">
        <f>+ROUND(F124*Parámetros!$B$107,0)</f>
        <v>5</v>
      </c>
      <c r="P124" s="129">
        <f>+ROUND(G124*Parámetros!$B$108,0)</f>
        <v>15</v>
      </c>
      <c r="Q124" s="129">
        <f>+ROUND(H124*Parámetros!$B$109,0)</f>
        <v>19</v>
      </c>
      <c r="R124" s="129">
        <f>+ROUND(I124*Parámetros!$B$110,0)</f>
        <v>27</v>
      </c>
      <c r="S124" s="129">
        <f>+ROUND(J124*Parámetros!$B$111,0)</f>
        <v>23</v>
      </c>
      <c r="T124" s="129">
        <f>+ROUND(K124*Parámetros!$B$112,0)</f>
        <v>19</v>
      </c>
      <c r="U124" s="129">
        <f>+ROUND(L124*Parámetros!$B$113,0)</f>
        <v>22</v>
      </c>
      <c r="V124" s="129">
        <f t="shared" si="10"/>
        <v>130</v>
      </c>
      <c r="W124" s="129">
        <f t="shared" si="12"/>
        <v>75</v>
      </c>
      <c r="X124" s="59">
        <f t="shared" si="7"/>
        <v>1200</v>
      </c>
      <c r="Y124" s="60">
        <f>+ROUND(M124*Parámetros!$C$105,0)</f>
        <v>0</v>
      </c>
      <c r="Z124" s="60">
        <f>+ROUND(N124*Parámetros!$C$106,0)</f>
        <v>0</v>
      </c>
      <c r="AA124" s="60">
        <f>+ROUND(O124*Parámetros!$C$107,0)</f>
        <v>0</v>
      </c>
      <c r="AB124" s="60">
        <f>+ROUND(P124*Parámetros!$C$108,0)</f>
        <v>1</v>
      </c>
      <c r="AC124" s="60">
        <f>+ROUND(Q124*Parámetros!$C$109,0)</f>
        <v>1</v>
      </c>
      <c r="AD124" s="60">
        <f>+ROUND(R124*Parámetros!$C$110,0)</f>
        <v>3</v>
      </c>
      <c r="AE124" s="60">
        <f>+ROUND(S124*Parámetros!$C$111,0)</f>
        <v>6</v>
      </c>
      <c r="AF124" s="60">
        <f>+ROUND(T124*Parámetros!$C$112,0)</f>
        <v>8</v>
      </c>
      <c r="AG124" s="60">
        <f>+ROUND(U124*Parámetros!$C$113,0)</f>
        <v>16</v>
      </c>
      <c r="AH124" s="60">
        <f t="shared" si="11"/>
        <v>35</v>
      </c>
      <c r="AI124" s="107">
        <f t="shared" si="13"/>
        <v>21</v>
      </c>
      <c r="AJ124" s="59">
        <f t="shared" si="8"/>
        <v>330</v>
      </c>
    </row>
    <row r="125" spans="1:36" x14ac:dyDescent="0.25">
      <c r="A125" s="19">
        <v>44007</v>
      </c>
      <c r="B125" s="52">
        <f t="shared" si="9"/>
        <v>115</v>
      </c>
      <c r="C125" s="56">
        <f>+'Modelo predictivo'!G122</f>
        <v>2156.451692931354</v>
      </c>
      <c r="D125" s="59">
        <f>+$C125*'Estructura Poblacion'!C$19</f>
        <v>87.969098925196263</v>
      </c>
      <c r="E125" s="59">
        <f>+$C125*'Estructura Poblacion'!D$19</f>
        <v>144.67136622041772</v>
      </c>
      <c r="F125" s="59">
        <f>+$C125*'Estructura Poblacion'!E$19</f>
        <v>439.04697432427866</v>
      </c>
      <c r="G125" s="59">
        <f>+$C125*'Estructura Poblacion'!F$19</f>
        <v>501.08247812995501</v>
      </c>
      <c r="H125" s="59">
        <f>+$C125*'Estructura Poblacion'!G$19</f>
        <v>401.23813691980348</v>
      </c>
      <c r="I125" s="59">
        <f>+$C125*'Estructura Poblacion'!H$19</f>
        <v>273.09394318233399</v>
      </c>
      <c r="J125" s="59">
        <f>+$C125*'Estructura Poblacion'!I$19</f>
        <v>145.25743616662157</v>
      </c>
      <c r="K125" s="59">
        <f>+$C125*'Estructura Poblacion'!J$19</f>
        <v>80.013199405479142</v>
      </c>
      <c r="L125" s="59">
        <f>+$C125*'Estructura Poblacion'!K$19</f>
        <v>84.079059657268289</v>
      </c>
      <c r="M125" s="129">
        <f>+ROUND(D125*Parámetros!$B$105,0)</f>
        <v>0</v>
      </c>
      <c r="N125" s="129">
        <f>+ROUND(E125*Parámetros!$B$106,0)</f>
        <v>0</v>
      </c>
      <c r="O125" s="129">
        <f>+ROUND(F125*Parámetros!$B$107,0)</f>
        <v>5</v>
      </c>
      <c r="P125" s="129">
        <f>+ROUND(G125*Parámetros!$B$108,0)</f>
        <v>16</v>
      </c>
      <c r="Q125" s="129">
        <f>+ROUND(H125*Parámetros!$B$109,0)</f>
        <v>20</v>
      </c>
      <c r="R125" s="129">
        <f>+ROUND(I125*Parámetros!$B$110,0)</f>
        <v>28</v>
      </c>
      <c r="S125" s="129">
        <f>+ROUND(J125*Parámetros!$B$111,0)</f>
        <v>24</v>
      </c>
      <c r="T125" s="129">
        <f>+ROUND(K125*Parámetros!$B$112,0)</f>
        <v>19</v>
      </c>
      <c r="U125" s="129">
        <f>+ROUND(L125*Parámetros!$B$113,0)</f>
        <v>23</v>
      </c>
      <c r="V125" s="129">
        <f t="shared" si="10"/>
        <v>135</v>
      </c>
      <c r="W125" s="129">
        <f t="shared" si="12"/>
        <v>77</v>
      </c>
      <c r="X125" s="59">
        <f t="shared" si="7"/>
        <v>1258</v>
      </c>
      <c r="Y125" s="60">
        <f>+ROUND(M125*Parámetros!$C$105,0)</f>
        <v>0</v>
      </c>
      <c r="Z125" s="60">
        <f>+ROUND(N125*Parámetros!$C$106,0)</f>
        <v>0</v>
      </c>
      <c r="AA125" s="60">
        <f>+ROUND(O125*Parámetros!$C$107,0)</f>
        <v>0</v>
      </c>
      <c r="AB125" s="60">
        <f>+ROUND(P125*Parámetros!$C$108,0)</f>
        <v>1</v>
      </c>
      <c r="AC125" s="60">
        <f>+ROUND(Q125*Parámetros!$C$109,0)</f>
        <v>1</v>
      </c>
      <c r="AD125" s="60">
        <f>+ROUND(R125*Parámetros!$C$110,0)</f>
        <v>3</v>
      </c>
      <c r="AE125" s="60">
        <f>+ROUND(S125*Parámetros!$C$111,0)</f>
        <v>7</v>
      </c>
      <c r="AF125" s="60">
        <f>+ROUND(T125*Parámetros!$C$112,0)</f>
        <v>8</v>
      </c>
      <c r="AG125" s="60">
        <f>+ROUND(U125*Parámetros!$C$113,0)</f>
        <v>16</v>
      </c>
      <c r="AH125" s="60">
        <f t="shared" si="11"/>
        <v>36</v>
      </c>
      <c r="AI125" s="107">
        <f t="shared" si="13"/>
        <v>21</v>
      </c>
      <c r="AJ125" s="59">
        <f t="shared" si="8"/>
        <v>345</v>
      </c>
    </row>
    <row r="126" spans="1:36" x14ac:dyDescent="0.25">
      <c r="A126" s="19">
        <v>44008</v>
      </c>
      <c r="B126" s="52">
        <f t="shared" si="9"/>
        <v>116</v>
      </c>
      <c r="C126" s="56">
        <f>+'Modelo predictivo'!G123</f>
        <v>2262.1447032243013</v>
      </c>
      <c r="D126" s="59">
        <f>+$C126*'Estructura Poblacion'!C$19</f>
        <v>92.280681191861049</v>
      </c>
      <c r="E126" s="59">
        <f>+$C126*'Estructura Poblacion'!D$19</f>
        <v>151.76206630387009</v>
      </c>
      <c r="F126" s="59">
        <f>+$C126*'Estructura Poblacion'!E$19</f>
        <v>460.56574821031188</v>
      </c>
      <c r="G126" s="59">
        <f>+$C126*'Estructura Poblacion'!F$19</f>
        <v>525.64176489357965</v>
      </c>
      <c r="H126" s="59">
        <f>+$C126*'Estructura Poblacion'!G$19</f>
        <v>420.90380653549551</v>
      </c>
      <c r="I126" s="59">
        <f>+$C126*'Estructura Poblacion'!H$19</f>
        <v>286.47895015574585</v>
      </c>
      <c r="J126" s="59">
        <f>+$C126*'Estructura Poblacion'!I$19</f>
        <v>152.37686098203039</v>
      </c>
      <c r="K126" s="59">
        <f>+$C126*'Estructura Poblacion'!J$19</f>
        <v>83.934843435834964</v>
      </c>
      <c r="L126" s="59">
        <f>+$C126*'Estructura Poblacion'!K$19</f>
        <v>88.199981515572063</v>
      </c>
      <c r="M126" s="129">
        <f>+ROUND(D126*Parámetros!$B$105,0)</f>
        <v>0</v>
      </c>
      <c r="N126" s="129">
        <f>+ROUND(E126*Parámetros!$B$106,0)</f>
        <v>0</v>
      </c>
      <c r="O126" s="129">
        <f>+ROUND(F126*Parámetros!$B$107,0)</f>
        <v>6</v>
      </c>
      <c r="P126" s="129">
        <f>+ROUND(G126*Parámetros!$B$108,0)</f>
        <v>17</v>
      </c>
      <c r="Q126" s="129">
        <f>+ROUND(H126*Parámetros!$B$109,0)</f>
        <v>21</v>
      </c>
      <c r="R126" s="129">
        <f>+ROUND(I126*Parámetros!$B$110,0)</f>
        <v>29</v>
      </c>
      <c r="S126" s="129">
        <f>+ROUND(J126*Parámetros!$B$111,0)</f>
        <v>25</v>
      </c>
      <c r="T126" s="129">
        <f>+ROUND(K126*Parámetros!$B$112,0)</f>
        <v>20</v>
      </c>
      <c r="U126" s="129">
        <f>+ROUND(L126*Parámetros!$B$113,0)</f>
        <v>24</v>
      </c>
      <c r="V126" s="129">
        <f t="shared" si="10"/>
        <v>142</v>
      </c>
      <c r="W126" s="129">
        <f t="shared" si="12"/>
        <v>82</v>
      </c>
      <c r="X126" s="59">
        <f t="shared" si="7"/>
        <v>1318</v>
      </c>
      <c r="Y126" s="60">
        <f>+ROUND(M126*Parámetros!$C$105,0)</f>
        <v>0</v>
      </c>
      <c r="Z126" s="60">
        <f>+ROUND(N126*Parámetros!$C$106,0)</f>
        <v>0</v>
      </c>
      <c r="AA126" s="60">
        <f>+ROUND(O126*Parámetros!$C$107,0)</f>
        <v>0</v>
      </c>
      <c r="AB126" s="60">
        <f>+ROUND(P126*Parámetros!$C$108,0)</f>
        <v>1</v>
      </c>
      <c r="AC126" s="60">
        <f>+ROUND(Q126*Parámetros!$C$109,0)</f>
        <v>1</v>
      </c>
      <c r="AD126" s="60">
        <f>+ROUND(R126*Parámetros!$C$110,0)</f>
        <v>4</v>
      </c>
      <c r="AE126" s="60">
        <f>+ROUND(S126*Parámetros!$C$111,0)</f>
        <v>7</v>
      </c>
      <c r="AF126" s="60">
        <f>+ROUND(T126*Parámetros!$C$112,0)</f>
        <v>9</v>
      </c>
      <c r="AG126" s="60">
        <f>+ROUND(U126*Parámetros!$C$113,0)</f>
        <v>17</v>
      </c>
      <c r="AH126" s="60">
        <f t="shared" si="11"/>
        <v>39</v>
      </c>
      <c r="AI126" s="107">
        <f t="shared" si="13"/>
        <v>23</v>
      </c>
      <c r="AJ126" s="59">
        <f t="shared" si="8"/>
        <v>361</v>
      </c>
    </row>
    <row r="127" spans="1:36" x14ac:dyDescent="0.25">
      <c r="A127" s="19">
        <v>44009</v>
      </c>
      <c r="B127" s="52">
        <f t="shared" si="9"/>
        <v>117</v>
      </c>
      <c r="C127" s="56">
        <f>+'Modelo predictivo'!G124</f>
        <v>2372.9991439580917</v>
      </c>
      <c r="D127" s="59">
        <f>+$C127*'Estructura Poblacion'!C$19</f>
        <v>96.802816000247191</v>
      </c>
      <c r="E127" s="59">
        <f>+$C127*'Estructura Poblacion'!D$19</f>
        <v>159.19903484117935</v>
      </c>
      <c r="F127" s="59">
        <f>+$C127*'Estructura Poblacion'!E$19</f>
        <v>483.13537356019447</v>
      </c>
      <c r="G127" s="59">
        <f>+$C127*'Estructura Poblacion'!F$19</f>
        <v>551.40038404404629</v>
      </c>
      <c r="H127" s="59">
        <f>+$C127*'Estructura Poblacion'!G$19</f>
        <v>441.52983280592434</v>
      </c>
      <c r="I127" s="59">
        <f>+$C127*'Estructura Poblacion'!H$19</f>
        <v>300.51760283621041</v>
      </c>
      <c r="J127" s="59">
        <f>+$C127*'Estructura Poblacion'!I$19</f>
        <v>159.84395699974198</v>
      </c>
      <c r="K127" s="59">
        <f>+$C127*'Estructura Poblacion'!J$19</f>
        <v>88.047997697759811</v>
      </c>
      <c r="L127" s="59">
        <f>+$C127*'Estructura Poblacion'!K$19</f>
        <v>92.522145172787901</v>
      </c>
      <c r="M127" s="129">
        <f>+ROUND(D127*Parámetros!$B$105,0)</f>
        <v>0</v>
      </c>
      <c r="N127" s="129">
        <f>+ROUND(E127*Parámetros!$B$106,0)</f>
        <v>0</v>
      </c>
      <c r="O127" s="129">
        <f>+ROUND(F127*Parámetros!$B$107,0)</f>
        <v>6</v>
      </c>
      <c r="P127" s="129">
        <f>+ROUND(G127*Parámetros!$B$108,0)</f>
        <v>18</v>
      </c>
      <c r="Q127" s="129">
        <f>+ROUND(H127*Parámetros!$B$109,0)</f>
        <v>22</v>
      </c>
      <c r="R127" s="129">
        <f>+ROUND(I127*Parámetros!$B$110,0)</f>
        <v>31</v>
      </c>
      <c r="S127" s="129">
        <f>+ROUND(J127*Parámetros!$B$111,0)</f>
        <v>27</v>
      </c>
      <c r="T127" s="129">
        <f>+ROUND(K127*Parámetros!$B$112,0)</f>
        <v>21</v>
      </c>
      <c r="U127" s="129">
        <f>+ROUND(L127*Parámetros!$B$113,0)</f>
        <v>25</v>
      </c>
      <c r="V127" s="129">
        <f t="shared" si="10"/>
        <v>150</v>
      </c>
      <c r="W127" s="129">
        <f t="shared" si="12"/>
        <v>83</v>
      </c>
      <c r="X127" s="59">
        <f t="shared" si="7"/>
        <v>1385</v>
      </c>
      <c r="Y127" s="60">
        <f>+ROUND(M127*Parámetros!$C$105,0)</f>
        <v>0</v>
      </c>
      <c r="Z127" s="60">
        <f>+ROUND(N127*Parámetros!$C$106,0)</f>
        <v>0</v>
      </c>
      <c r="AA127" s="60">
        <f>+ROUND(O127*Parámetros!$C$107,0)</f>
        <v>0</v>
      </c>
      <c r="AB127" s="60">
        <f>+ROUND(P127*Parámetros!$C$108,0)</f>
        <v>1</v>
      </c>
      <c r="AC127" s="60">
        <f>+ROUND(Q127*Parámetros!$C$109,0)</f>
        <v>1</v>
      </c>
      <c r="AD127" s="60">
        <f>+ROUND(R127*Parámetros!$C$110,0)</f>
        <v>4</v>
      </c>
      <c r="AE127" s="60">
        <f>+ROUND(S127*Parámetros!$C$111,0)</f>
        <v>7</v>
      </c>
      <c r="AF127" s="60">
        <f>+ROUND(T127*Parámetros!$C$112,0)</f>
        <v>9</v>
      </c>
      <c r="AG127" s="60">
        <f>+ROUND(U127*Parámetros!$C$113,0)</f>
        <v>18</v>
      </c>
      <c r="AH127" s="60">
        <f t="shared" si="11"/>
        <v>40</v>
      </c>
      <c r="AI127" s="107">
        <f t="shared" si="13"/>
        <v>23</v>
      </c>
      <c r="AJ127" s="59">
        <f t="shared" si="8"/>
        <v>378</v>
      </c>
    </row>
    <row r="128" spans="1:36" x14ac:dyDescent="0.25">
      <c r="A128" s="19">
        <v>44010</v>
      </c>
      <c r="B128" s="52">
        <f t="shared" si="9"/>
        <v>118</v>
      </c>
      <c r="C128" s="56">
        <f>+'Modelo predictivo'!G125</f>
        <v>2489.2651742845774</v>
      </c>
      <c r="D128" s="59">
        <f>+$C128*'Estructura Poblacion'!C$19</f>
        <v>101.54570820458282</v>
      </c>
      <c r="E128" s="59">
        <f>+$C128*'Estructura Poblacion'!D$19</f>
        <v>166.99905443238688</v>
      </c>
      <c r="F128" s="59">
        <f>+$C128*'Estructura Poblacion'!E$19</f>
        <v>506.80678201272934</v>
      </c>
      <c r="G128" s="59">
        <f>+$C128*'Estructura Poblacion'!F$19</f>
        <v>578.41646364800636</v>
      </c>
      <c r="H128" s="59">
        <f>+$C128*'Estructura Poblacion'!G$19</f>
        <v>463.16276135617937</v>
      </c>
      <c r="I128" s="59">
        <f>+$C128*'Estructura Poblacion'!H$19</f>
        <v>315.24158148321436</v>
      </c>
      <c r="J128" s="59">
        <f>+$C128*'Estructura Poblacion'!I$19</f>
        <v>167.67557480683448</v>
      </c>
      <c r="K128" s="59">
        <f>+$C128*'Estructura Poblacion'!J$19</f>
        <v>92.36194412145683</v>
      </c>
      <c r="L128" s="59">
        <f>+$C128*'Estructura Poblacion'!K$19</f>
        <v>97.055304219186979</v>
      </c>
      <c r="M128" s="129">
        <f>+ROUND(D128*Parámetros!$B$105,0)</f>
        <v>0</v>
      </c>
      <c r="N128" s="129">
        <f>+ROUND(E128*Parámetros!$B$106,0)</f>
        <v>1</v>
      </c>
      <c r="O128" s="129">
        <f>+ROUND(F128*Parámetros!$B$107,0)</f>
        <v>6</v>
      </c>
      <c r="P128" s="129">
        <f>+ROUND(G128*Parámetros!$B$108,0)</f>
        <v>19</v>
      </c>
      <c r="Q128" s="129">
        <f>+ROUND(H128*Parámetros!$B$109,0)</f>
        <v>23</v>
      </c>
      <c r="R128" s="129">
        <f>+ROUND(I128*Parámetros!$B$110,0)</f>
        <v>32</v>
      </c>
      <c r="S128" s="129">
        <f>+ROUND(J128*Parámetros!$B$111,0)</f>
        <v>28</v>
      </c>
      <c r="T128" s="129">
        <f>+ROUND(K128*Parámetros!$B$112,0)</f>
        <v>22</v>
      </c>
      <c r="U128" s="129">
        <f>+ROUND(L128*Parámetros!$B$113,0)</f>
        <v>26</v>
      </c>
      <c r="V128" s="129">
        <f t="shared" si="10"/>
        <v>157</v>
      </c>
      <c r="W128" s="129">
        <f t="shared" si="12"/>
        <v>88</v>
      </c>
      <c r="X128" s="59">
        <f t="shared" si="7"/>
        <v>1454</v>
      </c>
      <c r="Y128" s="60">
        <f>+ROUND(M128*Parámetros!$C$105,0)</f>
        <v>0</v>
      </c>
      <c r="Z128" s="60">
        <f>+ROUND(N128*Parámetros!$C$106,0)</f>
        <v>0</v>
      </c>
      <c r="AA128" s="60">
        <f>+ROUND(O128*Parámetros!$C$107,0)</f>
        <v>0</v>
      </c>
      <c r="AB128" s="60">
        <f>+ROUND(P128*Parámetros!$C$108,0)</f>
        <v>1</v>
      </c>
      <c r="AC128" s="60">
        <f>+ROUND(Q128*Parámetros!$C$109,0)</f>
        <v>1</v>
      </c>
      <c r="AD128" s="60">
        <f>+ROUND(R128*Parámetros!$C$110,0)</f>
        <v>4</v>
      </c>
      <c r="AE128" s="60">
        <f>+ROUND(S128*Parámetros!$C$111,0)</f>
        <v>8</v>
      </c>
      <c r="AF128" s="60">
        <f>+ROUND(T128*Parámetros!$C$112,0)</f>
        <v>10</v>
      </c>
      <c r="AG128" s="60">
        <f>+ROUND(U128*Parámetros!$C$113,0)</f>
        <v>18</v>
      </c>
      <c r="AH128" s="60">
        <f t="shared" si="11"/>
        <v>42</v>
      </c>
      <c r="AI128" s="107">
        <f t="shared" si="13"/>
        <v>25</v>
      </c>
      <c r="AJ128" s="59">
        <f t="shared" si="8"/>
        <v>395</v>
      </c>
    </row>
    <row r="129" spans="1:36" x14ac:dyDescent="0.25">
      <c r="A129" s="19">
        <v>44011</v>
      </c>
      <c r="B129" s="52">
        <f t="shared" si="9"/>
        <v>119</v>
      </c>
      <c r="C129" s="56">
        <f>+'Modelo predictivo'!G126</f>
        <v>2365.6716142073274</v>
      </c>
      <c r="D129" s="59">
        <f>+$C129*'Estructura Poblacion'!C$19</f>
        <v>96.503900800043439</v>
      </c>
      <c r="E129" s="59">
        <f>+$C129*'Estructura Poblacion'!D$19</f>
        <v>158.70744778474833</v>
      </c>
      <c r="F129" s="59">
        <f>+$C129*'Estructura Poblacion'!E$19</f>
        <v>481.64351089668588</v>
      </c>
      <c r="G129" s="59">
        <f>+$C129*'Estructura Poblacion'!F$19</f>
        <v>549.69772741690304</v>
      </c>
      <c r="H129" s="59">
        <f>+$C129*'Estructura Poblacion'!G$19</f>
        <v>440.16644293957194</v>
      </c>
      <c r="I129" s="59">
        <f>+$C129*'Estructura Poblacion'!H$19</f>
        <v>299.5896414077298</v>
      </c>
      <c r="J129" s="59">
        <f>+$C129*'Estructura Poblacion'!I$19</f>
        <v>159.35037850293648</v>
      </c>
      <c r="K129" s="59">
        <f>+$C129*'Estructura Poblacion'!J$19</f>
        <v>87.776116300639103</v>
      </c>
      <c r="L129" s="59">
        <f>+$C129*'Estructura Poblacion'!K$19</f>
        <v>92.236448158069507</v>
      </c>
      <c r="M129" s="129">
        <f>+ROUND(D129*Parámetros!$B$105,0)</f>
        <v>0</v>
      </c>
      <c r="N129" s="129">
        <f>+ROUND(E129*Parámetros!$B$106,0)</f>
        <v>0</v>
      </c>
      <c r="O129" s="129">
        <f>+ROUND(F129*Parámetros!$B$107,0)</f>
        <v>6</v>
      </c>
      <c r="P129" s="129">
        <f>+ROUND(G129*Parámetros!$B$108,0)</f>
        <v>18</v>
      </c>
      <c r="Q129" s="129">
        <f>+ROUND(H129*Parámetros!$B$109,0)</f>
        <v>22</v>
      </c>
      <c r="R129" s="129">
        <f>+ROUND(I129*Parámetros!$B$110,0)</f>
        <v>31</v>
      </c>
      <c r="S129" s="129">
        <f>+ROUND(J129*Parámetros!$B$111,0)</f>
        <v>26</v>
      </c>
      <c r="T129" s="129">
        <f>+ROUND(K129*Parámetros!$B$112,0)</f>
        <v>21</v>
      </c>
      <c r="U129" s="129">
        <f>+ROUND(L129*Parámetros!$B$113,0)</f>
        <v>25</v>
      </c>
      <c r="V129" s="129">
        <f t="shared" si="10"/>
        <v>149</v>
      </c>
      <c r="W129" s="129">
        <f t="shared" si="12"/>
        <v>91</v>
      </c>
      <c r="X129" s="59">
        <f t="shared" si="7"/>
        <v>1512</v>
      </c>
      <c r="Y129" s="60">
        <f>+ROUND(M129*Parámetros!$C$105,0)</f>
        <v>0</v>
      </c>
      <c r="Z129" s="60">
        <f>+ROUND(N129*Parámetros!$C$106,0)</f>
        <v>0</v>
      </c>
      <c r="AA129" s="60">
        <f>+ROUND(O129*Parámetros!$C$107,0)</f>
        <v>0</v>
      </c>
      <c r="AB129" s="60">
        <f>+ROUND(P129*Parámetros!$C$108,0)</f>
        <v>1</v>
      </c>
      <c r="AC129" s="60">
        <f>+ROUND(Q129*Parámetros!$C$109,0)</f>
        <v>1</v>
      </c>
      <c r="AD129" s="60">
        <f>+ROUND(R129*Parámetros!$C$110,0)</f>
        <v>4</v>
      </c>
      <c r="AE129" s="60">
        <f>+ROUND(S129*Parámetros!$C$111,0)</f>
        <v>7</v>
      </c>
      <c r="AF129" s="60">
        <f>+ROUND(T129*Parámetros!$C$112,0)</f>
        <v>9</v>
      </c>
      <c r="AG129" s="60">
        <f>+ROUND(U129*Parámetros!$C$113,0)</f>
        <v>18</v>
      </c>
      <c r="AH129" s="60">
        <f t="shared" si="11"/>
        <v>40</v>
      </c>
      <c r="AI129" s="107">
        <f t="shared" si="13"/>
        <v>25</v>
      </c>
      <c r="AJ129" s="59">
        <f t="shared" si="8"/>
        <v>410</v>
      </c>
    </row>
    <row r="130" spans="1:36" x14ac:dyDescent="0.25">
      <c r="A130" s="19">
        <v>44012</v>
      </c>
      <c r="B130" s="52">
        <f t="shared" si="9"/>
        <v>120</v>
      </c>
      <c r="C130" s="56">
        <f>+'Modelo predictivo'!G127</f>
        <v>2454.7520164549351</v>
      </c>
      <c r="D130" s="59">
        <f>+$C130*'Estructura Poblacion'!C$19</f>
        <v>100.13779751254704</v>
      </c>
      <c r="E130" s="59">
        <f>+$C130*'Estructura Poblacion'!D$19</f>
        <v>164.68364634225344</v>
      </c>
      <c r="F130" s="59">
        <f>+$C130*'Estructura Poblacion'!E$19</f>
        <v>499.78000855466831</v>
      </c>
      <c r="G130" s="59">
        <f>+$C130*'Estructura Poblacion'!F$19</f>
        <v>570.39683644742718</v>
      </c>
      <c r="H130" s="59">
        <f>+$C130*'Estructura Poblacion'!G$19</f>
        <v>456.74110341124265</v>
      </c>
      <c r="I130" s="59">
        <f>+$C130*'Estructura Poblacion'!H$19</f>
        <v>310.8708207588881</v>
      </c>
      <c r="J130" s="59">
        <f>+$C130*'Estructura Poblacion'!I$19</f>
        <v>165.3507868986328</v>
      </c>
      <c r="K130" s="59">
        <f>+$C130*'Estructura Poblacion'!J$19</f>
        <v>91.081364459696758</v>
      </c>
      <c r="L130" s="59">
        <f>+$C130*'Estructura Poblacion'!K$19</f>
        <v>95.709652069578823</v>
      </c>
      <c r="M130" s="129">
        <f>+ROUND(D130*Parámetros!$B$105,0)</f>
        <v>0</v>
      </c>
      <c r="N130" s="129">
        <f>+ROUND(E130*Parámetros!$B$106,0)</f>
        <v>0</v>
      </c>
      <c r="O130" s="129">
        <f>+ROUND(F130*Parámetros!$B$107,0)</f>
        <v>6</v>
      </c>
      <c r="P130" s="129">
        <f>+ROUND(G130*Parámetros!$B$108,0)</f>
        <v>18</v>
      </c>
      <c r="Q130" s="129">
        <f>+ROUND(H130*Parámetros!$B$109,0)</f>
        <v>22</v>
      </c>
      <c r="R130" s="129">
        <f>+ROUND(I130*Parámetros!$B$110,0)</f>
        <v>32</v>
      </c>
      <c r="S130" s="129">
        <f>+ROUND(J130*Parámetros!$B$111,0)</f>
        <v>27</v>
      </c>
      <c r="T130" s="129">
        <f>+ROUND(K130*Parámetros!$B$112,0)</f>
        <v>22</v>
      </c>
      <c r="U130" s="129">
        <f>+ROUND(L130*Parámetros!$B$113,0)</f>
        <v>26</v>
      </c>
      <c r="V130" s="129">
        <f t="shared" si="10"/>
        <v>153</v>
      </c>
      <c r="W130" s="129">
        <f t="shared" si="12"/>
        <v>96</v>
      </c>
      <c r="X130" s="59">
        <f t="shared" si="7"/>
        <v>1569</v>
      </c>
      <c r="Y130" s="60">
        <f>+ROUND(M130*Parámetros!$C$105,0)</f>
        <v>0</v>
      </c>
      <c r="Z130" s="60">
        <f>+ROUND(N130*Parámetros!$C$106,0)</f>
        <v>0</v>
      </c>
      <c r="AA130" s="60">
        <f>+ROUND(O130*Parámetros!$C$107,0)</f>
        <v>0</v>
      </c>
      <c r="AB130" s="60">
        <f>+ROUND(P130*Parámetros!$C$108,0)</f>
        <v>1</v>
      </c>
      <c r="AC130" s="60">
        <f>+ROUND(Q130*Parámetros!$C$109,0)</f>
        <v>1</v>
      </c>
      <c r="AD130" s="60">
        <f>+ROUND(R130*Parámetros!$C$110,0)</f>
        <v>4</v>
      </c>
      <c r="AE130" s="60">
        <f>+ROUND(S130*Parámetros!$C$111,0)</f>
        <v>7</v>
      </c>
      <c r="AF130" s="60">
        <f>+ROUND(T130*Parámetros!$C$112,0)</f>
        <v>10</v>
      </c>
      <c r="AG130" s="60">
        <f>+ROUND(U130*Parámetros!$C$113,0)</f>
        <v>18</v>
      </c>
      <c r="AH130" s="60">
        <f t="shared" si="11"/>
        <v>41</v>
      </c>
      <c r="AI130" s="107">
        <f t="shared" si="13"/>
        <v>26</v>
      </c>
      <c r="AJ130" s="59">
        <f t="shared" si="8"/>
        <v>425</v>
      </c>
    </row>
    <row r="131" spans="1:36" x14ac:dyDescent="0.25">
      <c r="A131" s="19">
        <v>44013</v>
      </c>
      <c r="B131" s="52">
        <f t="shared" si="9"/>
        <v>121</v>
      </c>
      <c r="C131" s="56">
        <f>+'Modelo predictivo'!G128</f>
        <v>2547.1674340218306</v>
      </c>
      <c r="D131" s="59">
        <f>+$C131*'Estructura Poblacion'!C$19</f>
        <v>103.90774099739482</v>
      </c>
      <c r="E131" s="59">
        <f>+$C131*'Estructura Poblacion'!D$19</f>
        <v>170.88358337912669</v>
      </c>
      <c r="F131" s="59">
        <f>+$C131*'Estructura Poblacion'!E$19</f>
        <v>518.59550513947954</v>
      </c>
      <c r="G131" s="59">
        <f>+$C131*'Estructura Poblacion'!F$19</f>
        <v>591.87088411732259</v>
      </c>
      <c r="H131" s="59">
        <f>+$C131*'Estructura Poblacion'!G$19</f>
        <v>473.93629034204827</v>
      </c>
      <c r="I131" s="59">
        <f>+$C131*'Estructura Poblacion'!H$19</f>
        <v>322.57434784317826</v>
      </c>
      <c r="J131" s="59">
        <f>+$C131*'Estructura Poblacion'!I$19</f>
        <v>171.57584014793011</v>
      </c>
      <c r="K131" s="59">
        <f>+$C131*'Estructura Poblacion'!J$19</f>
        <v>94.510355360888269</v>
      </c>
      <c r="L131" s="59">
        <f>+$C131*'Estructura Poblacion'!K$19</f>
        <v>99.31288669446208</v>
      </c>
      <c r="M131" s="129">
        <f>+ROUND(D131*Parámetros!$B$105,0)</f>
        <v>0</v>
      </c>
      <c r="N131" s="129">
        <f>+ROUND(E131*Parámetros!$B$106,0)</f>
        <v>1</v>
      </c>
      <c r="O131" s="129">
        <f>+ROUND(F131*Parámetros!$B$107,0)</f>
        <v>6</v>
      </c>
      <c r="P131" s="129">
        <f>+ROUND(G131*Parámetros!$B$108,0)</f>
        <v>19</v>
      </c>
      <c r="Q131" s="129">
        <f>+ROUND(H131*Parámetros!$B$109,0)</f>
        <v>23</v>
      </c>
      <c r="R131" s="129">
        <f>+ROUND(I131*Parámetros!$B$110,0)</f>
        <v>33</v>
      </c>
      <c r="S131" s="129">
        <f>+ROUND(J131*Parámetros!$B$111,0)</f>
        <v>28</v>
      </c>
      <c r="T131" s="129">
        <f>+ROUND(K131*Parámetros!$B$112,0)</f>
        <v>23</v>
      </c>
      <c r="U131" s="129">
        <f>+ROUND(L131*Parámetros!$B$113,0)</f>
        <v>27</v>
      </c>
      <c r="V131" s="129">
        <f t="shared" si="10"/>
        <v>160</v>
      </c>
      <c r="W131" s="129">
        <f t="shared" si="12"/>
        <v>99</v>
      </c>
      <c r="X131" s="59">
        <f t="shared" si="7"/>
        <v>1630</v>
      </c>
      <c r="Y131" s="60">
        <f>+ROUND(M131*Parámetros!$C$105,0)</f>
        <v>0</v>
      </c>
      <c r="Z131" s="60">
        <f>+ROUND(N131*Parámetros!$C$106,0)</f>
        <v>0</v>
      </c>
      <c r="AA131" s="60">
        <f>+ROUND(O131*Parámetros!$C$107,0)</f>
        <v>0</v>
      </c>
      <c r="AB131" s="60">
        <f>+ROUND(P131*Parámetros!$C$108,0)</f>
        <v>1</v>
      </c>
      <c r="AC131" s="60">
        <f>+ROUND(Q131*Parámetros!$C$109,0)</f>
        <v>1</v>
      </c>
      <c r="AD131" s="60">
        <f>+ROUND(R131*Parámetros!$C$110,0)</f>
        <v>4</v>
      </c>
      <c r="AE131" s="60">
        <f>+ROUND(S131*Parámetros!$C$111,0)</f>
        <v>8</v>
      </c>
      <c r="AF131" s="60">
        <f>+ROUND(T131*Parámetros!$C$112,0)</f>
        <v>10</v>
      </c>
      <c r="AG131" s="60">
        <f>+ROUND(U131*Parámetros!$C$113,0)</f>
        <v>19</v>
      </c>
      <c r="AH131" s="60">
        <f t="shared" si="11"/>
        <v>43</v>
      </c>
      <c r="AI131" s="107">
        <f t="shared" si="13"/>
        <v>27</v>
      </c>
      <c r="AJ131" s="59">
        <f t="shared" si="8"/>
        <v>441</v>
      </c>
    </row>
    <row r="132" spans="1:36" x14ac:dyDescent="0.25">
      <c r="A132" s="19">
        <v>44014</v>
      </c>
      <c r="B132" s="52">
        <f t="shared" si="9"/>
        <v>122</v>
      </c>
      <c r="C132" s="56">
        <f>+'Modelo predictivo'!G129</f>
        <v>2643.0412363857031</v>
      </c>
      <c r="D132" s="59">
        <f>+$C132*'Estructura Poblacion'!C$19</f>
        <v>107.81876392089822</v>
      </c>
      <c r="E132" s="59">
        <f>+$C132*'Estructura Poblacion'!D$19</f>
        <v>177.31553546884564</v>
      </c>
      <c r="F132" s="59">
        <f>+$C132*'Estructura Poblacion'!E$19</f>
        <v>538.1151182997462</v>
      </c>
      <c r="G132" s="59">
        <f>+$C132*'Estructura Poblacion'!F$19</f>
        <v>614.14853709406384</v>
      </c>
      <c r="H132" s="59">
        <f>+$C132*'Estructura Poblacion'!G$19</f>
        <v>491.77495835672852</v>
      </c>
      <c r="I132" s="59">
        <f>+$C132*'Estructura Poblacion'!H$19</f>
        <v>334.71584622278846</v>
      </c>
      <c r="J132" s="59">
        <f>+$C132*'Estructura Poblacion'!I$19</f>
        <v>178.03384835306213</v>
      </c>
      <c r="K132" s="59">
        <f>+$C132*'Estructura Poblacion'!J$19</f>
        <v>98.067666517659092</v>
      </c>
      <c r="L132" s="59">
        <f>+$C132*'Estructura Poblacion'!K$19</f>
        <v>103.05096215191115</v>
      </c>
      <c r="M132" s="129">
        <f>+ROUND(D132*Parámetros!$B$105,0)</f>
        <v>0</v>
      </c>
      <c r="N132" s="129">
        <f>+ROUND(E132*Parámetros!$B$106,0)</f>
        <v>1</v>
      </c>
      <c r="O132" s="129">
        <f>+ROUND(F132*Parámetros!$B$107,0)</f>
        <v>6</v>
      </c>
      <c r="P132" s="129">
        <f>+ROUND(G132*Parámetros!$B$108,0)</f>
        <v>20</v>
      </c>
      <c r="Q132" s="129">
        <f>+ROUND(H132*Parámetros!$B$109,0)</f>
        <v>24</v>
      </c>
      <c r="R132" s="129">
        <f>+ROUND(I132*Parámetros!$B$110,0)</f>
        <v>34</v>
      </c>
      <c r="S132" s="129">
        <f>+ROUND(J132*Parámetros!$B$111,0)</f>
        <v>30</v>
      </c>
      <c r="T132" s="129">
        <f>+ROUND(K132*Parámetros!$B$112,0)</f>
        <v>24</v>
      </c>
      <c r="U132" s="129">
        <f>+ROUND(L132*Parámetros!$B$113,0)</f>
        <v>28</v>
      </c>
      <c r="V132" s="129">
        <f t="shared" si="10"/>
        <v>167</v>
      </c>
      <c r="W132" s="129">
        <f t="shared" si="12"/>
        <v>104</v>
      </c>
      <c r="X132" s="59">
        <f t="shared" si="7"/>
        <v>1693</v>
      </c>
      <c r="Y132" s="60">
        <f>+ROUND(M132*Parámetros!$C$105,0)</f>
        <v>0</v>
      </c>
      <c r="Z132" s="60">
        <f>+ROUND(N132*Parámetros!$C$106,0)</f>
        <v>0</v>
      </c>
      <c r="AA132" s="60">
        <f>+ROUND(O132*Parámetros!$C$107,0)</f>
        <v>0</v>
      </c>
      <c r="AB132" s="60">
        <f>+ROUND(P132*Parámetros!$C$108,0)</f>
        <v>1</v>
      </c>
      <c r="AC132" s="60">
        <f>+ROUND(Q132*Parámetros!$C$109,0)</f>
        <v>2</v>
      </c>
      <c r="AD132" s="60">
        <f>+ROUND(R132*Parámetros!$C$110,0)</f>
        <v>4</v>
      </c>
      <c r="AE132" s="60">
        <f>+ROUND(S132*Parámetros!$C$111,0)</f>
        <v>8</v>
      </c>
      <c r="AF132" s="60">
        <f>+ROUND(T132*Parámetros!$C$112,0)</f>
        <v>10</v>
      </c>
      <c r="AG132" s="60">
        <f>+ROUND(U132*Parámetros!$C$113,0)</f>
        <v>20</v>
      </c>
      <c r="AH132" s="60">
        <f t="shared" si="11"/>
        <v>45</v>
      </c>
      <c r="AI132" s="107">
        <f t="shared" si="13"/>
        <v>29</v>
      </c>
      <c r="AJ132" s="59">
        <f t="shared" si="8"/>
        <v>457</v>
      </c>
    </row>
    <row r="133" spans="1:36" x14ac:dyDescent="0.25">
      <c r="A133" s="19">
        <v>44015</v>
      </c>
      <c r="B133" s="52">
        <f t="shared" si="9"/>
        <v>123</v>
      </c>
      <c r="C133" s="56">
        <f>+'Modelo predictivo'!G130</f>
        <v>2742.5012422129512</v>
      </c>
      <c r="D133" s="59">
        <f>+$C133*'Estructura Poblacion'!C$19</f>
        <v>111.87608044711465</v>
      </c>
      <c r="E133" s="59">
        <f>+$C133*'Estructura Poblacion'!D$19</f>
        <v>183.98807767068791</v>
      </c>
      <c r="F133" s="59">
        <f>+$C133*'Estructura Poblacion'!E$19</f>
        <v>558.3648715253189</v>
      </c>
      <c r="G133" s="59">
        <f>+$C133*'Estructura Poblacion'!F$19</f>
        <v>637.25949587793104</v>
      </c>
      <c r="H133" s="59">
        <f>+$C133*'Estructura Poblacion'!G$19</f>
        <v>510.28088991409646</v>
      </c>
      <c r="I133" s="59">
        <f>+$C133*'Estructura Poblacion'!H$19</f>
        <v>347.31150290702362</v>
      </c>
      <c r="J133" s="59">
        <f>+$C133*'Estructura Poblacion'!I$19</f>
        <v>184.73342131124164</v>
      </c>
      <c r="K133" s="59">
        <f>+$C133*'Estructura Poblacion'!J$19</f>
        <v>101.75804052659778</v>
      </c>
      <c r="L133" s="59">
        <f>+$C133*'Estructura Poblacion'!K$19</f>
        <v>106.92886203293929</v>
      </c>
      <c r="M133" s="129">
        <f>+ROUND(D133*Parámetros!$B$105,0)</f>
        <v>0</v>
      </c>
      <c r="N133" s="129">
        <f>+ROUND(E133*Parámetros!$B$106,0)</f>
        <v>1</v>
      </c>
      <c r="O133" s="129">
        <f>+ROUND(F133*Parámetros!$B$107,0)</f>
        <v>7</v>
      </c>
      <c r="P133" s="129">
        <f>+ROUND(G133*Parámetros!$B$108,0)</f>
        <v>20</v>
      </c>
      <c r="Q133" s="129">
        <f>+ROUND(H133*Parámetros!$B$109,0)</f>
        <v>25</v>
      </c>
      <c r="R133" s="129">
        <f>+ROUND(I133*Parámetros!$B$110,0)</f>
        <v>35</v>
      </c>
      <c r="S133" s="129">
        <f>+ROUND(J133*Parámetros!$B$111,0)</f>
        <v>31</v>
      </c>
      <c r="T133" s="129">
        <f>+ROUND(K133*Parámetros!$B$112,0)</f>
        <v>25</v>
      </c>
      <c r="U133" s="129">
        <f>+ROUND(L133*Parámetros!$B$113,0)</f>
        <v>29</v>
      </c>
      <c r="V133" s="129">
        <f t="shared" si="10"/>
        <v>173</v>
      </c>
      <c r="W133" s="129">
        <f t="shared" si="12"/>
        <v>108</v>
      </c>
      <c r="X133" s="59">
        <f t="shared" si="7"/>
        <v>1758</v>
      </c>
      <c r="Y133" s="60">
        <f>+ROUND(M133*Parámetros!$C$105,0)</f>
        <v>0</v>
      </c>
      <c r="Z133" s="60">
        <f>+ROUND(N133*Parámetros!$C$106,0)</f>
        <v>0</v>
      </c>
      <c r="AA133" s="60">
        <f>+ROUND(O133*Parámetros!$C$107,0)</f>
        <v>0</v>
      </c>
      <c r="AB133" s="60">
        <f>+ROUND(P133*Parámetros!$C$108,0)</f>
        <v>1</v>
      </c>
      <c r="AC133" s="60">
        <f>+ROUND(Q133*Parámetros!$C$109,0)</f>
        <v>2</v>
      </c>
      <c r="AD133" s="60">
        <f>+ROUND(R133*Parámetros!$C$110,0)</f>
        <v>4</v>
      </c>
      <c r="AE133" s="60">
        <f>+ROUND(S133*Parámetros!$C$111,0)</f>
        <v>8</v>
      </c>
      <c r="AF133" s="60">
        <f>+ROUND(T133*Parámetros!$C$112,0)</f>
        <v>11</v>
      </c>
      <c r="AG133" s="60">
        <f>+ROUND(U133*Parámetros!$C$113,0)</f>
        <v>21</v>
      </c>
      <c r="AH133" s="60">
        <f t="shared" si="11"/>
        <v>47</v>
      </c>
      <c r="AI133" s="107">
        <f t="shared" si="13"/>
        <v>30</v>
      </c>
      <c r="AJ133" s="59">
        <f t="shared" si="8"/>
        <v>474</v>
      </c>
    </row>
    <row r="134" spans="1:36" x14ac:dyDescent="0.25">
      <c r="A134" s="19">
        <v>44016</v>
      </c>
      <c r="B134" s="52">
        <f t="shared" si="9"/>
        <v>124</v>
      </c>
      <c r="C134" s="56">
        <f>+'Modelo predictivo'!G131</f>
        <v>2845.6798709407449</v>
      </c>
      <c r="D134" s="59">
        <f>+$C134*'Estructura Poblacion'!C$19</f>
        <v>116.08509242140251</v>
      </c>
      <c r="E134" s="59">
        <f>+$C134*'Estructura Poblacion'!D$19</f>
        <v>190.91009369902207</v>
      </c>
      <c r="F134" s="59">
        <f>+$C134*'Estructura Poblacion'!E$19</f>
        <v>579.37172500891688</v>
      </c>
      <c r="G134" s="59">
        <f>+$C134*'Estructura Poblacion'!F$19</f>
        <v>661.23453002427641</v>
      </c>
      <c r="H134" s="59">
        <f>+$C134*'Estructura Poblacion'!G$19</f>
        <v>529.47872351101068</v>
      </c>
      <c r="I134" s="59">
        <f>+$C134*'Estructura Poblacion'!H$19</f>
        <v>360.37808754872106</v>
      </c>
      <c r="J134" s="59">
        <f>+$C134*'Estructura Poblacion'!I$19</f>
        <v>191.68347872514732</v>
      </c>
      <c r="K134" s="59">
        <f>+$C134*'Estructura Poblacion'!J$19</f>
        <v>105.58639069175202</v>
      </c>
      <c r="L134" s="59">
        <f>+$C134*'Estructura Poblacion'!K$19</f>
        <v>110.95174931049606</v>
      </c>
      <c r="M134" s="129">
        <f>+ROUND(D134*Parámetros!$B$105,0)</f>
        <v>0</v>
      </c>
      <c r="N134" s="129">
        <f>+ROUND(E134*Parámetros!$B$106,0)</f>
        <v>1</v>
      </c>
      <c r="O134" s="129">
        <f>+ROUND(F134*Parámetros!$B$107,0)</f>
        <v>7</v>
      </c>
      <c r="P134" s="129">
        <f>+ROUND(G134*Parámetros!$B$108,0)</f>
        <v>21</v>
      </c>
      <c r="Q134" s="129">
        <f>+ROUND(H134*Parámetros!$B$109,0)</f>
        <v>26</v>
      </c>
      <c r="R134" s="129">
        <f>+ROUND(I134*Parámetros!$B$110,0)</f>
        <v>37</v>
      </c>
      <c r="S134" s="129">
        <f>+ROUND(J134*Parámetros!$B$111,0)</f>
        <v>32</v>
      </c>
      <c r="T134" s="129">
        <f>+ROUND(K134*Parámetros!$B$112,0)</f>
        <v>26</v>
      </c>
      <c r="U134" s="129">
        <f>+ROUND(L134*Parámetros!$B$113,0)</f>
        <v>30</v>
      </c>
      <c r="V134" s="129">
        <f t="shared" si="10"/>
        <v>180</v>
      </c>
      <c r="W134" s="129">
        <f t="shared" si="12"/>
        <v>118</v>
      </c>
      <c r="X134" s="59">
        <f t="shared" si="7"/>
        <v>1820</v>
      </c>
      <c r="Y134" s="60">
        <f>+ROUND(M134*Parámetros!$C$105,0)</f>
        <v>0</v>
      </c>
      <c r="Z134" s="60">
        <f>+ROUND(N134*Parámetros!$C$106,0)</f>
        <v>0</v>
      </c>
      <c r="AA134" s="60">
        <f>+ROUND(O134*Parámetros!$C$107,0)</f>
        <v>0</v>
      </c>
      <c r="AB134" s="60">
        <f>+ROUND(P134*Parámetros!$C$108,0)</f>
        <v>1</v>
      </c>
      <c r="AC134" s="60">
        <f>+ROUND(Q134*Parámetros!$C$109,0)</f>
        <v>2</v>
      </c>
      <c r="AD134" s="60">
        <f>+ROUND(R134*Parámetros!$C$110,0)</f>
        <v>5</v>
      </c>
      <c r="AE134" s="60">
        <f>+ROUND(S134*Parámetros!$C$111,0)</f>
        <v>9</v>
      </c>
      <c r="AF134" s="60">
        <f>+ROUND(T134*Parámetros!$C$112,0)</f>
        <v>11</v>
      </c>
      <c r="AG134" s="60">
        <f>+ROUND(U134*Parámetros!$C$113,0)</f>
        <v>21</v>
      </c>
      <c r="AH134" s="60">
        <f t="shared" si="11"/>
        <v>49</v>
      </c>
      <c r="AI134" s="107">
        <f t="shared" si="13"/>
        <v>32</v>
      </c>
      <c r="AJ134" s="59">
        <f t="shared" si="8"/>
        <v>491</v>
      </c>
    </row>
    <row r="135" spans="1:36" x14ac:dyDescent="0.25">
      <c r="A135" s="19">
        <v>44017</v>
      </c>
      <c r="B135" s="52">
        <f t="shared" si="9"/>
        <v>125</v>
      </c>
      <c r="C135" s="56">
        <f>+'Modelo predictivo'!G132</f>
        <v>2952.7142988741398</v>
      </c>
      <c r="D135" s="59">
        <f>+$C135*'Estructura Poblacion'!C$19</f>
        <v>120.45139573816051</v>
      </c>
      <c r="E135" s="59">
        <f>+$C135*'Estructura Poblacion'!D$19</f>
        <v>198.09078639550251</v>
      </c>
      <c r="F135" s="59">
        <f>+$C135*'Estructura Poblacion'!E$19</f>
        <v>601.16360742702352</v>
      </c>
      <c r="G135" s="59">
        <f>+$C135*'Estructura Poblacion'!F$19</f>
        <v>686.10551441492692</v>
      </c>
      <c r="H135" s="59">
        <f>+$C135*'Estructura Poblacion'!G$19</f>
        <v>549.39398272643678</v>
      </c>
      <c r="I135" s="59">
        <f>+$C135*'Estructura Poblacion'!H$19</f>
        <v>373.93297221245399</v>
      </c>
      <c r="J135" s="59">
        <f>+$C135*'Estructura Poblacion'!I$19</f>
        <v>198.89326071754223</v>
      </c>
      <c r="K135" s="59">
        <f>+$C135*'Estructura Poblacion'!J$19</f>
        <v>109.55780681647146</v>
      </c>
      <c r="L135" s="59">
        <f>+$C135*'Estructura Poblacion'!K$19</f>
        <v>115.12497242562196</v>
      </c>
      <c r="M135" s="129">
        <f>+ROUND(D135*Parámetros!$B$105,0)</f>
        <v>0</v>
      </c>
      <c r="N135" s="129">
        <f>+ROUND(E135*Parámetros!$B$106,0)</f>
        <v>1</v>
      </c>
      <c r="O135" s="129">
        <f>+ROUND(F135*Parámetros!$B$107,0)</f>
        <v>7</v>
      </c>
      <c r="P135" s="129">
        <f>+ROUND(G135*Parámetros!$B$108,0)</f>
        <v>22</v>
      </c>
      <c r="Q135" s="129">
        <f>+ROUND(H135*Parámetros!$B$109,0)</f>
        <v>27</v>
      </c>
      <c r="R135" s="129">
        <f>+ROUND(I135*Parámetros!$B$110,0)</f>
        <v>38</v>
      </c>
      <c r="S135" s="129">
        <f>+ROUND(J135*Parámetros!$B$111,0)</f>
        <v>33</v>
      </c>
      <c r="T135" s="129">
        <f>+ROUND(K135*Parámetros!$B$112,0)</f>
        <v>27</v>
      </c>
      <c r="U135" s="129">
        <f>+ROUND(L135*Parámetros!$B$113,0)</f>
        <v>31</v>
      </c>
      <c r="V135" s="129">
        <f t="shared" si="10"/>
        <v>186</v>
      </c>
      <c r="W135" s="129">
        <f t="shared" si="12"/>
        <v>124</v>
      </c>
      <c r="X135" s="59">
        <f t="shared" si="7"/>
        <v>1882</v>
      </c>
      <c r="Y135" s="60">
        <f>+ROUND(M135*Parámetros!$C$105,0)</f>
        <v>0</v>
      </c>
      <c r="Z135" s="60">
        <f>+ROUND(N135*Parámetros!$C$106,0)</f>
        <v>0</v>
      </c>
      <c r="AA135" s="60">
        <f>+ROUND(O135*Parámetros!$C$107,0)</f>
        <v>0</v>
      </c>
      <c r="AB135" s="60">
        <f>+ROUND(P135*Parámetros!$C$108,0)</f>
        <v>1</v>
      </c>
      <c r="AC135" s="60">
        <f>+ROUND(Q135*Parámetros!$C$109,0)</f>
        <v>2</v>
      </c>
      <c r="AD135" s="60">
        <f>+ROUND(R135*Parámetros!$C$110,0)</f>
        <v>5</v>
      </c>
      <c r="AE135" s="60">
        <f>+ROUND(S135*Parámetros!$C$111,0)</f>
        <v>9</v>
      </c>
      <c r="AF135" s="60">
        <f>+ROUND(T135*Parámetros!$C$112,0)</f>
        <v>12</v>
      </c>
      <c r="AG135" s="60">
        <f>+ROUND(U135*Parámetros!$C$113,0)</f>
        <v>22</v>
      </c>
      <c r="AH135" s="60">
        <f t="shared" si="11"/>
        <v>51</v>
      </c>
      <c r="AI135" s="107">
        <f t="shared" si="13"/>
        <v>34</v>
      </c>
      <c r="AJ135" s="59">
        <f t="shared" si="8"/>
        <v>508</v>
      </c>
    </row>
    <row r="136" spans="1:36" x14ac:dyDescent="0.25">
      <c r="A136" s="19">
        <v>44018</v>
      </c>
      <c r="B136" s="52">
        <f t="shared" si="9"/>
        <v>126</v>
      </c>
      <c r="C136" s="56">
        <f>+'Modelo predictivo'!G133</f>
        <v>3046.019913867116</v>
      </c>
      <c r="D136" s="59">
        <f>+$C136*'Estructura Poblacion'!C$19</f>
        <v>124.25765344497513</v>
      </c>
      <c r="E136" s="59">
        <f>+$C136*'Estructura Poblacion'!D$19</f>
        <v>204.35044472279893</v>
      </c>
      <c r="F136" s="59">
        <f>+$C136*'Estructura Poblacion'!E$19</f>
        <v>620.16034548724235</v>
      </c>
      <c r="G136" s="59">
        <f>+$C136*'Estructura Poblacion'!F$19</f>
        <v>707.78641222375541</v>
      </c>
      <c r="H136" s="59">
        <f>+$C136*'Estructura Poblacion'!G$19</f>
        <v>566.75480339617661</v>
      </c>
      <c r="I136" s="59">
        <f>+$C136*'Estructura Poblacion'!H$19</f>
        <v>385.74923427063482</v>
      </c>
      <c r="J136" s="59">
        <f>+$C136*'Estructura Poblacion'!I$19</f>
        <v>205.17827719078676</v>
      </c>
      <c r="K136" s="59">
        <f>+$C136*'Estructura Poblacion'!J$19</f>
        <v>113.01982769204018</v>
      </c>
      <c r="L136" s="59">
        <f>+$C136*'Estructura Poblacion'!K$19</f>
        <v>118.76291543870585</v>
      </c>
      <c r="M136" s="129">
        <f>+ROUND(D136*Parámetros!$B$105,0)</f>
        <v>0</v>
      </c>
      <c r="N136" s="129">
        <f>+ROUND(E136*Parámetros!$B$106,0)</f>
        <v>1</v>
      </c>
      <c r="O136" s="129">
        <f>+ROUND(F136*Parámetros!$B$107,0)</f>
        <v>7</v>
      </c>
      <c r="P136" s="129">
        <f>+ROUND(G136*Parámetros!$B$108,0)</f>
        <v>23</v>
      </c>
      <c r="Q136" s="129">
        <f>+ROUND(H136*Parámetros!$B$109,0)</f>
        <v>28</v>
      </c>
      <c r="R136" s="129">
        <f>+ROUND(I136*Parámetros!$B$110,0)</f>
        <v>39</v>
      </c>
      <c r="S136" s="129">
        <f>+ROUND(J136*Parámetros!$B$111,0)</f>
        <v>34</v>
      </c>
      <c r="T136" s="129">
        <f>+ROUND(K136*Parámetros!$B$112,0)</f>
        <v>27</v>
      </c>
      <c r="U136" s="129">
        <f>+ROUND(L136*Parámetros!$B$113,0)</f>
        <v>32</v>
      </c>
      <c r="V136" s="129">
        <f t="shared" si="10"/>
        <v>191</v>
      </c>
      <c r="W136" s="129">
        <f t="shared" si="12"/>
        <v>130</v>
      </c>
      <c r="X136" s="59">
        <f t="shared" si="7"/>
        <v>1943</v>
      </c>
      <c r="Y136" s="60">
        <f>+ROUND(M136*Parámetros!$C$105,0)</f>
        <v>0</v>
      </c>
      <c r="Z136" s="60">
        <f>+ROUND(N136*Parámetros!$C$106,0)</f>
        <v>0</v>
      </c>
      <c r="AA136" s="60">
        <f>+ROUND(O136*Parámetros!$C$107,0)</f>
        <v>0</v>
      </c>
      <c r="AB136" s="60">
        <f>+ROUND(P136*Parámetros!$C$108,0)</f>
        <v>1</v>
      </c>
      <c r="AC136" s="60">
        <f>+ROUND(Q136*Parámetros!$C$109,0)</f>
        <v>2</v>
      </c>
      <c r="AD136" s="60">
        <f>+ROUND(R136*Parámetros!$C$110,0)</f>
        <v>5</v>
      </c>
      <c r="AE136" s="60">
        <f>+ROUND(S136*Parámetros!$C$111,0)</f>
        <v>9</v>
      </c>
      <c r="AF136" s="60">
        <f>+ROUND(T136*Parámetros!$C$112,0)</f>
        <v>12</v>
      </c>
      <c r="AG136" s="60">
        <f>+ROUND(U136*Parámetros!$C$113,0)</f>
        <v>23</v>
      </c>
      <c r="AH136" s="60">
        <f t="shared" si="11"/>
        <v>52</v>
      </c>
      <c r="AI136" s="107">
        <f t="shared" si="13"/>
        <v>35</v>
      </c>
      <c r="AJ136" s="59">
        <f t="shared" si="8"/>
        <v>525</v>
      </c>
    </row>
    <row r="137" spans="1:36" x14ac:dyDescent="0.25">
      <c r="A137" s="19">
        <v>44019</v>
      </c>
      <c r="B137" s="52">
        <f t="shared" si="9"/>
        <v>127</v>
      </c>
      <c r="C137" s="56">
        <f>+'Modelo predictivo'!G134</f>
        <v>3158.60960162431</v>
      </c>
      <c r="D137" s="59">
        <f>+$C137*'Estructura Poblacion'!C$19</f>
        <v>128.85057496171271</v>
      </c>
      <c r="E137" s="59">
        <f>+$C137*'Estructura Poblacion'!D$19</f>
        <v>211.90382697734034</v>
      </c>
      <c r="F137" s="59">
        <f>+$C137*'Estructura Poblacion'!E$19</f>
        <v>643.0832618279818</v>
      </c>
      <c r="G137" s="59">
        <f>+$C137*'Estructura Poblacion'!F$19</f>
        <v>733.94824090657789</v>
      </c>
      <c r="H137" s="59">
        <f>+$C137*'Estructura Poblacion'!G$19</f>
        <v>587.70369675657946</v>
      </c>
      <c r="I137" s="59">
        <f>+$C137*'Estructura Poblacion'!H$19</f>
        <v>400.00763935898783</v>
      </c>
      <c r="J137" s="59">
        <f>+$C137*'Estructura Poblacion'!I$19</f>
        <v>212.76225852272148</v>
      </c>
      <c r="K137" s="59">
        <f>+$C137*'Estructura Poblacion'!J$19</f>
        <v>117.19736673316341</v>
      </c>
      <c r="L137" s="59">
        <f>+$C137*'Estructura Poblacion'!K$19</f>
        <v>123.15273557924525</v>
      </c>
      <c r="M137" s="129">
        <f>+ROUND(D137*Parámetros!$B$105,0)</f>
        <v>0</v>
      </c>
      <c r="N137" s="129">
        <f>+ROUND(E137*Parámetros!$B$106,0)</f>
        <v>1</v>
      </c>
      <c r="O137" s="129">
        <f>+ROUND(F137*Parámetros!$B$107,0)</f>
        <v>8</v>
      </c>
      <c r="P137" s="129">
        <f>+ROUND(G137*Parámetros!$B$108,0)</f>
        <v>23</v>
      </c>
      <c r="Q137" s="129">
        <f>+ROUND(H137*Parámetros!$B$109,0)</f>
        <v>29</v>
      </c>
      <c r="R137" s="129">
        <f>+ROUND(I137*Parámetros!$B$110,0)</f>
        <v>41</v>
      </c>
      <c r="S137" s="129">
        <f>+ROUND(J137*Parámetros!$B$111,0)</f>
        <v>35</v>
      </c>
      <c r="T137" s="129">
        <f>+ROUND(K137*Parámetros!$B$112,0)</f>
        <v>28</v>
      </c>
      <c r="U137" s="129">
        <f>+ROUND(L137*Parámetros!$B$113,0)</f>
        <v>34</v>
      </c>
      <c r="V137" s="129">
        <f t="shared" si="10"/>
        <v>199</v>
      </c>
      <c r="W137" s="129">
        <f t="shared" si="12"/>
        <v>135</v>
      </c>
      <c r="X137" s="59">
        <f t="shared" si="7"/>
        <v>2007</v>
      </c>
      <c r="Y137" s="60">
        <f>+ROUND(M137*Parámetros!$C$105,0)</f>
        <v>0</v>
      </c>
      <c r="Z137" s="60">
        <f>+ROUND(N137*Parámetros!$C$106,0)</f>
        <v>0</v>
      </c>
      <c r="AA137" s="60">
        <f>+ROUND(O137*Parámetros!$C$107,0)</f>
        <v>0</v>
      </c>
      <c r="AB137" s="60">
        <f>+ROUND(P137*Parámetros!$C$108,0)</f>
        <v>1</v>
      </c>
      <c r="AC137" s="60">
        <f>+ROUND(Q137*Parámetros!$C$109,0)</f>
        <v>2</v>
      </c>
      <c r="AD137" s="60">
        <f>+ROUND(R137*Parámetros!$C$110,0)</f>
        <v>5</v>
      </c>
      <c r="AE137" s="60">
        <f>+ROUND(S137*Parámetros!$C$111,0)</f>
        <v>10</v>
      </c>
      <c r="AF137" s="60">
        <f>+ROUND(T137*Parámetros!$C$112,0)</f>
        <v>12</v>
      </c>
      <c r="AG137" s="60">
        <f>+ROUND(U137*Parámetros!$C$113,0)</f>
        <v>24</v>
      </c>
      <c r="AH137" s="60">
        <f t="shared" si="11"/>
        <v>54</v>
      </c>
      <c r="AI137" s="107">
        <f t="shared" si="13"/>
        <v>36</v>
      </c>
      <c r="AJ137" s="59">
        <f t="shared" si="8"/>
        <v>543</v>
      </c>
    </row>
    <row r="138" spans="1:36" x14ac:dyDescent="0.25">
      <c r="A138" s="19">
        <v>44020</v>
      </c>
      <c r="B138" s="52">
        <f t="shared" si="9"/>
        <v>128</v>
      </c>
      <c r="C138" s="56">
        <f>+'Modelo predictivo'!G135</f>
        <v>3275.3291671648622</v>
      </c>
      <c r="D138" s="59">
        <f>+$C138*'Estructura Poblacion'!C$19</f>
        <v>133.61196843099344</v>
      </c>
      <c r="E138" s="59">
        <f>+$C138*'Estructura Poblacion'!D$19</f>
        <v>219.73427319913881</v>
      </c>
      <c r="F138" s="59">
        <f>+$C138*'Estructura Poblacion'!E$19</f>
        <v>666.84700866404637</v>
      </c>
      <c r="G138" s="59">
        <f>+$C138*'Estructura Poblacion'!F$19</f>
        <v>761.06970592201208</v>
      </c>
      <c r="H138" s="59">
        <f>+$C138*'Estructura Poblacion'!G$19</f>
        <v>609.42101190585538</v>
      </c>
      <c r="I138" s="59">
        <f>+$C138*'Estructura Poblacion'!H$19</f>
        <v>414.78905389495117</v>
      </c>
      <c r="J138" s="59">
        <f>+$C138*'Estructura Poblacion'!I$19</f>
        <v>220.62442621999818</v>
      </c>
      <c r="K138" s="59">
        <f>+$C138*'Estructura Poblacion'!J$19</f>
        <v>121.52814117282732</v>
      </c>
      <c r="L138" s="59">
        <f>+$C138*'Estructura Poblacion'!K$19</f>
        <v>127.7035777550393</v>
      </c>
      <c r="M138" s="129">
        <f>+ROUND(D138*Parámetros!$B$105,0)</f>
        <v>0</v>
      </c>
      <c r="N138" s="129">
        <f>+ROUND(E138*Parámetros!$B$106,0)</f>
        <v>1</v>
      </c>
      <c r="O138" s="129">
        <f>+ROUND(F138*Parámetros!$B$107,0)</f>
        <v>8</v>
      </c>
      <c r="P138" s="129">
        <f>+ROUND(G138*Parámetros!$B$108,0)</f>
        <v>24</v>
      </c>
      <c r="Q138" s="129">
        <f>+ROUND(H138*Parámetros!$B$109,0)</f>
        <v>30</v>
      </c>
      <c r="R138" s="129">
        <f>+ROUND(I138*Parámetros!$B$110,0)</f>
        <v>42</v>
      </c>
      <c r="S138" s="129">
        <f>+ROUND(J138*Parámetros!$B$111,0)</f>
        <v>37</v>
      </c>
      <c r="T138" s="129">
        <f>+ROUND(K138*Parámetros!$B$112,0)</f>
        <v>30</v>
      </c>
      <c r="U138" s="129">
        <f>+ROUND(L138*Parámetros!$B$113,0)</f>
        <v>35</v>
      </c>
      <c r="V138" s="129">
        <f t="shared" si="10"/>
        <v>207</v>
      </c>
      <c r="W138" s="129">
        <f t="shared" si="12"/>
        <v>142</v>
      </c>
      <c r="X138" s="59">
        <f t="shared" si="7"/>
        <v>2072</v>
      </c>
      <c r="Y138" s="60">
        <f>+ROUND(M138*Parámetros!$C$105,0)</f>
        <v>0</v>
      </c>
      <c r="Z138" s="60">
        <f>+ROUND(N138*Parámetros!$C$106,0)</f>
        <v>0</v>
      </c>
      <c r="AA138" s="60">
        <f>+ROUND(O138*Parámetros!$C$107,0)</f>
        <v>0</v>
      </c>
      <c r="AB138" s="60">
        <f>+ROUND(P138*Parámetros!$C$108,0)</f>
        <v>1</v>
      </c>
      <c r="AC138" s="60">
        <f>+ROUND(Q138*Parámetros!$C$109,0)</f>
        <v>2</v>
      </c>
      <c r="AD138" s="60">
        <f>+ROUND(R138*Parámetros!$C$110,0)</f>
        <v>5</v>
      </c>
      <c r="AE138" s="60">
        <f>+ROUND(S138*Parámetros!$C$111,0)</f>
        <v>10</v>
      </c>
      <c r="AF138" s="60">
        <f>+ROUND(T138*Parámetros!$C$112,0)</f>
        <v>13</v>
      </c>
      <c r="AG138" s="60">
        <f>+ROUND(U138*Parámetros!$C$113,0)</f>
        <v>25</v>
      </c>
      <c r="AH138" s="60">
        <f t="shared" si="11"/>
        <v>56</v>
      </c>
      <c r="AI138" s="107">
        <f t="shared" si="13"/>
        <v>39</v>
      </c>
      <c r="AJ138" s="59">
        <f t="shared" si="8"/>
        <v>560</v>
      </c>
    </row>
    <row r="139" spans="1:36" x14ac:dyDescent="0.25">
      <c r="A139" s="19">
        <v>44021</v>
      </c>
      <c r="B139" s="52">
        <f t="shared" si="9"/>
        <v>129</v>
      </c>
      <c r="C139" s="56">
        <f>+'Modelo predictivo'!G136</f>
        <v>3396.3276992067695</v>
      </c>
      <c r="D139" s="59">
        <f>+$C139*'Estructura Poblacion'!C$19</f>
        <v>138.54791569560805</v>
      </c>
      <c r="E139" s="59">
        <f>+$C139*'Estructura Poblacion'!D$19</f>
        <v>227.85178540613495</v>
      </c>
      <c r="F139" s="59">
        <f>+$C139*'Estructura Poblacion'!E$19</f>
        <v>691.48194000278875</v>
      </c>
      <c r="G139" s="59">
        <f>+$C139*'Estructura Poblacion'!F$19</f>
        <v>789.18545017187682</v>
      </c>
      <c r="H139" s="59">
        <f>+$C139*'Estructura Poblacion'!G$19</f>
        <v>631.93448889477474</v>
      </c>
      <c r="I139" s="59">
        <f>+$C139*'Estructura Poblacion'!H$19</f>
        <v>430.1123585360491</v>
      </c>
      <c r="J139" s="59">
        <f>+$C139*'Estructura Poblacion'!I$19</f>
        <v>228.77482281916363</v>
      </c>
      <c r="K139" s="59">
        <f>+$C139*'Estructura Poblacion'!J$19</f>
        <v>126.01768281374345</v>
      </c>
      <c r="L139" s="59">
        <f>+$C139*'Estructura Poblacion'!K$19</f>
        <v>132.42125486663008</v>
      </c>
      <c r="M139" s="129">
        <f>+ROUND(D139*Parámetros!$B$105,0)</f>
        <v>0</v>
      </c>
      <c r="N139" s="129">
        <f>+ROUND(E139*Parámetros!$B$106,0)</f>
        <v>1</v>
      </c>
      <c r="O139" s="129">
        <f>+ROUND(F139*Parámetros!$B$107,0)</f>
        <v>8</v>
      </c>
      <c r="P139" s="129">
        <f>+ROUND(G139*Parámetros!$B$108,0)</f>
        <v>25</v>
      </c>
      <c r="Q139" s="129">
        <f>+ROUND(H139*Parámetros!$B$109,0)</f>
        <v>31</v>
      </c>
      <c r="R139" s="129">
        <f>+ROUND(I139*Parámetros!$B$110,0)</f>
        <v>44</v>
      </c>
      <c r="S139" s="129">
        <f>+ROUND(J139*Parámetros!$B$111,0)</f>
        <v>38</v>
      </c>
      <c r="T139" s="129">
        <f>+ROUND(K139*Parámetros!$B$112,0)</f>
        <v>31</v>
      </c>
      <c r="U139" s="129">
        <f>+ROUND(L139*Parámetros!$B$113,0)</f>
        <v>36</v>
      </c>
      <c r="V139" s="129">
        <f t="shared" si="10"/>
        <v>214</v>
      </c>
      <c r="W139" s="129">
        <f t="shared" si="12"/>
        <v>150</v>
      </c>
      <c r="X139" s="59">
        <f t="shared" si="7"/>
        <v>2136</v>
      </c>
      <c r="Y139" s="60">
        <f>+ROUND(M139*Parámetros!$C$105,0)</f>
        <v>0</v>
      </c>
      <c r="Z139" s="60">
        <f>+ROUND(N139*Parámetros!$C$106,0)</f>
        <v>0</v>
      </c>
      <c r="AA139" s="60">
        <f>+ROUND(O139*Parámetros!$C$107,0)</f>
        <v>0</v>
      </c>
      <c r="AB139" s="60">
        <f>+ROUND(P139*Parámetros!$C$108,0)</f>
        <v>1</v>
      </c>
      <c r="AC139" s="60">
        <f>+ROUND(Q139*Parámetros!$C$109,0)</f>
        <v>2</v>
      </c>
      <c r="AD139" s="60">
        <f>+ROUND(R139*Parámetros!$C$110,0)</f>
        <v>5</v>
      </c>
      <c r="AE139" s="60">
        <f>+ROUND(S139*Parámetros!$C$111,0)</f>
        <v>10</v>
      </c>
      <c r="AF139" s="60">
        <f>+ROUND(T139*Parámetros!$C$112,0)</f>
        <v>13</v>
      </c>
      <c r="AG139" s="60">
        <f>+ROUND(U139*Parámetros!$C$113,0)</f>
        <v>26</v>
      </c>
      <c r="AH139" s="60">
        <f t="shared" si="11"/>
        <v>57</v>
      </c>
      <c r="AI139" s="107">
        <f t="shared" si="13"/>
        <v>40</v>
      </c>
      <c r="AJ139" s="59">
        <f t="shared" si="8"/>
        <v>577</v>
      </c>
    </row>
    <row r="140" spans="1:36" x14ac:dyDescent="0.25">
      <c r="A140" s="19">
        <v>44022</v>
      </c>
      <c r="B140" s="52">
        <f t="shared" si="9"/>
        <v>130</v>
      </c>
      <c r="C140" s="56">
        <f>+'Modelo predictivo'!G137</f>
        <v>3521.7594871968031</v>
      </c>
      <c r="D140" s="59">
        <f>+$C140*'Estructura Poblacion'!C$19</f>
        <v>143.66471075400344</v>
      </c>
      <c r="E140" s="59">
        <f>+$C140*'Estructura Poblacion'!D$19</f>
        <v>236.26671452115761</v>
      </c>
      <c r="F140" s="59">
        <f>+$C140*'Estructura Poblacion'!E$19</f>
        <v>717.01946870404583</v>
      </c>
      <c r="G140" s="59">
        <f>+$C140*'Estructura Poblacion'!F$19</f>
        <v>818.33132502190892</v>
      </c>
      <c r="H140" s="59">
        <f>+$C140*'Estructura Poblacion'!G$19</f>
        <v>655.27283544276895</v>
      </c>
      <c r="I140" s="59">
        <f>+$C140*'Estructura Poblacion'!H$19</f>
        <v>445.99709256227021</v>
      </c>
      <c r="J140" s="59">
        <f>+$C140*'Estructura Poblacion'!I$19</f>
        <v>237.22384117508167</v>
      </c>
      <c r="K140" s="59">
        <f>+$C140*'Estructura Poblacion'!J$19</f>
        <v>130.67171642698415</v>
      </c>
      <c r="L140" s="59">
        <f>+$C140*'Estructura Poblacion'!K$19</f>
        <v>137.31178258858242</v>
      </c>
      <c r="M140" s="129">
        <f>+ROUND(D140*Parámetros!$B$105,0)</f>
        <v>0</v>
      </c>
      <c r="N140" s="129">
        <f>+ROUND(E140*Parámetros!$B$106,0)</f>
        <v>1</v>
      </c>
      <c r="O140" s="129">
        <f>+ROUND(F140*Parámetros!$B$107,0)</f>
        <v>9</v>
      </c>
      <c r="P140" s="129">
        <f>+ROUND(G140*Parámetros!$B$108,0)</f>
        <v>26</v>
      </c>
      <c r="Q140" s="129">
        <f>+ROUND(H140*Parámetros!$B$109,0)</f>
        <v>32</v>
      </c>
      <c r="R140" s="129">
        <f>+ROUND(I140*Parámetros!$B$110,0)</f>
        <v>45</v>
      </c>
      <c r="S140" s="129">
        <f>+ROUND(J140*Parámetros!$B$111,0)</f>
        <v>39</v>
      </c>
      <c r="T140" s="129">
        <f>+ROUND(K140*Parámetros!$B$112,0)</f>
        <v>32</v>
      </c>
      <c r="U140" s="129">
        <f>+ROUND(L140*Parámetros!$B$113,0)</f>
        <v>37</v>
      </c>
      <c r="V140" s="129">
        <f t="shared" si="10"/>
        <v>221</v>
      </c>
      <c r="W140" s="129">
        <f t="shared" si="12"/>
        <v>157</v>
      </c>
      <c r="X140" s="59">
        <f t="shared" ref="X140:X203" si="14">+X139+V140-W140</f>
        <v>2200</v>
      </c>
      <c r="Y140" s="60">
        <f>+ROUND(M140*Parámetros!$C$105,0)</f>
        <v>0</v>
      </c>
      <c r="Z140" s="60">
        <f>+ROUND(N140*Parámetros!$C$106,0)</f>
        <v>0</v>
      </c>
      <c r="AA140" s="60">
        <f>+ROUND(O140*Parámetros!$C$107,0)</f>
        <v>0</v>
      </c>
      <c r="AB140" s="60">
        <f>+ROUND(P140*Parámetros!$C$108,0)</f>
        <v>1</v>
      </c>
      <c r="AC140" s="60">
        <f>+ROUND(Q140*Parámetros!$C$109,0)</f>
        <v>2</v>
      </c>
      <c r="AD140" s="60">
        <f>+ROUND(R140*Parámetros!$C$110,0)</f>
        <v>5</v>
      </c>
      <c r="AE140" s="60">
        <f>+ROUND(S140*Parámetros!$C$111,0)</f>
        <v>11</v>
      </c>
      <c r="AF140" s="60">
        <f>+ROUND(T140*Parámetros!$C$112,0)</f>
        <v>14</v>
      </c>
      <c r="AG140" s="60">
        <f>+ROUND(U140*Parámetros!$C$113,0)</f>
        <v>26</v>
      </c>
      <c r="AH140" s="60">
        <f t="shared" si="11"/>
        <v>59</v>
      </c>
      <c r="AI140" s="107">
        <f t="shared" si="13"/>
        <v>42</v>
      </c>
      <c r="AJ140" s="59">
        <f t="shared" ref="AJ140:AJ203" si="15">+AJ139+AH140-AI140</f>
        <v>594</v>
      </c>
    </row>
    <row r="141" spans="1:36" x14ac:dyDescent="0.25">
      <c r="A141" s="19">
        <v>44023</v>
      </c>
      <c r="B141" s="52">
        <f t="shared" ref="B141:B204" si="16">+B140+1</f>
        <v>131</v>
      </c>
      <c r="C141" s="56">
        <f>+'Modelo predictivo'!G138</f>
        <v>3651.7841889411211</v>
      </c>
      <c r="D141" s="59">
        <f>+$C141*'Estructura Poblacion'!C$19</f>
        <v>148.96886659851333</v>
      </c>
      <c r="E141" s="59">
        <f>+$C141*'Estructura Poblacion'!D$19</f>
        <v>244.98977161787488</v>
      </c>
      <c r="F141" s="59">
        <f>+$C141*'Estructura Poblacion'!E$19</f>
        <v>743.49210060921905</v>
      </c>
      <c r="G141" s="59">
        <f>+$C141*'Estructura Poblacion'!F$19</f>
        <v>848.54442925314072</v>
      </c>
      <c r="H141" s="59">
        <f>+$C141*'Estructura Poblacion'!G$19</f>
        <v>679.46575812796266</v>
      </c>
      <c r="I141" s="59">
        <f>+$C141*'Estructura Poblacion'!H$19</f>
        <v>462.4634751048784</v>
      </c>
      <c r="J141" s="59">
        <f>+$C141*'Estructura Poblacion'!I$19</f>
        <v>245.98223575244191</v>
      </c>
      <c r="K141" s="59">
        <f>+$C141*'Estructura Poblacion'!J$19</f>
        <v>135.49616597176569</v>
      </c>
      <c r="L141" s="59">
        <f>+$C141*'Estructura Poblacion'!K$19</f>
        <v>142.38138590532458</v>
      </c>
      <c r="M141" s="129">
        <f>+ROUND(D141*Parámetros!$B$105,0)</f>
        <v>0</v>
      </c>
      <c r="N141" s="129">
        <f>+ROUND(E141*Parámetros!$B$106,0)</f>
        <v>1</v>
      </c>
      <c r="O141" s="129">
        <f>+ROUND(F141*Parámetros!$B$107,0)</f>
        <v>9</v>
      </c>
      <c r="P141" s="129">
        <f>+ROUND(G141*Parámetros!$B$108,0)</f>
        <v>27</v>
      </c>
      <c r="Q141" s="129">
        <f>+ROUND(H141*Parámetros!$B$109,0)</f>
        <v>33</v>
      </c>
      <c r="R141" s="129">
        <f>+ROUND(I141*Parámetros!$B$110,0)</f>
        <v>47</v>
      </c>
      <c r="S141" s="129">
        <f>+ROUND(J141*Parámetros!$B$111,0)</f>
        <v>41</v>
      </c>
      <c r="T141" s="129">
        <f>+ROUND(K141*Parámetros!$B$112,0)</f>
        <v>33</v>
      </c>
      <c r="U141" s="129">
        <f>+ROUND(L141*Parámetros!$B$113,0)</f>
        <v>39</v>
      </c>
      <c r="V141" s="129">
        <f t="shared" ref="V141:V204" si="17">+SUM(M141:U141)</f>
        <v>230</v>
      </c>
      <c r="W141" s="129">
        <f t="shared" si="12"/>
        <v>149</v>
      </c>
      <c r="X141" s="59">
        <f t="shared" si="14"/>
        <v>2281</v>
      </c>
      <c r="Y141" s="60">
        <f>+ROUND(M141*Parámetros!$C$105,0)</f>
        <v>0</v>
      </c>
      <c r="Z141" s="60">
        <f>+ROUND(N141*Parámetros!$C$106,0)</f>
        <v>0</v>
      </c>
      <c r="AA141" s="60">
        <f>+ROUND(O141*Parámetros!$C$107,0)</f>
        <v>0</v>
      </c>
      <c r="AB141" s="60">
        <f>+ROUND(P141*Parámetros!$C$108,0)</f>
        <v>1</v>
      </c>
      <c r="AC141" s="60">
        <f>+ROUND(Q141*Parámetros!$C$109,0)</f>
        <v>2</v>
      </c>
      <c r="AD141" s="60">
        <f>+ROUND(R141*Parámetros!$C$110,0)</f>
        <v>6</v>
      </c>
      <c r="AE141" s="60">
        <f>+ROUND(S141*Parámetros!$C$111,0)</f>
        <v>11</v>
      </c>
      <c r="AF141" s="60">
        <f>+ROUND(T141*Parámetros!$C$112,0)</f>
        <v>14</v>
      </c>
      <c r="AG141" s="60">
        <f>+ROUND(U141*Parámetros!$C$113,0)</f>
        <v>28</v>
      </c>
      <c r="AH141" s="60">
        <f t="shared" ref="AH141:AH204" si="18">+SUM(Y141:AG141)</f>
        <v>62</v>
      </c>
      <c r="AI141" s="107">
        <f t="shared" si="13"/>
        <v>40</v>
      </c>
      <c r="AJ141" s="59">
        <f t="shared" si="15"/>
        <v>616</v>
      </c>
    </row>
    <row r="142" spans="1:36" x14ac:dyDescent="0.25">
      <c r="A142" s="19">
        <v>44024</v>
      </c>
      <c r="B142" s="52">
        <f t="shared" si="16"/>
        <v>132</v>
      </c>
      <c r="C142" s="56">
        <f>+'Modelo predictivo'!G139</f>
        <v>3786.5670025497675</v>
      </c>
      <c r="D142" s="59">
        <f>+$C142*'Estructura Poblacion'!C$19</f>
        <v>154.46712222956711</v>
      </c>
      <c r="E142" s="59">
        <f>+$C142*'Estructura Poblacion'!D$19</f>
        <v>254.03203945615354</v>
      </c>
      <c r="F142" s="59">
        <f>+$C142*'Estructura Poblacion'!E$19</f>
        <v>770.9334695486499</v>
      </c>
      <c r="G142" s="59">
        <f>+$C142*'Estructura Poblacion'!F$19</f>
        <v>879.86314901566971</v>
      </c>
      <c r="H142" s="59">
        <f>+$C142*'Estructura Poblacion'!G$19</f>
        <v>704.54399437986274</v>
      </c>
      <c r="I142" s="59">
        <f>+$C142*'Estructura Poblacion'!H$19</f>
        <v>479.53242692153589</v>
      </c>
      <c r="J142" s="59">
        <f>+$C142*'Estructura Poblacion'!I$19</f>
        <v>255.06113420784951</v>
      </c>
      <c r="K142" s="59">
        <f>+$C142*'Estructura Poblacion'!J$19</f>
        <v>140.49716097529415</v>
      </c>
      <c r="L142" s="59">
        <f>+$C142*'Estructura Poblacion'!K$19</f>
        <v>147.63650581518505</v>
      </c>
      <c r="M142" s="129">
        <f>+ROUND(D142*Parámetros!$B$105,0)</f>
        <v>0</v>
      </c>
      <c r="N142" s="129">
        <f>+ROUND(E142*Parámetros!$B$106,0)</f>
        <v>1</v>
      </c>
      <c r="O142" s="129">
        <f>+ROUND(F142*Parámetros!$B$107,0)</f>
        <v>9</v>
      </c>
      <c r="P142" s="129">
        <f>+ROUND(G142*Parámetros!$B$108,0)</f>
        <v>28</v>
      </c>
      <c r="Q142" s="129">
        <f>+ROUND(H142*Parámetros!$B$109,0)</f>
        <v>35</v>
      </c>
      <c r="R142" s="129">
        <f>+ROUND(I142*Parámetros!$B$110,0)</f>
        <v>49</v>
      </c>
      <c r="S142" s="129">
        <f>+ROUND(J142*Parámetros!$B$111,0)</f>
        <v>42</v>
      </c>
      <c r="T142" s="129">
        <f>+ROUND(K142*Parámetros!$B$112,0)</f>
        <v>34</v>
      </c>
      <c r="U142" s="129">
        <f>+ROUND(L142*Parámetros!$B$113,0)</f>
        <v>40</v>
      </c>
      <c r="V142" s="129">
        <f t="shared" si="17"/>
        <v>238</v>
      </c>
      <c r="W142" s="129">
        <f t="shared" si="12"/>
        <v>153</v>
      </c>
      <c r="X142" s="59">
        <f t="shared" si="14"/>
        <v>2366</v>
      </c>
      <c r="Y142" s="60">
        <f>+ROUND(M142*Parámetros!$C$105,0)</f>
        <v>0</v>
      </c>
      <c r="Z142" s="60">
        <f>+ROUND(N142*Parámetros!$C$106,0)</f>
        <v>0</v>
      </c>
      <c r="AA142" s="60">
        <f>+ROUND(O142*Parámetros!$C$107,0)</f>
        <v>0</v>
      </c>
      <c r="AB142" s="60">
        <f>+ROUND(P142*Parámetros!$C$108,0)</f>
        <v>1</v>
      </c>
      <c r="AC142" s="60">
        <f>+ROUND(Q142*Parámetros!$C$109,0)</f>
        <v>2</v>
      </c>
      <c r="AD142" s="60">
        <f>+ROUND(R142*Parámetros!$C$110,0)</f>
        <v>6</v>
      </c>
      <c r="AE142" s="60">
        <f>+ROUND(S142*Parámetros!$C$111,0)</f>
        <v>12</v>
      </c>
      <c r="AF142" s="60">
        <f>+ROUND(T142*Parámetros!$C$112,0)</f>
        <v>15</v>
      </c>
      <c r="AG142" s="60">
        <f>+ROUND(U142*Parámetros!$C$113,0)</f>
        <v>28</v>
      </c>
      <c r="AH142" s="60">
        <f t="shared" si="18"/>
        <v>64</v>
      </c>
      <c r="AI142" s="107">
        <f t="shared" si="13"/>
        <v>41</v>
      </c>
      <c r="AJ142" s="59">
        <f t="shared" si="15"/>
        <v>639</v>
      </c>
    </row>
    <row r="143" spans="1:36" x14ac:dyDescent="0.25">
      <c r="A143" s="19">
        <v>44025</v>
      </c>
      <c r="B143" s="52">
        <f t="shared" si="16"/>
        <v>133</v>
      </c>
      <c r="C143" s="56">
        <f>+'Modelo predictivo'!G140</f>
        <v>3837.2182355523109</v>
      </c>
      <c r="D143" s="59">
        <f>+$C143*'Estructura Poblacion'!C$19</f>
        <v>156.53336064394449</v>
      </c>
      <c r="E143" s="59">
        <f>+$C143*'Estructura Poblacion'!D$19</f>
        <v>257.43011375721323</v>
      </c>
      <c r="F143" s="59">
        <f>+$C143*'Estructura Poblacion'!E$19</f>
        <v>781.24590579215851</v>
      </c>
      <c r="G143" s="59">
        <f>+$C143*'Estructura Poblacion'!F$19</f>
        <v>891.63268943080948</v>
      </c>
      <c r="H143" s="59">
        <f>+$C143*'Estructura Poblacion'!G$19</f>
        <v>713.96836796042987</v>
      </c>
      <c r="I143" s="59">
        <f>+$C143*'Estructura Poblacion'!H$19</f>
        <v>485.94692022692897</v>
      </c>
      <c r="J143" s="59">
        <f>+$C143*'Estructura Poblacion'!I$19</f>
        <v>258.47297425450796</v>
      </c>
      <c r="K143" s="59">
        <f>+$C143*'Estructura Poblacion'!J$19</f>
        <v>142.37652939316803</v>
      </c>
      <c r="L143" s="59">
        <f>+$C143*'Estructura Poblacion'!K$19</f>
        <v>149.61137409315052</v>
      </c>
      <c r="M143" s="129">
        <f>+ROUND(D143*Parámetros!$B$105,0)</f>
        <v>0</v>
      </c>
      <c r="N143" s="129">
        <f>+ROUND(E143*Parámetros!$B$106,0)</f>
        <v>1</v>
      </c>
      <c r="O143" s="129">
        <f>+ROUND(F143*Parámetros!$B$107,0)</f>
        <v>9</v>
      </c>
      <c r="P143" s="129">
        <f>+ROUND(G143*Parámetros!$B$108,0)</f>
        <v>29</v>
      </c>
      <c r="Q143" s="129">
        <f>+ROUND(H143*Parámetros!$B$109,0)</f>
        <v>35</v>
      </c>
      <c r="R143" s="129">
        <f>+ROUND(I143*Parámetros!$B$110,0)</f>
        <v>50</v>
      </c>
      <c r="S143" s="129">
        <f>+ROUND(J143*Parámetros!$B$111,0)</f>
        <v>43</v>
      </c>
      <c r="T143" s="129">
        <f>+ROUND(K143*Parámetros!$B$112,0)</f>
        <v>35</v>
      </c>
      <c r="U143" s="129">
        <f>+ROUND(L143*Parámetros!$B$113,0)</f>
        <v>41</v>
      </c>
      <c r="V143" s="129">
        <f t="shared" si="17"/>
        <v>243</v>
      </c>
      <c r="W143" s="129">
        <f t="shared" si="12"/>
        <v>160</v>
      </c>
      <c r="X143" s="59">
        <f t="shared" si="14"/>
        <v>2449</v>
      </c>
      <c r="Y143" s="60">
        <f>+ROUND(M143*Parámetros!$C$105,0)</f>
        <v>0</v>
      </c>
      <c r="Z143" s="60">
        <f>+ROUND(N143*Parámetros!$C$106,0)</f>
        <v>0</v>
      </c>
      <c r="AA143" s="60">
        <f>+ROUND(O143*Parámetros!$C$107,0)</f>
        <v>0</v>
      </c>
      <c r="AB143" s="60">
        <f>+ROUND(P143*Parámetros!$C$108,0)</f>
        <v>1</v>
      </c>
      <c r="AC143" s="60">
        <f>+ROUND(Q143*Parámetros!$C$109,0)</f>
        <v>2</v>
      </c>
      <c r="AD143" s="60">
        <f>+ROUND(R143*Parámetros!$C$110,0)</f>
        <v>6</v>
      </c>
      <c r="AE143" s="60">
        <f>+ROUND(S143*Parámetros!$C$111,0)</f>
        <v>12</v>
      </c>
      <c r="AF143" s="60">
        <f>+ROUND(T143*Parámetros!$C$112,0)</f>
        <v>15</v>
      </c>
      <c r="AG143" s="60">
        <f>+ROUND(U143*Parámetros!$C$113,0)</f>
        <v>29</v>
      </c>
      <c r="AH143" s="60">
        <f t="shared" si="18"/>
        <v>65</v>
      </c>
      <c r="AI143" s="107">
        <f t="shared" si="13"/>
        <v>43</v>
      </c>
      <c r="AJ143" s="59">
        <f t="shared" si="15"/>
        <v>661</v>
      </c>
    </row>
    <row r="144" spans="1:36" x14ac:dyDescent="0.25">
      <c r="A144" s="19">
        <v>44026</v>
      </c>
      <c r="B144" s="52">
        <f t="shared" si="16"/>
        <v>134</v>
      </c>
      <c r="C144" s="56">
        <f>+'Modelo predictivo'!G141</f>
        <v>3969.3242083489895</v>
      </c>
      <c r="D144" s="59">
        <f>+$C144*'Estructura Poblacion'!C$19</f>
        <v>161.9224187098653</v>
      </c>
      <c r="E144" s="59">
        <f>+$C144*'Estructura Poblacion'!D$19</f>
        <v>266.29279852451873</v>
      </c>
      <c r="F144" s="59">
        <f>+$C144*'Estructura Poblacion'!E$19</f>
        <v>808.14227812299623</v>
      </c>
      <c r="G144" s="59">
        <f>+$C144*'Estructura Poblacion'!F$19</f>
        <v>922.32940684011317</v>
      </c>
      <c r="H144" s="59">
        <f>+$C144*'Estructura Poblacion'!G$19</f>
        <v>738.54854036803169</v>
      </c>
      <c r="I144" s="59">
        <f>+$C144*'Estructura Poblacion'!H$19</f>
        <v>502.67687580499324</v>
      </c>
      <c r="J144" s="59">
        <f>+$C144*'Estructura Poblacion'!I$19</f>
        <v>267.37156214017403</v>
      </c>
      <c r="K144" s="59">
        <f>+$C144*'Estructura Poblacion'!J$19</f>
        <v>147.27820262734417</v>
      </c>
      <c r="L144" s="59">
        <f>+$C144*'Estructura Poblacion'!K$19</f>
        <v>154.76212521095306</v>
      </c>
      <c r="M144" s="129">
        <f>+ROUND(D144*Parámetros!$B$105,0)</f>
        <v>0</v>
      </c>
      <c r="N144" s="129">
        <f>+ROUND(E144*Parámetros!$B$106,0)</f>
        <v>1</v>
      </c>
      <c r="O144" s="129">
        <f>+ROUND(F144*Parámetros!$B$107,0)</f>
        <v>10</v>
      </c>
      <c r="P144" s="129">
        <f>+ROUND(G144*Parámetros!$B$108,0)</f>
        <v>30</v>
      </c>
      <c r="Q144" s="129">
        <f>+ROUND(H144*Parámetros!$B$109,0)</f>
        <v>36</v>
      </c>
      <c r="R144" s="129">
        <f>+ROUND(I144*Parámetros!$B$110,0)</f>
        <v>51</v>
      </c>
      <c r="S144" s="129">
        <f>+ROUND(J144*Parámetros!$B$111,0)</f>
        <v>44</v>
      </c>
      <c r="T144" s="129">
        <f>+ROUND(K144*Parámetros!$B$112,0)</f>
        <v>36</v>
      </c>
      <c r="U144" s="129">
        <f>+ROUND(L144*Parámetros!$B$113,0)</f>
        <v>42</v>
      </c>
      <c r="V144" s="129">
        <f t="shared" si="17"/>
        <v>250</v>
      </c>
      <c r="W144" s="129">
        <f t="shared" si="12"/>
        <v>167</v>
      </c>
      <c r="X144" s="59">
        <f t="shared" si="14"/>
        <v>2532</v>
      </c>
      <c r="Y144" s="60">
        <f>+ROUND(M144*Parámetros!$C$105,0)</f>
        <v>0</v>
      </c>
      <c r="Z144" s="60">
        <f>+ROUND(N144*Parámetros!$C$106,0)</f>
        <v>0</v>
      </c>
      <c r="AA144" s="60">
        <f>+ROUND(O144*Parámetros!$C$107,0)</f>
        <v>1</v>
      </c>
      <c r="AB144" s="60">
        <f>+ROUND(P144*Parámetros!$C$108,0)</f>
        <v>2</v>
      </c>
      <c r="AC144" s="60">
        <f>+ROUND(Q144*Parámetros!$C$109,0)</f>
        <v>2</v>
      </c>
      <c r="AD144" s="60">
        <f>+ROUND(R144*Parámetros!$C$110,0)</f>
        <v>6</v>
      </c>
      <c r="AE144" s="60">
        <f>+ROUND(S144*Parámetros!$C$111,0)</f>
        <v>12</v>
      </c>
      <c r="AF144" s="60">
        <f>+ROUND(T144*Parámetros!$C$112,0)</f>
        <v>16</v>
      </c>
      <c r="AG144" s="60">
        <f>+ROUND(U144*Parámetros!$C$113,0)</f>
        <v>30</v>
      </c>
      <c r="AH144" s="60">
        <f t="shared" si="18"/>
        <v>69</v>
      </c>
      <c r="AI144" s="107">
        <f t="shared" si="13"/>
        <v>45</v>
      </c>
      <c r="AJ144" s="59">
        <f t="shared" si="15"/>
        <v>685</v>
      </c>
    </row>
    <row r="145" spans="1:36" x14ac:dyDescent="0.25">
      <c r="A145" s="19">
        <v>44027</v>
      </c>
      <c r="B145" s="52">
        <f t="shared" si="16"/>
        <v>135</v>
      </c>
      <c r="C145" s="56">
        <f>+'Modelo predictivo'!G142</f>
        <v>4105.9297422319651</v>
      </c>
      <c r="D145" s="59">
        <f>+$C145*'Estructura Poblacion'!C$19</f>
        <v>167.49502938473995</v>
      </c>
      <c r="E145" s="59">
        <f>+$C145*'Estructura Poblacion'!D$19</f>
        <v>275.45734845851473</v>
      </c>
      <c r="F145" s="59">
        <f>+$C145*'Estructura Poblacion'!E$19</f>
        <v>835.95474733984429</v>
      </c>
      <c r="G145" s="59">
        <f>+$C145*'Estructura Poblacion'!F$19</f>
        <v>954.07166179936939</v>
      </c>
      <c r="H145" s="59">
        <f>+$C145*'Estructura Poblacion'!G$19</f>
        <v>763.96591933729246</v>
      </c>
      <c r="I145" s="59">
        <f>+$C145*'Estructura Poblacion'!H$19</f>
        <v>519.97665767857552</v>
      </c>
      <c r="J145" s="59">
        <f>+$C145*'Estructura Poblacion'!I$19</f>
        <v>276.5732380613444</v>
      </c>
      <c r="K145" s="59">
        <f>+$C145*'Estructura Poblacion'!J$19</f>
        <v>152.34682802632659</v>
      </c>
      <c r="L145" s="59">
        <f>+$C145*'Estructura Poblacion'!K$19</f>
        <v>160.08831214595773</v>
      </c>
      <c r="M145" s="129">
        <f>+ROUND(D145*Parámetros!$B$105,0)</f>
        <v>0</v>
      </c>
      <c r="N145" s="129">
        <f>+ROUND(E145*Parámetros!$B$106,0)</f>
        <v>1</v>
      </c>
      <c r="O145" s="129">
        <f>+ROUND(F145*Parámetros!$B$107,0)</f>
        <v>10</v>
      </c>
      <c r="P145" s="129">
        <f>+ROUND(G145*Parámetros!$B$108,0)</f>
        <v>31</v>
      </c>
      <c r="Q145" s="129">
        <f>+ROUND(H145*Parámetros!$B$109,0)</f>
        <v>37</v>
      </c>
      <c r="R145" s="129">
        <f>+ROUND(I145*Parámetros!$B$110,0)</f>
        <v>53</v>
      </c>
      <c r="S145" s="129">
        <f>+ROUND(J145*Parámetros!$B$111,0)</f>
        <v>46</v>
      </c>
      <c r="T145" s="129">
        <f>+ROUND(K145*Parámetros!$B$112,0)</f>
        <v>37</v>
      </c>
      <c r="U145" s="129">
        <f>+ROUND(L145*Parámetros!$B$113,0)</f>
        <v>44</v>
      </c>
      <c r="V145" s="129">
        <f t="shared" si="17"/>
        <v>259</v>
      </c>
      <c r="W145" s="129">
        <f t="shared" si="12"/>
        <v>173</v>
      </c>
      <c r="X145" s="59">
        <f t="shared" si="14"/>
        <v>2618</v>
      </c>
      <c r="Y145" s="60">
        <f>+ROUND(M145*Parámetros!$C$105,0)</f>
        <v>0</v>
      </c>
      <c r="Z145" s="60">
        <f>+ROUND(N145*Parámetros!$C$106,0)</f>
        <v>0</v>
      </c>
      <c r="AA145" s="60">
        <f>+ROUND(O145*Parámetros!$C$107,0)</f>
        <v>1</v>
      </c>
      <c r="AB145" s="60">
        <f>+ROUND(P145*Parámetros!$C$108,0)</f>
        <v>2</v>
      </c>
      <c r="AC145" s="60">
        <f>+ROUND(Q145*Parámetros!$C$109,0)</f>
        <v>2</v>
      </c>
      <c r="AD145" s="60">
        <f>+ROUND(R145*Parámetros!$C$110,0)</f>
        <v>6</v>
      </c>
      <c r="AE145" s="60">
        <f>+ROUND(S145*Parámetros!$C$111,0)</f>
        <v>13</v>
      </c>
      <c r="AF145" s="60">
        <f>+ROUND(T145*Parámetros!$C$112,0)</f>
        <v>16</v>
      </c>
      <c r="AG145" s="60">
        <f>+ROUND(U145*Parámetros!$C$113,0)</f>
        <v>31</v>
      </c>
      <c r="AH145" s="60">
        <f t="shared" si="18"/>
        <v>71</v>
      </c>
      <c r="AI145" s="107">
        <f t="shared" si="13"/>
        <v>47</v>
      </c>
      <c r="AJ145" s="59">
        <f t="shared" si="15"/>
        <v>709</v>
      </c>
    </row>
    <row r="146" spans="1:36" x14ac:dyDescent="0.25">
      <c r="A146" s="19">
        <v>44028</v>
      </c>
      <c r="B146" s="52">
        <f t="shared" si="16"/>
        <v>136</v>
      </c>
      <c r="C146" s="56">
        <f>+'Modelo predictivo'!G143</f>
        <v>4247.1846807822585</v>
      </c>
      <c r="D146" s="59">
        <f>+$C146*'Estructura Poblacion'!C$19</f>
        <v>173.2573053048242</v>
      </c>
      <c r="E146" s="59">
        <f>+$C146*'Estructura Poblacion'!D$19</f>
        <v>284.93381621915961</v>
      </c>
      <c r="F146" s="59">
        <f>+$C146*'Estructura Poblacion'!E$19</f>
        <v>864.71382113785978</v>
      </c>
      <c r="G146" s="59">
        <f>+$C146*'Estructura Poblacion'!F$19</f>
        <v>986.89427261364688</v>
      </c>
      <c r="H146" s="59">
        <f>+$C146*'Estructura Poblacion'!G$19</f>
        <v>790.24838537185394</v>
      </c>
      <c r="I146" s="59">
        <f>+$C146*'Estructura Poblacion'!H$19</f>
        <v>537.86524210136884</v>
      </c>
      <c r="J146" s="59">
        <f>+$C146*'Estructura Poblacion'!I$19</f>
        <v>286.08809540173672</v>
      </c>
      <c r="K146" s="59">
        <f>+$C146*'Estructura Poblacion'!J$19</f>
        <v>157.58796540133994</v>
      </c>
      <c r="L146" s="59">
        <f>+$C146*'Estructura Poblacion'!K$19</f>
        <v>165.59577723046866</v>
      </c>
      <c r="M146" s="129">
        <f>+ROUND(D146*Parámetros!$B$105,0)</f>
        <v>0</v>
      </c>
      <c r="N146" s="129">
        <f>+ROUND(E146*Parámetros!$B$106,0)</f>
        <v>1</v>
      </c>
      <c r="O146" s="129">
        <f>+ROUND(F146*Parámetros!$B$107,0)</f>
        <v>10</v>
      </c>
      <c r="P146" s="129">
        <f>+ROUND(G146*Parámetros!$B$108,0)</f>
        <v>32</v>
      </c>
      <c r="Q146" s="129">
        <f>+ROUND(H146*Parámetros!$B$109,0)</f>
        <v>39</v>
      </c>
      <c r="R146" s="129">
        <f>+ROUND(I146*Parámetros!$B$110,0)</f>
        <v>55</v>
      </c>
      <c r="S146" s="129">
        <f>+ROUND(J146*Parámetros!$B$111,0)</f>
        <v>47</v>
      </c>
      <c r="T146" s="129">
        <f>+ROUND(K146*Parámetros!$B$112,0)</f>
        <v>38</v>
      </c>
      <c r="U146" s="129">
        <f>+ROUND(L146*Parámetros!$B$113,0)</f>
        <v>45</v>
      </c>
      <c r="V146" s="129">
        <f t="shared" si="17"/>
        <v>267</v>
      </c>
      <c r="W146" s="129">
        <f t="shared" si="12"/>
        <v>180</v>
      </c>
      <c r="X146" s="59">
        <f t="shared" si="14"/>
        <v>2705</v>
      </c>
      <c r="Y146" s="60">
        <f>+ROUND(M146*Parámetros!$C$105,0)</f>
        <v>0</v>
      </c>
      <c r="Z146" s="60">
        <f>+ROUND(N146*Parámetros!$C$106,0)</f>
        <v>0</v>
      </c>
      <c r="AA146" s="60">
        <f>+ROUND(O146*Parámetros!$C$107,0)</f>
        <v>1</v>
      </c>
      <c r="AB146" s="60">
        <f>+ROUND(P146*Parámetros!$C$108,0)</f>
        <v>2</v>
      </c>
      <c r="AC146" s="60">
        <f>+ROUND(Q146*Parámetros!$C$109,0)</f>
        <v>2</v>
      </c>
      <c r="AD146" s="60">
        <f>+ROUND(R146*Parámetros!$C$110,0)</f>
        <v>7</v>
      </c>
      <c r="AE146" s="60">
        <f>+ROUND(S146*Parámetros!$C$111,0)</f>
        <v>13</v>
      </c>
      <c r="AF146" s="60">
        <f>+ROUND(T146*Parámetros!$C$112,0)</f>
        <v>16</v>
      </c>
      <c r="AG146" s="60">
        <f>+ROUND(U146*Parámetros!$C$113,0)</f>
        <v>32</v>
      </c>
      <c r="AH146" s="60">
        <f t="shared" si="18"/>
        <v>73</v>
      </c>
      <c r="AI146" s="107">
        <f t="shared" si="13"/>
        <v>49</v>
      </c>
      <c r="AJ146" s="59">
        <f t="shared" si="15"/>
        <v>733</v>
      </c>
    </row>
    <row r="147" spans="1:36" x14ac:dyDescent="0.25">
      <c r="A147" s="19">
        <v>44029</v>
      </c>
      <c r="B147" s="52">
        <f t="shared" si="16"/>
        <v>137</v>
      </c>
      <c r="C147" s="56">
        <f>+'Modelo predictivo'!G144</f>
        <v>4393.2436171323061</v>
      </c>
      <c r="D147" s="59">
        <f>+$C147*'Estructura Poblacion'!C$19</f>
        <v>179.21555285695024</v>
      </c>
      <c r="E147" s="59">
        <f>+$C147*'Estructura Poblacion'!D$19</f>
        <v>294.7325731028526</v>
      </c>
      <c r="F147" s="59">
        <f>+$C147*'Estructura Poblacion'!E$19</f>
        <v>894.45097420635295</v>
      </c>
      <c r="G147" s="59">
        <f>+$C147*'Estructura Poblacion'!F$19</f>
        <v>1020.8331612144021</v>
      </c>
      <c r="H147" s="59">
        <f>+$C147*'Estructura Poblacion'!G$19</f>
        <v>817.42470269613307</v>
      </c>
      <c r="I147" s="59">
        <f>+$C147*'Estructura Poblacion'!H$19</f>
        <v>556.36220681224108</v>
      </c>
      <c r="J147" s="59">
        <f>+$C147*'Estructura Poblacion'!I$19</f>
        <v>295.92654747231927</v>
      </c>
      <c r="K147" s="59">
        <f>+$C147*'Estructura Poblacion'!J$19</f>
        <v>163.0073507914399</v>
      </c>
      <c r="L147" s="59">
        <f>+$C147*'Estructura Poblacion'!K$19</f>
        <v>171.2905479796151</v>
      </c>
      <c r="M147" s="129">
        <f>+ROUND(D147*Parámetros!$B$105,0)</f>
        <v>0</v>
      </c>
      <c r="N147" s="129">
        <f>+ROUND(E147*Parámetros!$B$106,0)</f>
        <v>1</v>
      </c>
      <c r="O147" s="129">
        <f>+ROUND(F147*Parámetros!$B$107,0)</f>
        <v>11</v>
      </c>
      <c r="P147" s="129">
        <f>+ROUND(G147*Parámetros!$B$108,0)</f>
        <v>33</v>
      </c>
      <c r="Q147" s="129">
        <f>+ROUND(H147*Parámetros!$B$109,0)</f>
        <v>40</v>
      </c>
      <c r="R147" s="129">
        <f>+ROUND(I147*Parámetros!$B$110,0)</f>
        <v>57</v>
      </c>
      <c r="S147" s="129">
        <f>+ROUND(J147*Parámetros!$B$111,0)</f>
        <v>49</v>
      </c>
      <c r="T147" s="129">
        <f>+ROUND(K147*Parámetros!$B$112,0)</f>
        <v>40</v>
      </c>
      <c r="U147" s="129">
        <f>+ROUND(L147*Parámetros!$B$113,0)</f>
        <v>47</v>
      </c>
      <c r="V147" s="129">
        <f t="shared" si="17"/>
        <v>278</v>
      </c>
      <c r="W147" s="129">
        <f t="shared" si="12"/>
        <v>186</v>
      </c>
      <c r="X147" s="59">
        <f t="shared" si="14"/>
        <v>2797</v>
      </c>
      <c r="Y147" s="60">
        <f>+ROUND(M147*Parámetros!$C$105,0)</f>
        <v>0</v>
      </c>
      <c r="Z147" s="60">
        <f>+ROUND(N147*Parámetros!$C$106,0)</f>
        <v>0</v>
      </c>
      <c r="AA147" s="60">
        <f>+ROUND(O147*Parámetros!$C$107,0)</f>
        <v>1</v>
      </c>
      <c r="AB147" s="60">
        <f>+ROUND(P147*Parámetros!$C$108,0)</f>
        <v>2</v>
      </c>
      <c r="AC147" s="60">
        <f>+ROUND(Q147*Parámetros!$C$109,0)</f>
        <v>3</v>
      </c>
      <c r="AD147" s="60">
        <f>+ROUND(R147*Parámetros!$C$110,0)</f>
        <v>7</v>
      </c>
      <c r="AE147" s="60">
        <f>+ROUND(S147*Parámetros!$C$111,0)</f>
        <v>13</v>
      </c>
      <c r="AF147" s="60">
        <f>+ROUND(T147*Parámetros!$C$112,0)</f>
        <v>17</v>
      </c>
      <c r="AG147" s="60">
        <f>+ROUND(U147*Parámetros!$C$113,0)</f>
        <v>33</v>
      </c>
      <c r="AH147" s="60">
        <f t="shared" si="18"/>
        <v>76</v>
      </c>
      <c r="AI147" s="107">
        <f t="shared" si="13"/>
        <v>51</v>
      </c>
      <c r="AJ147" s="59">
        <f t="shared" si="15"/>
        <v>758</v>
      </c>
    </row>
    <row r="148" spans="1:36" x14ac:dyDescent="0.25">
      <c r="A148" s="19">
        <v>44030</v>
      </c>
      <c r="B148" s="52">
        <f t="shared" si="16"/>
        <v>138</v>
      </c>
      <c r="C148" s="56">
        <f>+'Modelo predictivo'!G145</f>
        <v>4544.2660274133086</v>
      </c>
      <c r="D148" s="59">
        <f>+$C148*'Estructura Poblacion'!C$19</f>
        <v>185.37627762230392</v>
      </c>
      <c r="E148" s="59">
        <f>+$C148*'Estructura Poblacion'!D$19</f>
        <v>304.86431799510814</v>
      </c>
      <c r="F148" s="59">
        <f>+$C148*'Estructura Poblacion'!E$19</f>
        <v>925.1986753982593</v>
      </c>
      <c r="G148" s="59">
        <f>+$C148*'Estructura Poblacion'!F$19</f>
        <v>1055.9253841678853</v>
      </c>
      <c r="H148" s="59">
        <f>+$C148*'Estructura Poblacion'!G$19</f>
        <v>845.5245440850756</v>
      </c>
      <c r="I148" s="59">
        <f>+$C148*'Estructura Poblacion'!H$19</f>
        <v>575.48774793506379</v>
      </c>
      <c r="J148" s="59">
        <f>+$C148*'Estructura Poblacion'!I$19</f>
        <v>306.0993365002534</v>
      </c>
      <c r="K148" s="59">
        <f>+$C148*'Estructura Poblacion'!J$19</f>
        <v>168.610901414957</v>
      </c>
      <c r="L148" s="59">
        <f>+$C148*'Estructura Poblacion'!K$19</f>
        <v>177.17884229440227</v>
      </c>
      <c r="M148" s="129">
        <f>+ROUND(D148*Parámetros!$B$105,0)</f>
        <v>0</v>
      </c>
      <c r="N148" s="129">
        <f>+ROUND(E148*Parámetros!$B$106,0)</f>
        <v>1</v>
      </c>
      <c r="O148" s="129">
        <f>+ROUND(F148*Parámetros!$B$107,0)</f>
        <v>11</v>
      </c>
      <c r="P148" s="129">
        <f>+ROUND(G148*Parámetros!$B$108,0)</f>
        <v>34</v>
      </c>
      <c r="Q148" s="129">
        <f>+ROUND(H148*Parámetros!$B$109,0)</f>
        <v>41</v>
      </c>
      <c r="R148" s="129">
        <f>+ROUND(I148*Parámetros!$B$110,0)</f>
        <v>59</v>
      </c>
      <c r="S148" s="129">
        <f>+ROUND(J148*Parámetros!$B$111,0)</f>
        <v>51</v>
      </c>
      <c r="T148" s="129">
        <f>+ROUND(K148*Parámetros!$B$112,0)</f>
        <v>41</v>
      </c>
      <c r="U148" s="129">
        <f>+ROUND(L148*Parámetros!$B$113,0)</f>
        <v>48</v>
      </c>
      <c r="V148" s="129">
        <f t="shared" si="17"/>
        <v>286</v>
      </c>
      <c r="W148" s="129">
        <f t="shared" si="12"/>
        <v>191</v>
      </c>
      <c r="X148" s="59">
        <f t="shared" si="14"/>
        <v>2892</v>
      </c>
      <c r="Y148" s="60">
        <f>+ROUND(M148*Parámetros!$C$105,0)</f>
        <v>0</v>
      </c>
      <c r="Z148" s="60">
        <f>+ROUND(N148*Parámetros!$C$106,0)</f>
        <v>0</v>
      </c>
      <c r="AA148" s="60">
        <f>+ROUND(O148*Parámetros!$C$107,0)</f>
        <v>1</v>
      </c>
      <c r="AB148" s="60">
        <f>+ROUND(P148*Parámetros!$C$108,0)</f>
        <v>2</v>
      </c>
      <c r="AC148" s="60">
        <f>+ROUND(Q148*Parámetros!$C$109,0)</f>
        <v>3</v>
      </c>
      <c r="AD148" s="60">
        <f>+ROUND(R148*Parámetros!$C$110,0)</f>
        <v>7</v>
      </c>
      <c r="AE148" s="60">
        <f>+ROUND(S148*Parámetros!$C$111,0)</f>
        <v>14</v>
      </c>
      <c r="AF148" s="60">
        <f>+ROUND(T148*Parámetros!$C$112,0)</f>
        <v>18</v>
      </c>
      <c r="AG148" s="60">
        <f>+ROUND(U148*Parámetros!$C$113,0)</f>
        <v>34</v>
      </c>
      <c r="AH148" s="60">
        <f t="shared" si="18"/>
        <v>79</v>
      </c>
      <c r="AI148" s="107">
        <f t="shared" si="13"/>
        <v>52</v>
      </c>
      <c r="AJ148" s="59">
        <f t="shared" si="15"/>
        <v>785</v>
      </c>
    </row>
    <row r="149" spans="1:36" x14ac:dyDescent="0.25">
      <c r="A149" s="19">
        <v>44031</v>
      </c>
      <c r="B149" s="52">
        <f t="shared" si="16"/>
        <v>139</v>
      </c>
      <c r="C149" s="56">
        <f>+'Modelo predictivo'!G146</f>
        <v>4700.4164066687226</v>
      </c>
      <c r="D149" s="59">
        <f>+$C149*'Estructura Poblacion'!C$19</f>
        <v>191.7461899208048</v>
      </c>
      <c r="E149" s="59">
        <f>+$C149*'Estructura Poblacion'!D$19</f>
        <v>315.34008648867865</v>
      </c>
      <c r="F149" s="59">
        <f>+$C149*'Estructura Poblacion'!E$19</f>
        <v>956.99041540171163</v>
      </c>
      <c r="G149" s="59">
        <f>+$C149*'Estructura Poblacion'!F$19</f>
        <v>1092.2091642565895</v>
      </c>
      <c r="H149" s="59">
        <f>+$C149*'Estructura Poblacion'!G$19</f>
        <v>874.5785161527715</v>
      </c>
      <c r="I149" s="59">
        <f>+$C149*'Estructura Poblacion'!H$19</f>
        <v>595.2626971908528</v>
      </c>
      <c r="J149" s="59">
        <f>+$C149*'Estructura Poblacion'!I$19</f>
        <v>316.61754278395381</v>
      </c>
      <c r="K149" s="59">
        <f>+$C149*'Estructura Poblacion'!J$19</f>
        <v>174.4047207124442</v>
      </c>
      <c r="L149" s="59">
        <f>+$C149*'Estructura Poblacion'!K$19</f>
        <v>183.26707376091579</v>
      </c>
      <c r="M149" s="129">
        <f>+ROUND(D149*Parámetros!$B$105,0)</f>
        <v>0</v>
      </c>
      <c r="N149" s="129">
        <f>+ROUND(E149*Parámetros!$B$106,0)</f>
        <v>1</v>
      </c>
      <c r="O149" s="129">
        <f>+ROUND(F149*Parámetros!$B$107,0)</f>
        <v>11</v>
      </c>
      <c r="P149" s="129">
        <f>+ROUND(G149*Parámetros!$B$108,0)</f>
        <v>35</v>
      </c>
      <c r="Q149" s="129">
        <f>+ROUND(H149*Parámetros!$B$109,0)</f>
        <v>43</v>
      </c>
      <c r="R149" s="129">
        <f>+ROUND(I149*Parámetros!$B$110,0)</f>
        <v>61</v>
      </c>
      <c r="S149" s="129">
        <f>+ROUND(J149*Parámetros!$B$111,0)</f>
        <v>53</v>
      </c>
      <c r="T149" s="129">
        <f>+ROUND(K149*Parámetros!$B$112,0)</f>
        <v>42</v>
      </c>
      <c r="U149" s="129">
        <f>+ROUND(L149*Parámetros!$B$113,0)</f>
        <v>50</v>
      </c>
      <c r="V149" s="129">
        <f t="shared" si="17"/>
        <v>296</v>
      </c>
      <c r="W149" s="129">
        <f t="shared" si="12"/>
        <v>199</v>
      </c>
      <c r="X149" s="59">
        <f t="shared" si="14"/>
        <v>2989</v>
      </c>
      <c r="Y149" s="60">
        <f>+ROUND(M149*Parámetros!$C$105,0)</f>
        <v>0</v>
      </c>
      <c r="Z149" s="60">
        <f>+ROUND(N149*Parámetros!$C$106,0)</f>
        <v>0</v>
      </c>
      <c r="AA149" s="60">
        <f>+ROUND(O149*Parámetros!$C$107,0)</f>
        <v>1</v>
      </c>
      <c r="AB149" s="60">
        <f>+ROUND(P149*Parámetros!$C$108,0)</f>
        <v>2</v>
      </c>
      <c r="AC149" s="60">
        <f>+ROUND(Q149*Parámetros!$C$109,0)</f>
        <v>3</v>
      </c>
      <c r="AD149" s="60">
        <f>+ROUND(R149*Parámetros!$C$110,0)</f>
        <v>7</v>
      </c>
      <c r="AE149" s="60">
        <f>+ROUND(S149*Parámetros!$C$111,0)</f>
        <v>15</v>
      </c>
      <c r="AF149" s="60">
        <f>+ROUND(T149*Parámetros!$C$112,0)</f>
        <v>18</v>
      </c>
      <c r="AG149" s="60">
        <f>+ROUND(U149*Parámetros!$C$113,0)</f>
        <v>35</v>
      </c>
      <c r="AH149" s="60">
        <f t="shared" si="18"/>
        <v>81</v>
      </c>
      <c r="AI149" s="107">
        <f t="shared" si="13"/>
        <v>54</v>
      </c>
      <c r="AJ149" s="59">
        <f t="shared" si="15"/>
        <v>812</v>
      </c>
    </row>
    <row r="150" spans="1:36" x14ac:dyDescent="0.25">
      <c r="A150" s="19">
        <v>44032</v>
      </c>
      <c r="B150" s="52">
        <f t="shared" si="16"/>
        <v>140</v>
      </c>
      <c r="C150" s="56">
        <f>+'Modelo predictivo'!G147</f>
        <v>4310.8541489392519</v>
      </c>
      <c r="D150" s="59">
        <f>+$C150*'Estructura Poblacion'!C$19</f>
        <v>175.85460241153731</v>
      </c>
      <c r="E150" s="59">
        <f>+$C150*'Estructura Poblacion'!D$19</f>
        <v>289.20525386600929</v>
      </c>
      <c r="F150" s="59">
        <f>+$C150*'Estructura Poblacion'!E$19</f>
        <v>877.67673027363787</v>
      </c>
      <c r="G150" s="59">
        <f>+$C150*'Estructura Poblacion'!F$19</f>
        <v>1001.6887866711144</v>
      </c>
      <c r="H150" s="59">
        <f>+$C150*'Estructura Poblacion'!G$19</f>
        <v>802.09498451698028</v>
      </c>
      <c r="I150" s="59">
        <f>+$C150*'Estructura Poblacion'!H$19</f>
        <v>545.9283701446775</v>
      </c>
      <c r="J150" s="59">
        <f>+$C150*'Estructura Poblacion'!I$19</f>
        <v>290.37683682677897</v>
      </c>
      <c r="K150" s="59">
        <f>+$C150*'Estructura Poblacion'!J$19</f>
        <v>159.95036371908816</v>
      </c>
      <c r="L150" s="59">
        <f>+$C150*'Estructura Poblacion'!K$19</f>
        <v>168.07822050942821</v>
      </c>
      <c r="M150" s="129">
        <f>+ROUND(D150*Parámetros!$B$105,0)</f>
        <v>0</v>
      </c>
      <c r="N150" s="129">
        <f>+ROUND(E150*Parámetros!$B$106,0)</f>
        <v>1</v>
      </c>
      <c r="O150" s="129">
        <f>+ROUND(F150*Parámetros!$B$107,0)</f>
        <v>11</v>
      </c>
      <c r="P150" s="129">
        <f>+ROUND(G150*Parámetros!$B$108,0)</f>
        <v>32</v>
      </c>
      <c r="Q150" s="129">
        <f>+ROUND(H150*Parámetros!$B$109,0)</f>
        <v>39</v>
      </c>
      <c r="R150" s="129">
        <f>+ROUND(I150*Parámetros!$B$110,0)</f>
        <v>56</v>
      </c>
      <c r="S150" s="129">
        <f>+ROUND(J150*Parámetros!$B$111,0)</f>
        <v>48</v>
      </c>
      <c r="T150" s="129">
        <f>+ROUND(K150*Parámetros!$B$112,0)</f>
        <v>39</v>
      </c>
      <c r="U150" s="129">
        <f>+ROUND(L150*Parámetros!$B$113,0)</f>
        <v>46</v>
      </c>
      <c r="V150" s="129">
        <f t="shared" si="17"/>
        <v>272</v>
      </c>
      <c r="W150" s="129">
        <f t="shared" ref="W150:W213" si="19">+V138</f>
        <v>207</v>
      </c>
      <c r="X150" s="59">
        <f t="shared" si="14"/>
        <v>3054</v>
      </c>
      <c r="Y150" s="60">
        <f>+ROUND(M150*Parámetros!$C$105,0)</f>
        <v>0</v>
      </c>
      <c r="Z150" s="60">
        <f>+ROUND(N150*Parámetros!$C$106,0)</f>
        <v>0</v>
      </c>
      <c r="AA150" s="60">
        <f>+ROUND(O150*Parámetros!$C$107,0)</f>
        <v>1</v>
      </c>
      <c r="AB150" s="60">
        <f>+ROUND(P150*Parámetros!$C$108,0)</f>
        <v>2</v>
      </c>
      <c r="AC150" s="60">
        <f>+ROUND(Q150*Parámetros!$C$109,0)</f>
        <v>2</v>
      </c>
      <c r="AD150" s="60">
        <f>+ROUND(R150*Parámetros!$C$110,0)</f>
        <v>7</v>
      </c>
      <c r="AE150" s="60">
        <f>+ROUND(S150*Parámetros!$C$111,0)</f>
        <v>13</v>
      </c>
      <c r="AF150" s="60">
        <f>+ROUND(T150*Parámetros!$C$112,0)</f>
        <v>17</v>
      </c>
      <c r="AG150" s="60">
        <f>+ROUND(U150*Parámetros!$C$113,0)</f>
        <v>33</v>
      </c>
      <c r="AH150" s="60">
        <f t="shared" si="18"/>
        <v>75</v>
      </c>
      <c r="AI150" s="107">
        <f t="shared" ref="AI150:AI213" si="20">+AH138</f>
        <v>56</v>
      </c>
      <c r="AJ150" s="59">
        <f t="shared" si="15"/>
        <v>831</v>
      </c>
    </row>
    <row r="151" spans="1:36" x14ac:dyDescent="0.25">
      <c r="A151" s="19">
        <v>44033</v>
      </c>
      <c r="B151" s="52">
        <f t="shared" si="16"/>
        <v>141</v>
      </c>
      <c r="C151" s="56">
        <f>+'Modelo predictivo'!G148</f>
        <v>4407.1911506056786</v>
      </c>
      <c r="D151" s="59">
        <f>+$C151*'Estructura Poblacion'!C$19</f>
        <v>179.78452083147218</v>
      </c>
      <c r="E151" s="59">
        <f>+$C151*'Estructura Poblacion'!D$19</f>
        <v>295.66828092770766</v>
      </c>
      <c r="F151" s="59">
        <f>+$C151*'Estructura Poblacion'!E$19</f>
        <v>897.29064939631587</v>
      </c>
      <c r="G151" s="59">
        <f>+$C151*'Estructura Poblacion'!F$19</f>
        <v>1024.0740706488896</v>
      </c>
      <c r="H151" s="59">
        <f>+$C151*'Estructura Poblacion'!G$19</f>
        <v>820.01983727013101</v>
      </c>
      <c r="I151" s="59">
        <f>+$C151*'Estructura Poblacion'!H$19</f>
        <v>558.12852827745007</v>
      </c>
      <c r="J151" s="59">
        <f>+$C151*'Estructura Poblacion'!I$19</f>
        <v>296.8660458899426</v>
      </c>
      <c r="K151" s="59">
        <f>+$C151*'Estructura Poblacion'!J$19</f>
        <v>163.52486146913219</v>
      </c>
      <c r="L151" s="59">
        <f>+$C151*'Estructura Poblacion'!K$19</f>
        <v>171.83435589463747</v>
      </c>
      <c r="M151" s="129">
        <f>+ROUND(D151*Parámetros!$B$105,0)</f>
        <v>0</v>
      </c>
      <c r="N151" s="129">
        <f>+ROUND(E151*Parámetros!$B$106,0)</f>
        <v>1</v>
      </c>
      <c r="O151" s="129">
        <f>+ROUND(F151*Parámetros!$B$107,0)</f>
        <v>11</v>
      </c>
      <c r="P151" s="129">
        <f>+ROUND(G151*Parámetros!$B$108,0)</f>
        <v>33</v>
      </c>
      <c r="Q151" s="129">
        <f>+ROUND(H151*Parámetros!$B$109,0)</f>
        <v>40</v>
      </c>
      <c r="R151" s="129">
        <f>+ROUND(I151*Parámetros!$B$110,0)</f>
        <v>57</v>
      </c>
      <c r="S151" s="129">
        <f>+ROUND(J151*Parámetros!$B$111,0)</f>
        <v>49</v>
      </c>
      <c r="T151" s="129">
        <f>+ROUND(K151*Parámetros!$B$112,0)</f>
        <v>40</v>
      </c>
      <c r="U151" s="129">
        <f>+ROUND(L151*Parámetros!$B$113,0)</f>
        <v>47</v>
      </c>
      <c r="V151" s="129">
        <f t="shared" si="17"/>
        <v>278</v>
      </c>
      <c r="W151" s="129">
        <f t="shared" si="19"/>
        <v>214</v>
      </c>
      <c r="X151" s="59">
        <f t="shared" si="14"/>
        <v>3118</v>
      </c>
      <c r="Y151" s="60">
        <f>+ROUND(M151*Parámetros!$C$105,0)</f>
        <v>0</v>
      </c>
      <c r="Z151" s="60">
        <f>+ROUND(N151*Parámetros!$C$106,0)</f>
        <v>0</v>
      </c>
      <c r="AA151" s="60">
        <f>+ROUND(O151*Parámetros!$C$107,0)</f>
        <v>1</v>
      </c>
      <c r="AB151" s="60">
        <f>+ROUND(P151*Parámetros!$C$108,0)</f>
        <v>2</v>
      </c>
      <c r="AC151" s="60">
        <f>+ROUND(Q151*Parámetros!$C$109,0)</f>
        <v>3</v>
      </c>
      <c r="AD151" s="60">
        <f>+ROUND(R151*Parámetros!$C$110,0)</f>
        <v>7</v>
      </c>
      <c r="AE151" s="60">
        <f>+ROUND(S151*Parámetros!$C$111,0)</f>
        <v>13</v>
      </c>
      <c r="AF151" s="60">
        <f>+ROUND(T151*Parámetros!$C$112,0)</f>
        <v>17</v>
      </c>
      <c r="AG151" s="60">
        <f>+ROUND(U151*Parámetros!$C$113,0)</f>
        <v>33</v>
      </c>
      <c r="AH151" s="60">
        <f t="shared" si="18"/>
        <v>76</v>
      </c>
      <c r="AI151" s="107">
        <f t="shared" si="20"/>
        <v>57</v>
      </c>
      <c r="AJ151" s="59">
        <f t="shared" si="15"/>
        <v>850</v>
      </c>
    </row>
    <row r="152" spans="1:36" x14ac:dyDescent="0.25">
      <c r="A152" s="19">
        <v>44034</v>
      </c>
      <c r="B152" s="52">
        <f t="shared" si="16"/>
        <v>142</v>
      </c>
      <c r="C152" s="56">
        <f>+'Modelo predictivo'!G149</f>
        <v>4505.6310983151197</v>
      </c>
      <c r="D152" s="59">
        <f>+$C152*'Estructura Poblacion'!C$19</f>
        <v>183.80022567041135</v>
      </c>
      <c r="E152" s="59">
        <f>+$C152*'Estructura Poblacion'!D$19</f>
        <v>302.27238978508359</v>
      </c>
      <c r="F152" s="59">
        <f>+$C152*'Estructura Poblacion'!E$19</f>
        <v>917.33272190651428</v>
      </c>
      <c r="G152" s="59">
        <f>+$C152*'Estructura Poblacion'!F$19</f>
        <v>1046.9480042996724</v>
      </c>
      <c r="H152" s="59">
        <f>+$C152*'Estructura Poblacion'!G$19</f>
        <v>838.33597268224776</v>
      </c>
      <c r="I152" s="59">
        <f>+$C152*'Estructura Poblacion'!H$19</f>
        <v>570.59500437554914</v>
      </c>
      <c r="J152" s="59">
        <f>+$C152*'Estructura Poblacion'!I$19</f>
        <v>303.49690827722492</v>
      </c>
      <c r="K152" s="59">
        <f>+$C152*'Estructura Poblacion'!J$19</f>
        <v>167.17738713959301</v>
      </c>
      <c r="L152" s="59">
        <f>+$C152*'Estructura Poblacion'!K$19</f>
        <v>175.6724841788234</v>
      </c>
      <c r="M152" s="129">
        <f>+ROUND(D152*Parámetros!$B$105,0)</f>
        <v>0</v>
      </c>
      <c r="N152" s="129">
        <f>+ROUND(E152*Parámetros!$B$106,0)</f>
        <v>1</v>
      </c>
      <c r="O152" s="129">
        <f>+ROUND(F152*Parámetros!$B$107,0)</f>
        <v>11</v>
      </c>
      <c r="P152" s="129">
        <f>+ROUND(G152*Parámetros!$B$108,0)</f>
        <v>34</v>
      </c>
      <c r="Q152" s="129">
        <f>+ROUND(H152*Parámetros!$B$109,0)</f>
        <v>41</v>
      </c>
      <c r="R152" s="129">
        <f>+ROUND(I152*Parámetros!$B$110,0)</f>
        <v>58</v>
      </c>
      <c r="S152" s="129">
        <f>+ROUND(J152*Parámetros!$B$111,0)</f>
        <v>50</v>
      </c>
      <c r="T152" s="129">
        <f>+ROUND(K152*Parámetros!$B$112,0)</f>
        <v>41</v>
      </c>
      <c r="U152" s="129">
        <f>+ROUND(L152*Parámetros!$B$113,0)</f>
        <v>48</v>
      </c>
      <c r="V152" s="129">
        <f t="shared" si="17"/>
        <v>284</v>
      </c>
      <c r="W152" s="129">
        <f t="shared" si="19"/>
        <v>221</v>
      </c>
      <c r="X152" s="59">
        <f t="shared" si="14"/>
        <v>3181</v>
      </c>
      <c r="Y152" s="60">
        <f>+ROUND(M152*Parámetros!$C$105,0)</f>
        <v>0</v>
      </c>
      <c r="Z152" s="60">
        <f>+ROUND(N152*Parámetros!$C$106,0)</f>
        <v>0</v>
      </c>
      <c r="AA152" s="60">
        <f>+ROUND(O152*Parámetros!$C$107,0)</f>
        <v>1</v>
      </c>
      <c r="AB152" s="60">
        <f>+ROUND(P152*Parámetros!$C$108,0)</f>
        <v>2</v>
      </c>
      <c r="AC152" s="60">
        <f>+ROUND(Q152*Parámetros!$C$109,0)</f>
        <v>3</v>
      </c>
      <c r="AD152" s="60">
        <f>+ROUND(R152*Parámetros!$C$110,0)</f>
        <v>7</v>
      </c>
      <c r="AE152" s="60">
        <f>+ROUND(S152*Parámetros!$C$111,0)</f>
        <v>14</v>
      </c>
      <c r="AF152" s="60">
        <f>+ROUND(T152*Parámetros!$C$112,0)</f>
        <v>18</v>
      </c>
      <c r="AG152" s="60">
        <f>+ROUND(U152*Parámetros!$C$113,0)</f>
        <v>34</v>
      </c>
      <c r="AH152" s="60">
        <f t="shared" si="18"/>
        <v>79</v>
      </c>
      <c r="AI152" s="107">
        <f t="shared" si="20"/>
        <v>59</v>
      </c>
      <c r="AJ152" s="59">
        <f t="shared" si="15"/>
        <v>870</v>
      </c>
    </row>
    <row r="153" spans="1:36" x14ac:dyDescent="0.25">
      <c r="A153" s="19">
        <v>44035</v>
      </c>
      <c r="B153" s="52">
        <f t="shared" si="16"/>
        <v>143</v>
      </c>
      <c r="C153" s="56">
        <f>+'Modelo predictivo'!G150</f>
        <v>4606.2176185697317</v>
      </c>
      <c r="D153" s="59">
        <f>+$C153*'Estructura Poblacion'!C$19</f>
        <v>187.90349660378016</v>
      </c>
      <c r="E153" s="59">
        <f>+$C153*'Estructura Poblacion'!D$19</f>
        <v>309.02050723946132</v>
      </c>
      <c r="F153" s="59">
        <f>+$C153*'Estructura Poblacion'!E$19</f>
        <v>937.8118300267447</v>
      </c>
      <c r="G153" s="59">
        <f>+$C153*'Estructura Poblacion'!F$19</f>
        <v>1070.3207248669189</v>
      </c>
      <c r="H153" s="59">
        <f>+$C153*'Estructura Poblacion'!G$19</f>
        <v>857.05150807703546</v>
      </c>
      <c r="I153" s="59">
        <f>+$C153*'Estructura Poblacion'!H$19</f>
        <v>583.33332331743145</v>
      </c>
      <c r="J153" s="59">
        <f>+$C153*'Estructura Poblacion'!I$19</f>
        <v>310.27236264654846</v>
      </c>
      <c r="K153" s="59">
        <f>+$C153*'Estructura Poblacion'!J$19</f>
        <v>170.90955945257221</v>
      </c>
      <c r="L153" s="59">
        <f>+$C153*'Estructura Poblacion'!K$19</f>
        <v>179.5943063392393</v>
      </c>
      <c r="M153" s="129">
        <f>+ROUND(D153*Parámetros!$B$105,0)</f>
        <v>0</v>
      </c>
      <c r="N153" s="129">
        <f>+ROUND(E153*Parámetros!$B$106,0)</f>
        <v>1</v>
      </c>
      <c r="O153" s="129">
        <f>+ROUND(F153*Parámetros!$B$107,0)</f>
        <v>11</v>
      </c>
      <c r="P153" s="129">
        <f>+ROUND(G153*Parámetros!$B$108,0)</f>
        <v>34</v>
      </c>
      <c r="Q153" s="129">
        <f>+ROUND(H153*Parámetros!$B$109,0)</f>
        <v>42</v>
      </c>
      <c r="R153" s="129">
        <f>+ROUND(I153*Parámetros!$B$110,0)</f>
        <v>59</v>
      </c>
      <c r="S153" s="129">
        <f>+ROUND(J153*Parámetros!$B$111,0)</f>
        <v>52</v>
      </c>
      <c r="T153" s="129">
        <f>+ROUND(K153*Parámetros!$B$112,0)</f>
        <v>42</v>
      </c>
      <c r="U153" s="129">
        <f>+ROUND(L153*Parámetros!$B$113,0)</f>
        <v>49</v>
      </c>
      <c r="V153" s="129">
        <f t="shared" si="17"/>
        <v>290</v>
      </c>
      <c r="W153" s="129">
        <f t="shared" si="19"/>
        <v>230</v>
      </c>
      <c r="X153" s="59">
        <f t="shared" si="14"/>
        <v>3241</v>
      </c>
      <c r="Y153" s="60">
        <f>+ROUND(M153*Parámetros!$C$105,0)</f>
        <v>0</v>
      </c>
      <c r="Z153" s="60">
        <f>+ROUND(N153*Parámetros!$C$106,0)</f>
        <v>0</v>
      </c>
      <c r="AA153" s="60">
        <f>+ROUND(O153*Parámetros!$C$107,0)</f>
        <v>1</v>
      </c>
      <c r="AB153" s="60">
        <f>+ROUND(P153*Parámetros!$C$108,0)</f>
        <v>2</v>
      </c>
      <c r="AC153" s="60">
        <f>+ROUND(Q153*Parámetros!$C$109,0)</f>
        <v>3</v>
      </c>
      <c r="AD153" s="60">
        <f>+ROUND(R153*Parámetros!$C$110,0)</f>
        <v>7</v>
      </c>
      <c r="AE153" s="60">
        <f>+ROUND(S153*Parámetros!$C$111,0)</f>
        <v>14</v>
      </c>
      <c r="AF153" s="60">
        <f>+ROUND(T153*Parámetros!$C$112,0)</f>
        <v>18</v>
      </c>
      <c r="AG153" s="60">
        <f>+ROUND(U153*Parámetros!$C$113,0)</f>
        <v>35</v>
      </c>
      <c r="AH153" s="60">
        <f t="shared" si="18"/>
        <v>80</v>
      </c>
      <c r="AI153" s="107">
        <f t="shared" si="20"/>
        <v>62</v>
      </c>
      <c r="AJ153" s="59">
        <f t="shared" si="15"/>
        <v>888</v>
      </c>
    </row>
    <row r="154" spans="1:36" x14ac:dyDescent="0.25">
      <c r="A154" s="19">
        <v>44036</v>
      </c>
      <c r="B154" s="52">
        <f t="shared" si="16"/>
        <v>144</v>
      </c>
      <c r="C154" s="56">
        <f>+'Modelo predictivo'!G151</f>
        <v>4708.9951383918524</v>
      </c>
      <c r="D154" s="59">
        <f>+$C154*'Estructura Poblacion'!C$19</f>
        <v>192.09614596298204</v>
      </c>
      <c r="E154" s="59">
        <f>+$C154*'Estructura Poblacion'!D$19</f>
        <v>315.91561379721605</v>
      </c>
      <c r="F154" s="59">
        <f>+$C154*'Estructura Poblacion'!E$19</f>
        <v>958.73701896298121</v>
      </c>
      <c r="G154" s="59">
        <f>+$C154*'Estructura Poblacion'!F$19</f>
        <v>1094.20255560643</v>
      </c>
      <c r="H154" s="59">
        <f>+$C154*'Estructura Poblacion'!G$19</f>
        <v>876.17470972622652</v>
      </c>
      <c r="I154" s="59">
        <f>+$C154*'Estructura Poblacion'!H$19</f>
        <v>596.34911135976392</v>
      </c>
      <c r="J154" s="59">
        <f>+$C154*'Estructura Poblacion'!I$19</f>
        <v>317.19540157844841</v>
      </c>
      <c r="K154" s="59">
        <f>+$C154*'Estructura Poblacion'!J$19</f>
        <v>174.72302683275234</v>
      </c>
      <c r="L154" s="59">
        <f>+$C154*'Estructura Poblacion'!K$19</f>
        <v>183.60155456505208</v>
      </c>
      <c r="M154" s="129">
        <f>+ROUND(D154*Parámetros!$B$105,0)</f>
        <v>0</v>
      </c>
      <c r="N154" s="129">
        <f>+ROUND(E154*Parámetros!$B$106,0)</f>
        <v>1</v>
      </c>
      <c r="O154" s="129">
        <f>+ROUND(F154*Parámetros!$B$107,0)</f>
        <v>12</v>
      </c>
      <c r="P154" s="129">
        <f>+ROUND(G154*Parámetros!$B$108,0)</f>
        <v>35</v>
      </c>
      <c r="Q154" s="129">
        <f>+ROUND(H154*Parámetros!$B$109,0)</f>
        <v>43</v>
      </c>
      <c r="R154" s="129">
        <f>+ROUND(I154*Parámetros!$B$110,0)</f>
        <v>61</v>
      </c>
      <c r="S154" s="129">
        <f>+ROUND(J154*Parámetros!$B$111,0)</f>
        <v>53</v>
      </c>
      <c r="T154" s="129">
        <f>+ROUND(K154*Parámetros!$B$112,0)</f>
        <v>42</v>
      </c>
      <c r="U154" s="129">
        <f>+ROUND(L154*Parámetros!$B$113,0)</f>
        <v>50</v>
      </c>
      <c r="V154" s="129">
        <f t="shared" si="17"/>
        <v>297</v>
      </c>
      <c r="W154" s="129">
        <f t="shared" si="19"/>
        <v>238</v>
      </c>
      <c r="X154" s="59">
        <f t="shared" si="14"/>
        <v>3300</v>
      </c>
      <c r="Y154" s="60">
        <f>+ROUND(M154*Parámetros!$C$105,0)</f>
        <v>0</v>
      </c>
      <c r="Z154" s="60">
        <f>+ROUND(N154*Parámetros!$C$106,0)</f>
        <v>0</v>
      </c>
      <c r="AA154" s="60">
        <f>+ROUND(O154*Parámetros!$C$107,0)</f>
        <v>1</v>
      </c>
      <c r="AB154" s="60">
        <f>+ROUND(P154*Parámetros!$C$108,0)</f>
        <v>2</v>
      </c>
      <c r="AC154" s="60">
        <f>+ROUND(Q154*Parámetros!$C$109,0)</f>
        <v>3</v>
      </c>
      <c r="AD154" s="60">
        <f>+ROUND(R154*Parámetros!$C$110,0)</f>
        <v>7</v>
      </c>
      <c r="AE154" s="60">
        <f>+ROUND(S154*Parámetros!$C$111,0)</f>
        <v>15</v>
      </c>
      <c r="AF154" s="60">
        <f>+ROUND(T154*Parámetros!$C$112,0)</f>
        <v>18</v>
      </c>
      <c r="AG154" s="60">
        <f>+ROUND(U154*Parámetros!$C$113,0)</f>
        <v>35</v>
      </c>
      <c r="AH154" s="60">
        <f t="shared" si="18"/>
        <v>81</v>
      </c>
      <c r="AI154" s="107">
        <f t="shared" si="20"/>
        <v>64</v>
      </c>
      <c r="AJ154" s="59">
        <f t="shared" si="15"/>
        <v>905</v>
      </c>
    </row>
    <row r="155" spans="1:36" x14ac:dyDescent="0.25">
      <c r="A155" s="19">
        <v>44037</v>
      </c>
      <c r="B155" s="52">
        <f t="shared" si="16"/>
        <v>145</v>
      </c>
      <c r="C155" s="56">
        <f>+'Modelo predictivo'!G152</f>
        <v>4814.0088950842619</v>
      </c>
      <c r="D155" s="59">
        <f>+$C155*'Estructura Poblacion'!C$19</f>
        <v>196.38001913355305</v>
      </c>
      <c r="E155" s="59">
        <f>+$C155*'Estructura Poblacion'!D$19</f>
        <v>322.96074432456749</v>
      </c>
      <c r="F155" s="59">
        <f>+$C155*'Estructura Poblacion'!E$19</f>
        <v>980.11749889181965</v>
      </c>
      <c r="G155" s="59">
        <f>+$C155*'Estructura Poblacion'!F$19</f>
        <v>1118.6040080542887</v>
      </c>
      <c r="H155" s="59">
        <f>+$C155*'Estructura Poblacion'!G$19</f>
        <v>895.71399466561479</v>
      </c>
      <c r="I155" s="59">
        <f>+$C155*'Estructura Poblacion'!H$19</f>
        <v>609.64809737346695</v>
      </c>
      <c r="J155" s="59">
        <f>+$C155*'Estructura Poblacion'!I$19</f>
        <v>324.26907223351856</v>
      </c>
      <c r="K155" s="59">
        <f>+$C155*'Estructura Poblacion'!J$19</f>
        <v>178.61946776954252</v>
      </c>
      <c r="L155" s="59">
        <f>+$C155*'Estructura Poblacion'!K$19</f>
        <v>187.69599263789047</v>
      </c>
      <c r="M155" s="129">
        <f>+ROUND(D155*Parámetros!$B$105,0)</f>
        <v>0</v>
      </c>
      <c r="N155" s="129">
        <f>+ROUND(E155*Parámetros!$B$106,0)</f>
        <v>1</v>
      </c>
      <c r="O155" s="129">
        <f>+ROUND(F155*Parámetros!$B$107,0)</f>
        <v>12</v>
      </c>
      <c r="P155" s="129">
        <f>+ROUND(G155*Parámetros!$B$108,0)</f>
        <v>36</v>
      </c>
      <c r="Q155" s="129">
        <f>+ROUND(H155*Parámetros!$B$109,0)</f>
        <v>44</v>
      </c>
      <c r="R155" s="129">
        <f>+ROUND(I155*Parámetros!$B$110,0)</f>
        <v>62</v>
      </c>
      <c r="S155" s="129">
        <f>+ROUND(J155*Parámetros!$B$111,0)</f>
        <v>54</v>
      </c>
      <c r="T155" s="129">
        <f>+ROUND(K155*Parámetros!$B$112,0)</f>
        <v>43</v>
      </c>
      <c r="U155" s="129">
        <f>+ROUND(L155*Parámetros!$B$113,0)</f>
        <v>51</v>
      </c>
      <c r="V155" s="129">
        <f t="shared" si="17"/>
        <v>303</v>
      </c>
      <c r="W155" s="129">
        <f t="shared" si="19"/>
        <v>243</v>
      </c>
      <c r="X155" s="59">
        <f t="shared" si="14"/>
        <v>3360</v>
      </c>
      <c r="Y155" s="60">
        <f>+ROUND(M155*Parámetros!$C$105,0)</f>
        <v>0</v>
      </c>
      <c r="Z155" s="60">
        <f>+ROUND(N155*Parámetros!$C$106,0)</f>
        <v>0</v>
      </c>
      <c r="AA155" s="60">
        <f>+ROUND(O155*Parámetros!$C$107,0)</f>
        <v>1</v>
      </c>
      <c r="AB155" s="60">
        <f>+ROUND(P155*Parámetros!$C$108,0)</f>
        <v>2</v>
      </c>
      <c r="AC155" s="60">
        <f>+ROUND(Q155*Parámetros!$C$109,0)</f>
        <v>3</v>
      </c>
      <c r="AD155" s="60">
        <f>+ROUND(R155*Parámetros!$C$110,0)</f>
        <v>8</v>
      </c>
      <c r="AE155" s="60">
        <f>+ROUND(S155*Parámetros!$C$111,0)</f>
        <v>15</v>
      </c>
      <c r="AF155" s="60">
        <f>+ROUND(T155*Parámetros!$C$112,0)</f>
        <v>19</v>
      </c>
      <c r="AG155" s="60">
        <f>+ROUND(U155*Parámetros!$C$113,0)</f>
        <v>36</v>
      </c>
      <c r="AH155" s="60">
        <f t="shared" si="18"/>
        <v>84</v>
      </c>
      <c r="AI155" s="107">
        <f t="shared" si="20"/>
        <v>65</v>
      </c>
      <c r="AJ155" s="59">
        <f t="shared" si="15"/>
        <v>924</v>
      </c>
    </row>
    <row r="156" spans="1:36" x14ac:dyDescent="0.25">
      <c r="A156" s="19">
        <v>44038</v>
      </c>
      <c r="B156" s="52">
        <f t="shared" si="16"/>
        <v>146</v>
      </c>
      <c r="C156" s="56">
        <f>+'Modelo predictivo'!G153</f>
        <v>4921.3049459084868</v>
      </c>
      <c r="D156" s="59">
        <f>+$C156*'Estructura Poblacion'!C$19</f>
        <v>200.75699494997335</v>
      </c>
      <c r="E156" s="59">
        <f>+$C156*'Estructura Poblacion'!D$19</f>
        <v>330.15898869687493</v>
      </c>
      <c r="F156" s="59">
        <f>+$C156*'Estructura Poblacion'!E$19</f>
        <v>1001.9626469309505</v>
      </c>
      <c r="G156" s="59">
        <f>+$C156*'Estructura Poblacion'!F$19</f>
        <v>1143.5357842757519</v>
      </c>
      <c r="H156" s="59">
        <f>+$C156*'Estructura Poblacion'!G$19</f>
        <v>915.67793249583963</v>
      </c>
      <c r="I156" s="59">
        <f>+$C156*'Estructura Poblacion'!H$19</f>
        <v>623.23611406937925</v>
      </c>
      <c r="J156" s="59">
        <f>+$C156*'Estructura Poblacion'!I$19</f>
        <v>331.49647700433644</v>
      </c>
      <c r="K156" s="59">
        <f>+$C156*'Estructura Poblacion'!J$19</f>
        <v>182.60059117618329</v>
      </c>
      <c r="L156" s="59">
        <f>+$C156*'Estructura Poblacion'!K$19</f>
        <v>191.87941630919758</v>
      </c>
      <c r="M156" s="129">
        <f>+ROUND(D156*Parámetros!$B$105,0)</f>
        <v>0</v>
      </c>
      <c r="N156" s="129">
        <f>+ROUND(E156*Parámetros!$B$106,0)</f>
        <v>1</v>
      </c>
      <c r="O156" s="129">
        <f>+ROUND(F156*Parámetros!$B$107,0)</f>
        <v>12</v>
      </c>
      <c r="P156" s="129">
        <f>+ROUND(G156*Parámetros!$B$108,0)</f>
        <v>37</v>
      </c>
      <c r="Q156" s="129">
        <f>+ROUND(H156*Parámetros!$B$109,0)</f>
        <v>45</v>
      </c>
      <c r="R156" s="129">
        <f>+ROUND(I156*Parámetros!$B$110,0)</f>
        <v>64</v>
      </c>
      <c r="S156" s="129">
        <f>+ROUND(J156*Parámetros!$B$111,0)</f>
        <v>55</v>
      </c>
      <c r="T156" s="129">
        <f>+ROUND(K156*Parámetros!$B$112,0)</f>
        <v>44</v>
      </c>
      <c r="U156" s="129">
        <f>+ROUND(L156*Parámetros!$B$113,0)</f>
        <v>52</v>
      </c>
      <c r="V156" s="129">
        <f t="shared" si="17"/>
        <v>310</v>
      </c>
      <c r="W156" s="129">
        <f t="shared" si="19"/>
        <v>250</v>
      </c>
      <c r="X156" s="59">
        <f t="shared" si="14"/>
        <v>3420</v>
      </c>
      <c r="Y156" s="60">
        <f>+ROUND(M156*Parámetros!$C$105,0)</f>
        <v>0</v>
      </c>
      <c r="Z156" s="60">
        <f>+ROUND(N156*Parámetros!$C$106,0)</f>
        <v>0</v>
      </c>
      <c r="AA156" s="60">
        <f>+ROUND(O156*Parámetros!$C$107,0)</f>
        <v>1</v>
      </c>
      <c r="AB156" s="60">
        <f>+ROUND(P156*Parámetros!$C$108,0)</f>
        <v>2</v>
      </c>
      <c r="AC156" s="60">
        <f>+ROUND(Q156*Parámetros!$C$109,0)</f>
        <v>3</v>
      </c>
      <c r="AD156" s="60">
        <f>+ROUND(R156*Parámetros!$C$110,0)</f>
        <v>8</v>
      </c>
      <c r="AE156" s="60">
        <f>+ROUND(S156*Parámetros!$C$111,0)</f>
        <v>15</v>
      </c>
      <c r="AF156" s="60">
        <f>+ROUND(T156*Parámetros!$C$112,0)</f>
        <v>19</v>
      </c>
      <c r="AG156" s="60">
        <f>+ROUND(U156*Parámetros!$C$113,0)</f>
        <v>37</v>
      </c>
      <c r="AH156" s="60">
        <f t="shared" si="18"/>
        <v>85</v>
      </c>
      <c r="AI156" s="107">
        <f t="shared" si="20"/>
        <v>69</v>
      </c>
      <c r="AJ156" s="59">
        <f t="shared" si="15"/>
        <v>940</v>
      </c>
    </row>
    <row r="157" spans="1:36" x14ac:dyDescent="0.25">
      <c r="A157" s="19">
        <v>44039</v>
      </c>
      <c r="B157" s="52">
        <f t="shared" si="16"/>
        <v>147</v>
      </c>
      <c r="C157" s="56">
        <f>+'Modelo predictivo'!G154</f>
        <v>5512.2693764269352</v>
      </c>
      <c r="D157" s="59">
        <f>+$C157*'Estructura Poblacion'!C$19</f>
        <v>224.86447142160353</v>
      </c>
      <c r="E157" s="59">
        <f>+$C157*'Estructura Poblacion'!D$19</f>
        <v>369.80542818402955</v>
      </c>
      <c r="F157" s="59">
        <f>+$C157*'Estructura Poblacion'!E$19</f>
        <v>1122.2811989313893</v>
      </c>
      <c r="G157" s="59">
        <f>+$C157*'Estructura Poblacion'!F$19</f>
        <v>1280.854845167077</v>
      </c>
      <c r="H157" s="59">
        <f>+$C157*'Estructura Poblacion'!G$19</f>
        <v>1025.6351682013012</v>
      </c>
      <c r="I157" s="59">
        <f>+$C157*'Estructura Poblacion'!H$19</f>
        <v>698.07609640694</v>
      </c>
      <c r="J157" s="59">
        <f>+$C157*'Estructura Poblacion'!I$19</f>
        <v>371.30352592834402</v>
      </c>
      <c r="K157" s="59">
        <f>+$C157*'Estructura Poblacion'!J$19</f>
        <v>204.52779454253445</v>
      </c>
      <c r="L157" s="59">
        <f>+$C157*'Estructura Poblacion'!K$19</f>
        <v>214.92084764371617</v>
      </c>
      <c r="M157" s="129">
        <f>+ROUND(D157*Parámetros!$B$105,0)</f>
        <v>0</v>
      </c>
      <c r="N157" s="129">
        <f>+ROUND(E157*Parámetros!$B$106,0)</f>
        <v>1</v>
      </c>
      <c r="O157" s="129">
        <f>+ROUND(F157*Parámetros!$B$107,0)</f>
        <v>13</v>
      </c>
      <c r="P157" s="129">
        <f>+ROUND(G157*Parámetros!$B$108,0)</f>
        <v>41</v>
      </c>
      <c r="Q157" s="129">
        <f>+ROUND(H157*Parámetros!$B$109,0)</f>
        <v>50</v>
      </c>
      <c r="R157" s="129">
        <f>+ROUND(I157*Parámetros!$B$110,0)</f>
        <v>71</v>
      </c>
      <c r="S157" s="129">
        <f>+ROUND(J157*Parámetros!$B$111,0)</f>
        <v>62</v>
      </c>
      <c r="T157" s="129">
        <f>+ROUND(K157*Parámetros!$B$112,0)</f>
        <v>50</v>
      </c>
      <c r="U157" s="129">
        <f>+ROUND(L157*Parámetros!$B$113,0)</f>
        <v>59</v>
      </c>
      <c r="V157" s="129">
        <f t="shared" si="17"/>
        <v>347</v>
      </c>
      <c r="W157" s="129">
        <f t="shared" si="19"/>
        <v>259</v>
      </c>
      <c r="X157" s="59">
        <f t="shared" si="14"/>
        <v>3508</v>
      </c>
      <c r="Y157" s="60">
        <f>+ROUND(M157*Parámetros!$C$105,0)</f>
        <v>0</v>
      </c>
      <c r="Z157" s="60">
        <f>+ROUND(N157*Parámetros!$C$106,0)</f>
        <v>0</v>
      </c>
      <c r="AA157" s="60">
        <f>+ROUND(O157*Parámetros!$C$107,0)</f>
        <v>1</v>
      </c>
      <c r="AB157" s="60">
        <f>+ROUND(P157*Parámetros!$C$108,0)</f>
        <v>2</v>
      </c>
      <c r="AC157" s="60">
        <f>+ROUND(Q157*Parámetros!$C$109,0)</f>
        <v>3</v>
      </c>
      <c r="AD157" s="60">
        <f>+ROUND(R157*Parámetros!$C$110,0)</f>
        <v>9</v>
      </c>
      <c r="AE157" s="60">
        <f>+ROUND(S157*Parámetros!$C$111,0)</f>
        <v>17</v>
      </c>
      <c r="AF157" s="60">
        <f>+ROUND(T157*Parámetros!$C$112,0)</f>
        <v>22</v>
      </c>
      <c r="AG157" s="60">
        <f>+ROUND(U157*Parámetros!$C$113,0)</f>
        <v>42</v>
      </c>
      <c r="AH157" s="60">
        <f t="shared" si="18"/>
        <v>96</v>
      </c>
      <c r="AI157" s="107">
        <f t="shared" si="20"/>
        <v>71</v>
      </c>
      <c r="AJ157" s="59">
        <f t="shared" si="15"/>
        <v>965</v>
      </c>
    </row>
    <row r="158" spans="1:36" x14ac:dyDescent="0.25">
      <c r="A158" s="19">
        <v>44040</v>
      </c>
      <c r="B158" s="52">
        <f t="shared" si="16"/>
        <v>148</v>
      </c>
      <c r="C158" s="56">
        <f>+'Modelo predictivo'!G155</f>
        <v>5684.3933005407453</v>
      </c>
      <c r="D158" s="59">
        <f>+$C158*'Estructura Poblacion'!C$19</f>
        <v>231.8859996836988</v>
      </c>
      <c r="E158" s="59">
        <f>+$C158*'Estructura Poblacion'!D$19</f>
        <v>381.35282492952069</v>
      </c>
      <c r="F158" s="59">
        <f>+$C158*'Estructura Poblacion'!E$19</f>
        <v>1157.3251038510789</v>
      </c>
      <c r="G158" s="59">
        <f>+$C158*'Estructura Poblacion'!F$19</f>
        <v>1320.850307492115</v>
      </c>
      <c r="H158" s="59">
        <f>+$C158*'Estructura Poblacion'!G$19</f>
        <v>1057.6612427278635</v>
      </c>
      <c r="I158" s="59">
        <f>+$C158*'Estructura Poblacion'!H$19</f>
        <v>719.87394205603971</v>
      </c>
      <c r="J158" s="59">
        <f>+$C158*'Estructura Poblacion'!I$19</f>
        <v>382.89770167624755</v>
      </c>
      <c r="K158" s="59">
        <f>+$C158*'Estructura Poblacion'!J$19</f>
        <v>210.91429784688194</v>
      </c>
      <c r="L158" s="59">
        <f>+$C158*'Estructura Poblacion'!K$19</f>
        <v>221.63188027729942</v>
      </c>
      <c r="M158" s="129">
        <f>+ROUND(D158*Parámetros!$B$105,0)</f>
        <v>0</v>
      </c>
      <c r="N158" s="129">
        <f>+ROUND(E158*Parámetros!$B$106,0)</f>
        <v>1</v>
      </c>
      <c r="O158" s="129">
        <f>+ROUND(F158*Parámetros!$B$107,0)</f>
        <v>14</v>
      </c>
      <c r="P158" s="129">
        <f>+ROUND(G158*Parámetros!$B$108,0)</f>
        <v>42</v>
      </c>
      <c r="Q158" s="129">
        <f>+ROUND(H158*Parámetros!$B$109,0)</f>
        <v>52</v>
      </c>
      <c r="R158" s="129">
        <f>+ROUND(I158*Parámetros!$B$110,0)</f>
        <v>73</v>
      </c>
      <c r="S158" s="129">
        <f>+ROUND(J158*Parámetros!$B$111,0)</f>
        <v>64</v>
      </c>
      <c r="T158" s="129">
        <f>+ROUND(K158*Parámetros!$B$112,0)</f>
        <v>51</v>
      </c>
      <c r="U158" s="129">
        <f>+ROUND(L158*Parámetros!$B$113,0)</f>
        <v>61</v>
      </c>
      <c r="V158" s="129">
        <f t="shared" si="17"/>
        <v>358</v>
      </c>
      <c r="W158" s="129">
        <f t="shared" si="19"/>
        <v>267</v>
      </c>
      <c r="X158" s="59">
        <f t="shared" si="14"/>
        <v>3599</v>
      </c>
      <c r="Y158" s="60">
        <f>+ROUND(M158*Parámetros!$C$105,0)</f>
        <v>0</v>
      </c>
      <c r="Z158" s="60">
        <f>+ROUND(N158*Parámetros!$C$106,0)</f>
        <v>0</v>
      </c>
      <c r="AA158" s="60">
        <f>+ROUND(O158*Parámetros!$C$107,0)</f>
        <v>1</v>
      </c>
      <c r="AB158" s="60">
        <f>+ROUND(P158*Parámetros!$C$108,0)</f>
        <v>2</v>
      </c>
      <c r="AC158" s="60">
        <f>+ROUND(Q158*Parámetros!$C$109,0)</f>
        <v>3</v>
      </c>
      <c r="AD158" s="60">
        <f>+ROUND(R158*Parámetros!$C$110,0)</f>
        <v>9</v>
      </c>
      <c r="AE158" s="60">
        <f>+ROUND(S158*Parámetros!$C$111,0)</f>
        <v>18</v>
      </c>
      <c r="AF158" s="60">
        <f>+ROUND(T158*Parámetros!$C$112,0)</f>
        <v>22</v>
      </c>
      <c r="AG158" s="60">
        <f>+ROUND(U158*Parámetros!$C$113,0)</f>
        <v>43</v>
      </c>
      <c r="AH158" s="60">
        <f t="shared" si="18"/>
        <v>98</v>
      </c>
      <c r="AI158" s="107">
        <f t="shared" si="20"/>
        <v>73</v>
      </c>
      <c r="AJ158" s="59">
        <f t="shared" si="15"/>
        <v>990</v>
      </c>
    </row>
    <row r="159" spans="1:36" x14ac:dyDescent="0.25">
      <c r="A159" s="19">
        <v>44041</v>
      </c>
      <c r="B159" s="52">
        <f t="shared" si="16"/>
        <v>149</v>
      </c>
      <c r="C159" s="56">
        <f>+'Modelo predictivo'!G156</f>
        <v>5861.7965513691306</v>
      </c>
      <c r="D159" s="59">
        <f>+$C159*'Estructura Poblacion'!C$19</f>
        <v>239.12288988296859</v>
      </c>
      <c r="E159" s="59">
        <f>+$C159*'Estructura Poblacion'!D$19</f>
        <v>393.25439951772688</v>
      </c>
      <c r="F159" s="59">
        <f>+$C159*'Estructura Poblacion'!E$19</f>
        <v>1193.4438635556455</v>
      </c>
      <c r="G159" s="59">
        <f>+$C159*'Estructura Poblacion'!F$19</f>
        <v>1362.0724970940348</v>
      </c>
      <c r="H159" s="59">
        <f>+$C159*'Estructura Poblacion'!G$19</f>
        <v>1090.6696101674042</v>
      </c>
      <c r="I159" s="59">
        <f>+$C159*'Estructura Poblacion'!H$19</f>
        <v>742.34036384554486</v>
      </c>
      <c r="J159" s="59">
        <f>+$C159*'Estructura Poblacion'!I$19</f>
        <v>394.84749005658739</v>
      </c>
      <c r="K159" s="59">
        <f>+$C159*'Estructura Poblacion'!J$19</f>
        <v>217.49668581793662</v>
      </c>
      <c r="L159" s="59">
        <f>+$C159*'Estructura Poblacion'!K$19</f>
        <v>228.54875143128172</v>
      </c>
      <c r="M159" s="129">
        <f>+ROUND(D159*Parámetros!$B$105,0)</f>
        <v>0</v>
      </c>
      <c r="N159" s="129">
        <f>+ROUND(E159*Parámetros!$B$106,0)</f>
        <v>1</v>
      </c>
      <c r="O159" s="129">
        <f>+ROUND(F159*Parámetros!$B$107,0)</f>
        <v>14</v>
      </c>
      <c r="P159" s="129">
        <f>+ROUND(G159*Parámetros!$B$108,0)</f>
        <v>44</v>
      </c>
      <c r="Q159" s="129">
        <f>+ROUND(H159*Parámetros!$B$109,0)</f>
        <v>53</v>
      </c>
      <c r="R159" s="129">
        <f>+ROUND(I159*Parámetros!$B$110,0)</f>
        <v>76</v>
      </c>
      <c r="S159" s="129">
        <f>+ROUND(J159*Parámetros!$B$111,0)</f>
        <v>66</v>
      </c>
      <c r="T159" s="129">
        <f>+ROUND(K159*Parámetros!$B$112,0)</f>
        <v>53</v>
      </c>
      <c r="U159" s="129">
        <f>+ROUND(L159*Parámetros!$B$113,0)</f>
        <v>62</v>
      </c>
      <c r="V159" s="129">
        <f t="shared" si="17"/>
        <v>369</v>
      </c>
      <c r="W159" s="129">
        <f t="shared" si="19"/>
        <v>278</v>
      </c>
      <c r="X159" s="59">
        <f t="shared" si="14"/>
        <v>3690</v>
      </c>
      <c r="Y159" s="60">
        <f>+ROUND(M159*Parámetros!$C$105,0)</f>
        <v>0</v>
      </c>
      <c r="Z159" s="60">
        <f>+ROUND(N159*Parámetros!$C$106,0)</f>
        <v>0</v>
      </c>
      <c r="AA159" s="60">
        <f>+ROUND(O159*Parámetros!$C$107,0)</f>
        <v>1</v>
      </c>
      <c r="AB159" s="60">
        <f>+ROUND(P159*Parámetros!$C$108,0)</f>
        <v>2</v>
      </c>
      <c r="AC159" s="60">
        <f>+ROUND(Q159*Parámetros!$C$109,0)</f>
        <v>3</v>
      </c>
      <c r="AD159" s="60">
        <f>+ROUND(R159*Parámetros!$C$110,0)</f>
        <v>9</v>
      </c>
      <c r="AE159" s="60">
        <f>+ROUND(S159*Parámetros!$C$111,0)</f>
        <v>18</v>
      </c>
      <c r="AF159" s="60">
        <f>+ROUND(T159*Parámetros!$C$112,0)</f>
        <v>23</v>
      </c>
      <c r="AG159" s="60">
        <f>+ROUND(U159*Parámetros!$C$113,0)</f>
        <v>44</v>
      </c>
      <c r="AH159" s="60">
        <f t="shared" si="18"/>
        <v>100</v>
      </c>
      <c r="AI159" s="107">
        <f t="shared" si="20"/>
        <v>76</v>
      </c>
      <c r="AJ159" s="59">
        <f t="shared" si="15"/>
        <v>1014</v>
      </c>
    </row>
    <row r="160" spans="1:36" x14ac:dyDescent="0.25">
      <c r="A160" s="19">
        <v>44042</v>
      </c>
      <c r="B160" s="52">
        <f t="shared" si="16"/>
        <v>150</v>
      </c>
      <c r="C160" s="56">
        <f>+'Modelo predictivo'!G157</f>
        <v>6044.6349650844932</v>
      </c>
      <c r="D160" s="59">
        <f>+$C160*'Estructura Poblacion'!C$19</f>
        <v>246.58149911413057</v>
      </c>
      <c r="E160" s="59">
        <f>+$C160*'Estructura Poblacion'!D$19</f>
        <v>405.52060663772909</v>
      </c>
      <c r="F160" s="59">
        <f>+$C160*'Estructura Poblacion'!E$19</f>
        <v>1230.6692058135377</v>
      </c>
      <c r="G160" s="59">
        <f>+$C160*'Estructura Poblacion'!F$19</f>
        <v>1404.5576247424565</v>
      </c>
      <c r="H160" s="59">
        <f>+$C160*'Estructura Poblacion'!G$19</f>
        <v>1124.6892660293915</v>
      </c>
      <c r="I160" s="59">
        <f>+$C160*'Estructura Poblacion'!H$19</f>
        <v>765.49509693342429</v>
      </c>
      <c r="J160" s="59">
        <f>+$C160*'Estructura Poblacion'!I$19</f>
        <v>407.16338811084125</v>
      </c>
      <c r="K160" s="59">
        <f>+$C160*'Estructura Poblacion'!J$19</f>
        <v>224.28074061663341</v>
      </c>
      <c r="L160" s="59">
        <f>+$C160*'Estructura Poblacion'!K$19</f>
        <v>235.67753708634885</v>
      </c>
      <c r="M160" s="129">
        <f>+ROUND(D160*Parámetros!$B$105,0)</f>
        <v>0</v>
      </c>
      <c r="N160" s="129">
        <f>+ROUND(E160*Parámetros!$B$106,0)</f>
        <v>1</v>
      </c>
      <c r="O160" s="129">
        <f>+ROUND(F160*Parámetros!$B$107,0)</f>
        <v>15</v>
      </c>
      <c r="P160" s="129">
        <f>+ROUND(G160*Parámetros!$B$108,0)</f>
        <v>45</v>
      </c>
      <c r="Q160" s="129">
        <f>+ROUND(H160*Parámetros!$B$109,0)</f>
        <v>55</v>
      </c>
      <c r="R160" s="129">
        <f>+ROUND(I160*Parámetros!$B$110,0)</f>
        <v>78</v>
      </c>
      <c r="S160" s="129">
        <f>+ROUND(J160*Parámetros!$B$111,0)</f>
        <v>68</v>
      </c>
      <c r="T160" s="129">
        <f>+ROUND(K160*Parámetros!$B$112,0)</f>
        <v>55</v>
      </c>
      <c r="U160" s="129">
        <f>+ROUND(L160*Parámetros!$B$113,0)</f>
        <v>64</v>
      </c>
      <c r="V160" s="129">
        <f t="shared" si="17"/>
        <v>381</v>
      </c>
      <c r="W160" s="129">
        <f t="shared" si="19"/>
        <v>286</v>
      </c>
      <c r="X160" s="59">
        <f t="shared" si="14"/>
        <v>3785</v>
      </c>
      <c r="Y160" s="60">
        <f>+ROUND(M160*Parámetros!$C$105,0)</f>
        <v>0</v>
      </c>
      <c r="Z160" s="60">
        <f>+ROUND(N160*Parámetros!$C$106,0)</f>
        <v>0</v>
      </c>
      <c r="AA160" s="60">
        <f>+ROUND(O160*Parámetros!$C$107,0)</f>
        <v>1</v>
      </c>
      <c r="AB160" s="60">
        <f>+ROUND(P160*Parámetros!$C$108,0)</f>
        <v>2</v>
      </c>
      <c r="AC160" s="60">
        <f>+ROUND(Q160*Parámetros!$C$109,0)</f>
        <v>3</v>
      </c>
      <c r="AD160" s="60">
        <f>+ROUND(R160*Parámetros!$C$110,0)</f>
        <v>10</v>
      </c>
      <c r="AE160" s="60">
        <f>+ROUND(S160*Parámetros!$C$111,0)</f>
        <v>19</v>
      </c>
      <c r="AF160" s="60">
        <f>+ROUND(T160*Parámetros!$C$112,0)</f>
        <v>24</v>
      </c>
      <c r="AG160" s="60">
        <f>+ROUND(U160*Parámetros!$C$113,0)</f>
        <v>45</v>
      </c>
      <c r="AH160" s="60">
        <f t="shared" si="18"/>
        <v>104</v>
      </c>
      <c r="AI160" s="107">
        <f t="shared" si="20"/>
        <v>79</v>
      </c>
      <c r="AJ160" s="59">
        <f t="shared" si="15"/>
        <v>1039</v>
      </c>
    </row>
    <row r="161" spans="1:36" x14ac:dyDescent="0.25">
      <c r="A161" s="19">
        <v>44043</v>
      </c>
      <c r="B161" s="52">
        <f t="shared" si="16"/>
        <v>151</v>
      </c>
      <c r="C161" s="56">
        <f>+'Modelo predictivo'!G158</f>
        <v>6233.0685874819756</v>
      </c>
      <c r="D161" s="59">
        <f>+$C161*'Estructura Poblacion'!C$19</f>
        <v>254.26835619692676</v>
      </c>
      <c r="E161" s="59">
        <f>+$C161*'Estructura Poblacion'!D$19</f>
        <v>418.16218339248087</v>
      </c>
      <c r="F161" s="59">
        <f>+$C161*'Estructura Poblacion'!E$19</f>
        <v>1269.0337154595286</v>
      </c>
      <c r="G161" s="59">
        <f>+$C161*'Estructura Poblacion'!F$19</f>
        <v>1448.3428793732173</v>
      </c>
      <c r="H161" s="59">
        <f>+$C161*'Estructura Poblacion'!G$19</f>
        <v>1159.7499890827514</v>
      </c>
      <c r="I161" s="59">
        <f>+$C161*'Estructura Poblacion'!H$19</f>
        <v>789.35840958602898</v>
      </c>
      <c r="J161" s="59">
        <f>+$C161*'Estructura Poblacion'!I$19</f>
        <v>419.85617643842971</v>
      </c>
      <c r="K161" s="59">
        <f>+$C161*'Estructura Poblacion'!J$19</f>
        <v>231.27240059817072</v>
      </c>
      <c r="L161" s="59">
        <f>+$C161*'Estructura Poblacion'!K$19</f>
        <v>243.0244773544411</v>
      </c>
      <c r="M161" s="129">
        <f>+ROUND(D161*Parámetros!$B$105,0)</f>
        <v>0</v>
      </c>
      <c r="N161" s="129">
        <f>+ROUND(E161*Parámetros!$B$106,0)</f>
        <v>1</v>
      </c>
      <c r="O161" s="129">
        <f>+ROUND(F161*Parámetros!$B$107,0)</f>
        <v>15</v>
      </c>
      <c r="P161" s="129">
        <f>+ROUND(G161*Parámetros!$B$108,0)</f>
        <v>46</v>
      </c>
      <c r="Q161" s="129">
        <f>+ROUND(H161*Parámetros!$B$109,0)</f>
        <v>57</v>
      </c>
      <c r="R161" s="129">
        <f>+ROUND(I161*Parámetros!$B$110,0)</f>
        <v>81</v>
      </c>
      <c r="S161" s="129">
        <f>+ROUND(J161*Parámetros!$B$111,0)</f>
        <v>70</v>
      </c>
      <c r="T161" s="129">
        <f>+ROUND(K161*Parámetros!$B$112,0)</f>
        <v>56</v>
      </c>
      <c r="U161" s="129">
        <f>+ROUND(L161*Parámetros!$B$113,0)</f>
        <v>66</v>
      </c>
      <c r="V161" s="129">
        <f t="shared" si="17"/>
        <v>392</v>
      </c>
      <c r="W161" s="129">
        <f t="shared" si="19"/>
        <v>296</v>
      </c>
      <c r="X161" s="59">
        <f t="shared" si="14"/>
        <v>3881</v>
      </c>
      <c r="Y161" s="60">
        <f>+ROUND(M161*Parámetros!$C$105,0)</f>
        <v>0</v>
      </c>
      <c r="Z161" s="60">
        <f>+ROUND(N161*Parámetros!$C$106,0)</f>
        <v>0</v>
      </c>
      <c r="AA161" s="60">
        <f>+ROUND(O161*Parámetros!$C$107,0)</f>
        <v>1</v>
      </c>
      <c r="AB161" s="60">
        <f>+ROUND(P161*Parámetros!$C$108,0)</f>
        <v>2</v>
      </c>
      <c r="AC161" s="60">
        <f>+ROUND(Q161*Parámetros!$C$109,0)</f>
        <v>4</v>
      </c>
      <c r="AD161" s="60">
        <f>+ROUND(R161*Parámetros!$C$110,0)</f>
        <v>10</v>
      </c>
      <c r="AE161" s="60">
        <f>+ROUND(S161*Parámetros!$C$111,0)</f>
        <v>19</v>
      </c>
      <c r="AF161" s="60">
        <f>+ROUND(T161*Parámetros!$C$112,0)</f>
        <v>24</v>
      </c>
      <c r="AG161" s="60">
        <f>+ROUND(U161*Parámetros!$C$113,0)</f>
        <v>47</v>
      </c>
      <c r="AH161" s="60">
        <f t="shared" si="18"/>
        <v>107</v>
      </c>
      <c r="AI161" s="107">
        <f t="shared" si="20"/>
        <v>81</v>
      </c>
      <c r="AJ161" s="59">
        <f t="shared" si="15"/>
        <v>1065</v>
      </c>
    </row>
    <row r="162" spans="1:36" x14ac:dyDescent="0.25">
      <c r="A162" s="19">
        <v>44044</v>
      </c>
      <c r="B162" s="52">
        <f t="shared" si="16"/>
        <v>152</v>
      </c>
      <c r="C162" s="56">
        <f>+'Modelo predictivo'!G159</f>
        <v>6427.2617622241378</v>
      </c>
      <c r="D162" s="59">
        <f>+$C162*'Estructura Poblacion'!C$19</f>
        <v>262.190165275928</v>
      </c>
      <c r="E162" s="59">
        <f>+$C162*'Estructura Poblacion'!D$19</f>
        <v>431.19015521893959</v>
      </c>
      <c r="F162" s="59">
        <f>+$C162*'Estructura Poblacion'!E$19</f>
        <v>1308.5708523610629</v>
      </c>
      <c r="G162" s="59">
        <f>+$C162*'Estructura Poblacion'!F$19</f>
        <v>1493.4664485932879</v>
      </c>
      <c r="H162" s="59">
        <f>+$C162*'Estructura Poblacion'!G$19</f>
        <v>1195.8823577750316</v>
      </c>
      <c r="I162" s="59">
        <f>+$C162*'Estructura Poblacion'!H$19</f>
        <v>813.95111435343472</v>
      </c>
      <c r="J162" s="59">
        <f>+$C162*'Estructura Poblacion'!I$19</f>
        <v>432.93692514083119</v>
      </c>
      <c r="K162" s="59">
        <f>+$C162*'Estructura Poblacion'!J$19</f>
        <v>238.47776358624964</v>
      </c>
      <c r="L162" s="59">
        <f>+$C162*'Estructura Poblacion'!K$19</f>
        <v>250.59597991937258</v>
      </c>
      <c r="M162" s="129">
        <f>+ROUND(D162*Parámetros!$B$105,0)</f>
        <v>0</v>
      </c>
      <c r="N162" s="129">
        <f>+ROUND(E162*Parámetros!$B$106,0)</f>
        <v>1</v>
      </c>
      <c r="O162" s="129">
        <f>+ROUND(F162*Parámetros!$B$107,0)</f>
        <v>16</v>
      </c>
      <c r="P162" s="129">
        <f>+ROUND(G162*Parámetros!$B$108,0)</f>
        <v>48</v>
      </c>
      <c r="Q162" s="129">
        <f>+ROUND(H162*Parámetros!$B$109,0)</f>
        <v>59</v>
      </c>
      <c r="R162" s="129">
        <f>+ROUND(I162*Parámetros!$B$110,0)</f>
        <v>83</v>
      </c>
      <c r="S162" s="129">
        <f>+ROUND(J162*Parámetros!$B$111,0)</f>
        <v>72</v>
      </c>
      <c r="T162" s="129">
        <f>+ROUND(K162*Parámetros!$B$112,0)</f>
        <v>58</v>
      </c>
      <c r="U162" s="129">
        <f>+ROUND(L162*Parámetros!$B$113,0)</f>
        <v>68</v>
      </c>
      <c r="V162" s="129">
        <f t="shared" si="17"/>
        <v>405</v>
      </c>
      <c r="W162" s="129">
        <f t="shared" si="19"/>
        <v>272</v>
      </c>
      <c r="X162" s="59">
        <f t="shared" si="14"/>
        <v>4014</v>
      </c>
      <c r="Y162" s="60">
        <f>+ROUND(M162*Parámetros!$C$105,0)</f>
        <v>0</v>
      </c>
      <c r="Z162" s="60">
        <f>+ROUND(N162*Parámetros!$C$106,0)</f>
        <v>0</v>
      </c>
      <c r="AA162" s="60">
        <f>+ROUND(O162*Parámetros!$C$107,0)</f>
        <v>1</v>
      </c>
      <c r="AB162" s="60">
        <f>+ROUND(P162*Parámetros!$C$108,0)</f>
        <v>2</v>
      </c>
      <c r="AC162" s="60">
        <f>+ROUND(Q162*Parámetros!$C$109,0)</f>
        <v>4</v>
      </c>
      <c r="AD162" s="60">
        <f>+ROUND(R162*Parámetros!$C$110,0)</f>
        <v>10</v>
      </c>
      <c r="AE162" s="60">
        <f>+ROUND(S162*Parámetros!$C$111,0)</f>
        <v>20</v>
      </c>
      <c r="AF162" s="60">
        <f>+ROUND(T162*Parámetros!$C$112,0)</f>
        <v>25</v>
      </c>
      <c r="AG162" s="60">
        <f>+ROUND(U162*Parámetros!$C$113,0)</f>
        <v>48</v>
      </c>
      <c r="AH162" s="60">
        <f t="shared" si="18"/>
        <v>110</v>
      </c>
      <c r="AI162" s="107">
        <f t="shared" si="20"/>
        <v>75</v>
      </c>
      <c r="AJ162" s="59">
        <f t="shared" si="15"/>
        <v>1100</v>
      </c>
    </row>
    <row r="163" spans="1:36" x14ac:dyDescent="0.25">
      <c r="A163" s="19">
        <v>44045</v>
      </c>
      <c r="B163" s="52">
        <f t="shared" si="16"/>
        <v>153</v>
      </c>
      <c r="C163" s="56">
        <f>+'Modelo predictivo'!G160</f>
        <v>6627.3832191675901</v>
      </c>
      <c r="D163" s="59">
        <f>+$C163*'Estructura Poblacion'!C$19</f>
        <v>270.35380942368187</v>
      </c>
      <c r="E163" s="59">
        <f>+$C163*'Estructura Poblacion'!D$19</f>
        <v>444.6158418136967</v>
      </c>
      <c r="F163" s="59">
        <f>+$C163*'Estructura Poblacion'!E$19</f>
        <v>1349.3149694012891</v>
      </c>
      <c r="G163" s="59">
        <f>+$C163*'Estructura Poblacion'!F$19</f>
        <v>1539.9675392047316</v>
      </c>
      <c r="H163" s="59">
        <f>+$C163*'Estructura Poblacion'!G$19</f>
        <v>1233.1177666668102</v>
      </c>
      <c r="I163" s="59">
        <f>+$C163*'Estructura Poblacion'!H$19</f>
        <v>839.29457925516431</v>
      </c>
      <c r="J163" s="59">
        <f>+$C163*'Estructura Poblacion'!I$19</f>
        <v>446.41699977121624</v>
      </c>
      <c r="K163" s="59">
        <f>+$C163*'Estructura Poblacion'!J$19</f>
        <v>245.90309015035422</v>
      </c>
      <c r="L163" s="59">
        <f>+$C163*'Estructura Poblacion'!K$19</f>
        <v>258.39862348064599</v>
      </c>
      <c r="M163" s="129">
        <f>+ROUND(D163*Parámetros!$B$105,0)</f>
        <v>0</v>
      </c>
      <c r="N163" s="129">
        <f>+ROUND(E163*Parámetros!$B$106,0)</f>
        <v>1</v>
      </c>
      <c r="O163" s="129">
        <f>+ROUND(F163*Parámetros!$B$107,0)</f>
        <v>16</v>
      </c>
      <c r="P163" s="129">
        <f>+ROUND(G163*Parámetros!$B$108,0)</f>
        <v>49</v>
      </c>
      <c r="Q163" s="129">
        <f>+ROUND(H163*Parámetros!$B$109,0)</f>
        <v>60</v>
      </c>
      <c r="R163" s="129">
        <f>+ROUND(I163*Parámetros!$B$110,0)</f>
        <v>86</v>
      </c>
      <c r="S163" s="129">
        <f>+ROUND(J163*Parámetros!$B$111,0)</f>
        <v>74</v>
      </c>
      <c r="T163" s="129">
        <f>+ROUND(K163*Parámetros!$B$112,0)</f>
        <v>60</v>
      </c>
      <c r="U163" s="129">
        <f>+ROUND(L163*Parámetros!$B$113,0)</f>
        <v>71</v>
      </c>
      <c r="V163" s="129">
        <f t="shared" si="17"/>
        <v>417</v>
      </c>
      <c r="W163" s="129">
        <f t="shared" si="19"/>
        <v>278</v>
      </c>
      <c r="X163" s="59">
        <f t="shared" si="14"/>
        <v>4153</v>
      </c>
      <c r="Y163" s="60">
        <f>+ROUND(M163*Parámetros!$C$105,0)</f>
        <v>0</v>
      </c>
      <c r="Z163" s="60">
        <f>+ROUND(N163*Parámetros!$C$106,0)</f>
        <v>0</v>
      </c>
      <c r="AA163" s="60">
        <f>+ROUND(O163*Parámetros!$C$107,0)</f>
        <v>1</v>
      </c>
      <c r="AB163" s="60">
        <f>+ROUND(P163*Parámetros!$C$108,0)</f>
        <v>2</v>
      </c>
      <c r="AC163" s="60">
        <f>+ROUND(Q163*Parámetros!$C$109,0)</f>
        <v>4</v>
      </c>
      <c r="AD163" s="60">
        <f>+ROUND(R163*Parámetros!$C$110,0)</f>
        <v>10</v>
      </c>
      <c r="AE163" s="60">
        <f>+ROUND(S163*Parámetros!$C$111,0)</f>
        <v>20</v>
      </c>
      <c r="AF163" s="60">
        <f>+ROUND(T163*Parámetros!$C$112,0)</f>
        <v>26</v>
      </c>
      <c r="AG163" s="60">
        <f>+ROUND(U163*Parámetros!$C$113,0)</f>
        <v>50</v>
      </c>
      <c r="AH163" s="60">
        <f t="shared" si="18"/>
        <v>113</v>
      </c>
      <c r="AI163" s="107">
        <f t="shared" si="20"/>
        <v>76</v>
      </c>
      <c r="AJ163" s="59">
        <f t="shared" si="15"/>
        <v>1137</v>
      </c>
    </row>
    <row r="164" spans="1:36" x14ac:dyDescent="0.25">
      <c r="A164" s="19">
        <v>44046</v>
      </c>
      <c r="B164" s="52">
        <f t="shared" si="16"/>
        <v>154</v>
      </c>
      <c r="C164" s="56">
        <f>+'Modelo predictivo'!G161</f>
        <v>6702.689522087574</v>
      </c>
      <c r="D164" s="59">
        <f>+$C164*'Estructura Poblacion'!C$19</f>
        <v>273.42581313838309</v>
      </c>
      <c r="E164" s="59">
        <f>+$C164*'Estructura Poblacion'!D$19</f>
        <v>449.66796784283724</v>
      </c>
      <c r="F164" s="59">
        <f>+$C164*'Estructura Poblacion'!E$19</f>
        <v>1364.647102531349</v>
      </c>
      <c r="G164" s="59">
        <f>+$C164*'Estructura Poblacion'!F$19</f>
        <v>1557.4660387118809</v>
      </c>
      <c r="H164" s="59">
        <f>+$C164*'Estructura Poblacion'!G$19</f>
        <v>1247.1295624241543</v>
      </c>
      <c r="I164" s="59">
        <f>+$C164*'Estructura Poblacion'!H$19</f>
        <v>848.83140091377788</v>
      </c>
      <c r="J164" s="59">
        <f>+$C164*'Estructura Poblacion'!I$19</f>
        <v>451.48959218086776</v>
      </c>
      <c r="K164" s="59">
        <f>+$C164*'Estructura Poblacion'!J$19</f>
        <v>248.6972627496186</v>
      </c>
      <c r="L164" s="59">
        <f>+$C164*'Estructura Poblacion'!K$19</f>
        <v>261.33478159470548</v>
      </c>
      <c r="M164" s="129">
        <f>+ROUND(D164*Parámetros!$B$105,0)</f>
        <v>0</v>
      </c>
      <c r="N164" s="129">
        <f>+ROUND(E164*Parámetros!$B$106,0)</f>
        <v>1</v>
      </c>
      <c r="O164" s="129">
        <f>+ROUND(F164*Parámetros!$B$107,0)</f>
        <v>16</v>
      </c>
      <c r="P164" s="129">
        <f>+ROUND(G164*Parámetros!$B$108,0)</f>
        <v>50</v>
      </c>
      <c r="Q164" s="129">
        <f>+ROUND(H164*Parámetros!$B$109,0)</f>
        <v>61</v>
      </c>
      <c r="R164" s="129">
        <f>+ROUND(I164*Parámetros!$B$110,0)</f>
        <v>87</v>
      </c>
      <c r="S164" s="129">
        <f>+ROUND(J164*Parámetros!$B$111,0)</f>
        <v>75</v>
      </c>
      <c r="T164" s="129">
        <f>+ROUND(K164*Parámetros!$B$112,0)</f>
        <v>60</v>
      </c>
      <c r="U164" s="129">
        <f>+ROUND(L164*Parámetros!$B$113,0)</f>
        <v>71</v>
      </c>
      <c r="V164" s="129">
        <f t="shared" si="17"/>
        <v>421</v>
      </c>
      <c r="W164" s="129">
        <f t="shared" si="19"/>
        <v>284</v>
      </c>
      <c r="X164" s="59">
        <f t="shared" si="14"/>
        <v>4290</v>
      </c>
      <c r="Y164" s="60">
        <f>+ROUND(M164*Parámetros!$C$105,0)</f>
        <v>0</v>
      </c>
      <c r="Z164" s="60">
        <f>+ROUND(N164*Parámetros!$C$106,0)</f>
        <v>0</v>
      </c>
      <c r="AA164" s="60">
        <f>+ROUND(O164*Parámetros!$C$107,0)</f>
        <v>1</v>
      </c>
      <c r="AB164" s="60">
        <f>+ROUND(P164*Parámetros!$C$108,0)</f>
        <v>3</v>
      </c>
      <c r="AC164" s="60">
        <f>+ROUND(Q164*Parámetros!$C$109,0)</f>
        <v>4</v>
      </c>
      <c r="AD164" s="60">
        <f>+ROUND(R164*Parámetros!$C$110,0)</f>
        <v>11</v>
      </c>
      <c r="AE164" s="60">
        <f>+ROUND(S164*Parámetros!$C$111,0)</f>
        <v>21</v>
      </c>
      <c r="AF164" s="60">
        <f>+ROUND(T164*Parámetros!$C$112,0)</f>
        <v>26</v>
      </c>
      <c r="AG164" s="60">
        <f>+ROUND(U164*Parámetros!$C$113,0)</f>
        <v>50</v>
      </c>
      <c r="AH164" s="60">
        <f t="shared" si="18"/>
        <v>116</v>
      </c>
      <c r="AI164" s="107">
        <f t="shared" si="20"/>
        <v>79</v>
      </c>
      <c r="AJ164" s="59">
        <f t="shared" si="15"/>
        <v>1174</v>
      </c>
    </row>
    <row r="165" spans="1:36" x14ac:dyDescent="0.25">
      <c r="A165" s="19">
        <v>44047</v>
      </c>
      <c r="B165" s="52">
        <f t="shared" si="16"/>
        <v>155</v>
      </c>
      <c r="C165" s="56">
        <f>+'Modelo predictivo'!G162</f>
        <v>6897.9575277864933</v>
      </c>
      <c r="D165" s="59">
        <f>+$C165*'Estructura Poblacion'!C$19</f>
        <v>281.3914682775918</v>
      </c>
      <c r="E165" s="59">
        <f>+$C165*'Estructura Poblacion'!D$19</f>
        <v>462.76804759709228</v>
      </c>
      <c r="F165" s="59">
        <f>+$C165*'Estructura Poblacion'!E$19</f>
        <v>1404.4030717308758</v>
      </c>
      <c r="G165" s="59">
        <f>+$C165*'Estructura Poblacion'!F$19</f>
        <v>1602.8393603197039</v>
      </c>
      <c r="H165" s="59">
        <f>+$C165*'Estructura Poblacion'!G$19</f>
        <v>1283.4619185179636</v>
      </c>
      <c r="I165" s="59">
        <f>+$C165*'Estructura Poblacion'!H$19</f>
        <v>873.56022272252403</v>
      </c>
      <c r="J165" s="59">
        <f>+$C165*'Estructura Poblacion'!I$19</f>
        <v>464.64274092339201</v>
      </c>
      <c r="K165" s="59">
        <f>+$C165*'Estructura Poblacion'!J$19</f>
        <v>255.94250637307277</v>
      </c>
      <c r="L165" s="59">
        <f>+$C165*'Estructura Poblacion'!K$19</f>
        <v>268.94819132427727</v>
      </c>
      <c r="M165" s="129">
        <f>+ROUND(D165*Parámetros!$B$105,0)</f>
        <v>0</v>
      </c>
      <c r="N165" s="129">
        <f>+ROUND(E165*Parámetros!$B$106,0)</f>
        <v>1</v>
      </c>
      <c r="O165" s="129">
        <f>+ROUND(F165*Parámetros!$B$107,0)</f>
        <v>17</v>
      </c>
      <c r="P165" s="129">
        <f>+ROUND(G165*Parámetros!$B$108,0)</f>
        <v>51</v>
      </c>
      <c r="Q165" s="129">
        <f>+ROUND(H165*Parámetros!$B$109,0)</f>
        <v>63</v>
      </c>
      <c r="R165" s="129">
        <f>+ROUND(I165*Parámetros!$B$110,0)</f>
        <v>89</v>
      </c>
      <c r="S165" s="129">
        <f>+ROUND(J165*Parámetros!$B$111,0)</f>
        <v>77</v>
      </c>
      <c r="T165" s="129">
        <f>+ROUND(K165*Parámetros!$B$112,0)</f>
        <v>62</v>
      </c>
      <c r="U165" s="129">
        <f>+ROUND(L165*Parámetros!$B$113,0)</f>
        <v>73</v>
      </c>
      <c r="V165" s="129">
        <f t="shared" si="17"/>
        <v>433</v>
      </c>
      <c r="W165" s="129">
        <f t="shared" si="19"/>
        <v>290</v>
      </c>
      <c r="X165" s="59">
        <f t="shared" si="14"/>
        <v>4433</v>
      </c>
      <c r="Y165" s="60">
        <f>+ROUND(M165*Parámetros!$C$105,0)</f>
        <v>0</v>
      </c>
      <c r="Z165" s="60">
        <f>+ROUND(N165*Parámetros!$C$106,0)</f>
        <v>0</v>
      </c>
      <c r="AA165" s="60">
        <f>+ROUND(O165*Parámetros!$C$107,0)</f>
        <v>1</v>
      </c>
      <c r="AB165" s="60">
        <f>+ROUND(P165*Parámetros!$C$108,0)</f>
        <v>3</v>
      </c>
      <c r="AC165" s="60">
        <f>+ROUND(Q165*Parámetros!$C$109,0)</f>
        <v>4</v>
      </c>
      <c r="AD165" s="60">
        <f>+ROUND(R165*Parámetros!$C$110,0)</f>
        <v>11</v>
      </c>
      <c r="AE165" s="60">
        <f>+ROUND(S165*Parámetros!$C$111,0)</f>
        <v>21</v>
      </c>
      <c r="AF165" s="60">
        <f>+ROUND(T165*Parámetros!$C$112,0)</f>
        <v>27</v>
      </c>
      <c r="AG165" s="60">
        <f>+ROUND(U165*Parámetros!$C$113,0)</f>
        <v>52</v>
      </c>
      <c r="AH165" s="60">
        <f t="shared" si="18"/>
        <v>119</v>
      </c>
      <c r="AI165" s="107">
        <f t="shared" si="20"/>
        <v>80</v>
      </c>
      <c r="AJ165" s="59">
        <f t="shared" si="15"/>
        <v>1213</v>
      </c>
    </row>
    <row r="166" spans="1:36" x14ac:dyDescent="0.25">
      <c r="A166" s="19">
        <v>44048</v>
      </c>
      <c r="B166" s="52">
        <f t="shared" si="16"/>
        <v>156</v>
      </c>
      <c r="C166" s="56">
        <f>+'Modelo predictivo'!G163</f>
        <v>7098.7778497189283</v>
      </c>
      <c r="D166" s="59">
        <f>+$C166*'Estructura Poblacion'!C$19</f>
        <v>289.58362153758441</v>
      </c>
      <c r="E166" s="59">
        <f>+$C166*'Estructura Poblacion'!D$19</f>
        <v>476.24061943073099</v>
      </c>
      <c r="F166" s="59">
        <f>+$C166*'Estructura Poblacion'!E$19</f>
        <v>1445.2894755470497</v>
      </c>
      <c r="G166" s="59">
        <f>+$C166*'Estructura Poblacion'!F$19</f>
        <v>1649.5028422342803</v>
      </c>
      <c r="H166" s="59">
        <f>+$C166*'Estructura Poblacion'!G$19</f>
        <v>1320.8273610604181</v>
      </c>
      <c r="I166" s="59">
        <f>+$C166*'Estructura Poblacion'!H$19</f>
        <v>898.99219217838709</v>
      </c>
      <c r="J166" s="59">
        <f>+$C166*'Estructura Poblacion'!I$19</f>
        <v>478.16989072678416</v>
      </c>
      <c r="K166" s="59">
        <f>+$C166*'Estructura Poblacion'!J$19</f>
        <v>263.39376369366232</v>
      </c>
      <c r="L166" s="59">
        <f>+$C166*'Estructura Poblacion'!K$19</f>
        <v>276.77808331003138</v>
      </c>
      <c r="M166" s="129">
        <f>+ROUND(D166*Parámetros!$B$105,0)</f>
        <v>0</v>
      </c>
      <c r="N166" s="129">
        <f>+ROUND(E166*Parámetros!$B$106,0)</f>
        <v>1</v>
      </c>
      <c r="O166" s="129">
        <f>+ROUND(F166*Parámetros!$B$107,0)</f>
        <v>17</v>
      </c>
      <c r="P166" s="129">
        <f>+ROUND(G166*Parámetros!$B$108,0)</f>
        <v>53</v>
      </c>
      <c r="Q166" s="129">
        <f>+ROUND(H166*Parámetros!$B$109,0)</f>
        <v>65</v>
      </c>
      <c r="R166" s="129">
        <f>+ROUND(I166*Parámetros!$B$110,0)</f>
        <v>92</v>
      </c>
      <c r="S166" s="129">
        <f>+ROUND(J166*Parámetros!$B$111,0)</f>
        <v>79</v>
      </c>
      <c r="T166" s="129">
        <f>+ROUND(K166*Parámetros!$B$112,0)</f>
        <v>64</v>
      </c>
      <c r="U166" s="129">
        <f>+ROUND(L166*Parámetros!$B$113,0)</f>
        <v>76</v>
      </c>
      <c r="V166" s="129">
        <f>+SUM(M166:U166)</f>
        <v>447</v>
      </c>
      <c r="W166" s="129">
        <f t="shared" si="19"/>
        <v>297</v>
      </c>
      <c r="X166" s="59">
        <f t="shared" si="14"/>
        <v>4583</v>
      </c>
      <c r="Y166" s="60">
        <f>+ROUND(M166*Parámetros!$C$105,0)</f>
        <v>0</v>
      </c>
      <c r="Z166" s="60">
        <f>+ROUND(N166*Parámetros!$C$106,0)</f>
        <v>0</v>
      </c>
      <c r="AA166" s="60">
        <f>+ROUND(O166*Parámetros!$C$107,0)</f>
        <v>1</v>
      </c>
      <c r="AB166" s="60">
        <f>+ROUND(P166*Parámetros!$C$108,0)</f>
        <v>3</v>
      </c>
      <c r="AC166" s="60">
        <f>+ROUND(Q166*Parámetros!$C$109,0)</f>
        <v>4</v>
      </c>
      <c r="AD166" s="60">
        <f>+ROUND(R166*Parámetros!$C$110,0)</f>
        <v>11</v>
      </c>
      <c r="AE166" s="60">
        <f>+ROUND(S166*Parámetros!$C$111,0)</f>
        <v>22</v>
      </c>
      <c r="AF166" s="60">
        <f>+ROUND(T166*Parámetros!$C$112,0)</f>
        <v>28</v>
      </c>
      <c r="AG166" s="60">
        <f>+ROUND(U166*Parámetros!$C$113,0)</f>
        <v>54</v>
      </c>
      <c r="AH166" s="60">
        <f>+SUM(Y166:AG166)</f>
        <v>123</v>
      </c>
      <c r="AI166" s="107">
        <f t="shared" si="20"/>
        <v>81</v>
      </c>
      <c r="AJ166" s="59">
        <f t="shared" si="15"/>
        <v>1255</v>
      </c>
    </row>
    <row r="167" spans="1:36" x14ac:dyDescent="0.25">
      <c r="A167" s="19">
        <v>44049</v>
      </c>
      <c r="B167" s="52">
        <f t="shared" si="16"/>
        <v>157</v>
      </c>
      <c r="C167" s="56">
        <f>+'Modelo predictivo'!G164</f>
        <v>7305.300225533545</v>
      </c>
      <c r="D167" s="59">
        <f>+$C167*'Estructura Poblacion'!C$19</f>
        <v>298.00838123327071</v>
      </c>
      <c r="E167" s="59">
        <f>+$C167*'Estructura Poblacion'!D$19</f>
        <v>490.0957288969546</v>
      </c>
      <c r="F167" s="59">
        <f>+$C167*'Estructura Poblacion'!E$19</f>
        <v>1487.3368001075241</v>
      </c>
      <c r="G167" s="59">
        <f>+$C167*'Estructura Poblacion'!F$19</f>
        <v>1697.4912781457767</v>
      </c>
      <c r="H167" s="59">
        <f>+$C167*'Estructura Poblacion'!G$19</f>
        <v>1359.2537508449566</v>
      </c>
      <c r="I167" s="59">
        <f>+$C167*'Estructura Poblacion'!H$19</f>
        <v>925.14627211974232</v>
      </c>
      <c r="J167" s="59">
        <f>+$C167*'Estructura Poblacion'!I$19</f>
        <v>492.0811278392149</v>
      </c>
      <c r="K167" s="59">
        <f>+$C167*'Estructura Poblacion'!J$19</f>
        <v>271.05659059208716</v>
      </c>
      <c r="L167" s="59">
        <f>+$C167*'Estructura Poblacion'!K$19</f>
        <v>284.83029575401804</v>
      </c>
      <c r="M167" s="129">
        <f>+ROUND(D167*Parámetros!$B$105,0)</f>
        <v>0</v>
      </c>
      <c r="N167" s="129">
        <f>+ROUND(E167*Parámetros!$B$106,0)</f>
        <v>1</v>
      </c>
      <c r="O167" s="129">
        <f>+ROUND(F167*Parámetros!$B$107,0)</f>
        <v>18</v>
      </c>
      <c r="P167" s="129">
        <f>+ROUND(G167*Parámetros!$B$108,0)</f>
        <v>54</v>
      </c>
      <c r="Q167" s="129">
        <f>+ROUND(H167*Parámetros!$B$109,0)</f>
        <v>67</v>
      </c>
      <c r="R167" s="129">
        <f>+ROUND(I167*Parámetros!$B$110,0)</f>
        <v>94</v>
      </c>
      <c r="S167" s="129">
        <f>+ROUND(J167*Parámetros!$B$111,0)</f>
        <v>82</v>
      </c>
      <c r="T167" s="129">
        <f>+ROUND(K167*Parámetros!$B$112,0)</f>
        <v>66</v>
      </c>
      <c r="U167" s="129">
        <f>+ROUND(L167*Parámetros!$B$113,0)</f>
        <v>78</v>
      </c>
      <c r="V167" s="129">
        <f t="shared" si="17"/>
        <v>460</v>
      </c>
      <c r="W167" s="129">
        <f t="shared" si="19"/>
        <v>303</v>
      </c>
      <c r="X167" s="59">
        <f t="shared" si="14"/>
        <v>4740</v>
      </c>
      <c r="Y167" s="60">
        <f>+ROUND(M167*Parámetros!$C$105,0)</f>
        <v>0</v>
      </c>
      <c r="Z167" s="60">
        <f>+ROUND(N167*Parámetros!$C$106,0)</f>
        <v>0</v>
      </c>
      <c r="AA167" s="60">
        <f>+ROUND(O167*Parámetros!$C$107,0)</f>
        <v>1</v>
      </c>
      <c r="AB167" s="60">
        <f>+ROUND(P167*Parámetros!$C$108,0)</f>
        <v>3</v>
      </c>
      <c r="AC167" s="60">
        <f>+ROUND(Q167*Parámetros!$C$109,0)</f>
        <v>4</v>
      </c>
      <c r="AD167" s="60">
        <f>+ROUND(R167*Parámetros!$C$110,0)</f>
        <v>11</v>
      </c>
      <c r="AE167" s="60">
        <f>+ROUND(S167*Parámetros!$C$111,0)</f>
        <v>22</v>
      </c>
      <c r="AF167" s="60">
        <f>+ROUND(T167*Parámetros!$C$112,0)</f>
        <v>29</v>
      </c>
      <c r="AG167" s="60">
        <f>+ROUND(U167*Parámetros!$C$113,0)</f>
        <v>55</v>
      </c>
      <c r="AH167" s="60">
        <f t="shared" si="18"/>
        <v>125</v>
      </c>
      <c r="AI167" s="107">
        <f t="shared" si="20"/>
        <v>84</v>
      </c>
      <c r="AJ167" s="59">
        <f t="shared" si="15"/>
        <v>1296</v>
      </c>
    </row>
    <row r="168" spans="1:36" x14ac:dyDescent="0.25">
      <c r="A168" s="19">
        <v>44050</v>
      </c>
      <c r="B168" s="52">
        <f t="shared" si="16"/>
        <v>158</v>
      </c>
      <c r="C168" s="56">
        <f>+'Modelo predictivo'!G165</f>
        <v>7517.6779427677393</v>
      </c>
      <c r="D168" s="59">
        <f>+$C168*'Estructura Poblacion'!C$19</f>
        <v>306.67200049176012</v>
      </c>
      <c r="E168" s="59">
        <f>+$C168*'Estructura Poblacion'!D$19</f>
        <v>504.34365970280481</v>
      </c>
      <c r="F168" s="59">
        <f>+$C168*'Estructura Poblacion'!E$19</f>
        <v>1530.5762542864491</v>
      </c>
      <c r="G168" s="59">
        <f>+$C168*'Estructura Poblacion'!F$19</f>
        <v>1746.8402866119175</v>
      </c>
      <c r="H168" s="59">
        <f>+$C168*'Estructura Poblacion'!G$19</f>
        <v>1398.7696091716944</v>
      </c>
      <c r="I168" s="59">
        <f>+$C168*'Estructura Poblacion'!H$19</f>
        <v>952.04187494435666</v>
      </c>
      <c r="J168" s="59">
        <f>+$C168*'Estructura Poblacion'!I$19</f>
        <v>506.38677762746676</v>
      </c>
      <c r="K168" s="59">
        <f>+$C168*'Estructura Poblacion'!J$19</f>
        <v>278.93667466447403</v>
      </c>
      <c r="L168" s="59">
        <f>+$C168*'Estructura Poblacion'!K$19</f>
        <v>293.11080526681644</v>
      </c>
      <c r="M168" s="129">
        <f>+ROUND(D168*Parámetros!$B$105,0)</f>
        <v>0</v>
      </c>
      <c r="N168" s="129">
        <f>+ROUND(E168*Parámetros!$B$106,0)</f>
        <v>2</v>
      </c>
      <c r="O168" s="129">
        <f>+ROUND(F168*Parámetros!$B$107,0)</f>
        <v>18</v>
      </c>
      <c r="P168" s="129">
        <f>+ROUND(G168*Parámetros!$B$108,0)</f>
        <v>56</v>
      </c>
      <c r="Q168" s="129">
        <f>+ROUND(H168*Parámetros!$B$109,0)</f>
        <v>69</v>
      </c>
      <c r="R168" s="129">
        <f>+ROUND(I168*Parámetros!$B$110,0)</f>
        <v>97</v>
      </c>
      <c r="S168" s="129">
        <f>+ROUND(J168*Parámetros!$B$111,0)</f>
        <v>84</v>
      </c>
      <c r="T168" s="129">
        <f>+ROUND(K168*Parámetros!$B$112,0)</f>
        <v>68</v>
      </c>
      <c r="U168" s="129">
        <f>+ROUND(L168*Parámetros!$B$113,0)</f>
        <v>80</v>
      </c>
      <c r="V168" s="129">
        <f t="shared" si="17"/>
        <v>474</v>
      </c>
      <c r="W168" s="129">
        <f t="shared" si="19"/>
        <v>310</v>
      </c>
      <c r="X168" s="59">
        <f t="shared" si="14"/>
        <v>4904</v>
      </c>
      <c r="Y168" s="60">
        <f>+ROUND(M168*Parámetros!$C$105,0)</f>
        <v>0</v>
      </c>
      <c r="Z168" s="60">
        <f>+ROUND(N168*Parámetros!$C$106,0)</f>
        <v>0</v>
      </c>
      <c r="AA168" s="60">
        <f>+ROUND(O168*Parámetros!$C$107,0)</f>
        <v>1</v>
      </c>
      <c r="AB168" s="60">
        <f>+ROUND(P168*Parámetros!$C$108,0)</f>
        <v>3</v>
      </c>
      <c r="AC168" s="60">
        <f>+ROUND(Q168*Parámetros!$C$109,0)</f>
        <v>4</v>
      </c>
      <c r="AD168" s="60">
        <f>+ROUND(R168*Parámetros!$C$110,0)</f>
        <v>12</v>
      </c>
      <c r="AE168" s="60">
        <f>+ROUND(S168*Parámetros!$C$111,0)</f>
        <v>23</v>
      </c>
      <c r="AF168" s="60">
        <f>+ROUND(T168*Parámetros!$C$112,0)</f>
        <v>29</v>
      </c>
      <c r="AG168" s="60">
        <f>+ROUND(U168*Parámetros!$C$113,0)</f>
        <v>57</v>
      </c>
      <c r="AH168" s="60">
        <f t="shared" si="18"/>
        <v>129</v>
      </c>
      <c r="AI168" s="107">
        <f t="shared" si="20"/>
        <v>85</v>
      </c>
      <c r="AJ168" s="59">
        <f t="shared" si="15"/>
        <v>1340</v>
      </c>
    </row>
    <row r="169" spans="1:36" x14ac:dyDescent="0.25">
      <c r="A169" s="19">
        <v>44051</v>
      </c>
      <c r="B169" s="52">
        <f t="shared" si="16"/>
        <v>159</v>
      </c>
      <c r="C169" s="56">
        <f>+'Modelo predictivo'!G166</f>
        <v>7736.0678929910064</v>
      </c>
      <c r="D169" s="59">
        <f>+$C169*'Estructura Poblacion'!C$19</f>
        <v>315.58087946105633</v>
      </c>
      <c r="E169" s="59">
        <f>+$C169*'Estructura Poblacion'!D$19</f>
        <v>518.99493734151736</v>
      </c>
      <c r="F169" s="59">
        <f>+$C169*'Estructura Poblacion'!E$19</f>
        <v>1575.0397807278955</v>
      </c>
      <c r="G169" s="59">
        <f>+$C169*'Estructura Poblacion'!F$19</f>
        <v>1797.5863236389735</v>
      </c>
      <c r="H169" s="59">
        <f>+$C169*'Estructura Poblacion'!G$19</f>
        <v>1439.4041279215571</v>
      </c>
      <c r="I169" s="59">
        <f>+$C169*'Estructura Poblacion'!H$19</f>
        <v>979.69886946612735</v>
      </c>
      <c r="J169" s="59">
        <f>+$C169*'Estructura Poblacion'!I$19</f>
        <v>521.09740822400272</v>
      </c>
      <c r="K169" s="59">
        <f>+$C169*'Estructura Poblacion'!J$19</f>
        <v>287.03983723131722</v>
      </c>
      <c r="L169" s="59">
        <f>+$C169*'Estructura Poblacion'!K$19</f>
        <v>301.62572897855961</v>
      </c>
      <c r="M169" s="129">
        <f>+ROUND(D169*Parámetros!$B$105,0)</f>
        <v>0</v>
      </c>
      <c r="N169" s="129">
        <f>+ROUND(E169*Parámetros!$B$106,0)</f>
        <v>2</v>
      </c>
      <c r="O169" s="129">
        <f>+ROUND(F169*Parámetros!$B$107,0)</f>
        <v>19</v>
      </c>
      <c r="P169" s="129">
        <f>+ROUND(G169*Parámetros!$B$108,0)</f>
        <v>58</v>
      </c>
      <c r="Q169" s="129">
        <f>+ROUND(H169*Parámetros!$B$109,0)</f>
        <v>71</v>
      </c>
      <c r="R169" s="129">
        <f>+ROUND(I169*Parámetros!$B$110,0)</f>
        <v>100</v>
      </c>
      <c r="S169" s="129">
        <f>+ROUND(J169*Parámetros!$B$111,0)</f>
        <v>87</v>
      </c>
      <c r="T169" s="129">
        <f>+ROUND(K169*Parámetros!$B$112,0)</f>
        <v>70</v>
      </c>
      <c r="U169" s="129">
        <f>+ROUND(L169*Parámetros!$B$113,0)</f>
        <v>82</v>
      </c>
      <c r="V169" s="129">
        <f t="shared" si="17"/>
        <v>489</v>
      </c>
      <c r="W169" s="129">
        <f t="shared" si="19"/>
        <v>347</v>
      </c>
      <c r="X169" s="59">
        <f t="shared" si="14"/>
        <v>5046</v>
      </c>
      <c r="Y169" s="60">
        <f>+ROUND(M169*Parámetros!$C$105,0)</f>
        <v>0</v>
      </c>
      <c r="Z169" s="60">
        <f>+ROUND(N169*Parámetros!$C$106,0)</f>
        <v>0</v>
      </c>
      <c r="AA169" s="60">
        <f>+ROUND(O169*Parámetros!$C$107,0)</f>
        <v>1</v>
      </c>
      <c r="AB169" s="60">
        <f>+ROUND(P169*Parámetros!$C$108,0)</f>
        <v>3</v>
      </c>
      <c r="AC169" s="60">
        <f>+ROUND(Q169*Parámetros!$C$109,0)</f>
        <v>4</v>
      </c>
      <c r="AD169" s="60">
        <f>+ROUND(R169*Parámetros!$C$110,0)</f>
        <v>12</v>
      </c>
      <c r="AE169" s="60">
        <f>+ROUND(S169*Parámetros!$C$111,0)</f>
        <v>24</v>
      </c>
      <c r="AF169" s="60">
        <f>+ROUND(T169*Parámetros!$C$112,0)</f>
        <v>30</v>
      </c>
      <c r="AG169" s="60">
        <f>+ROUND(U169*Parámetros!$C$113,0)</f>
        <v>58</v>
      </c>
      <c r="AH169" s="60">
        <f t="shared" si="18"/>
        <v>132</v>
      </c>
      <c r="AI169" s="107">
        <f t="shared" si="20"/>
        <v>96</v>
      </c>
      <c r="AJ169" s="59">
        <f t="shared" si="15"/>
        <v>1376</v>
      </c>
    </row>
    <row r="170" spans="1:36" x14ac:dyDescent="0.25">
      <c r="A170" s="19">
        <v>44052</v>
      </c>
      <c r="B170" s="52">
        <f t="shared" si="16"/>
        <v>160</v>
      </c>
      <c r="C170" s="56">
        <f>+'Modelo predictivo'!G167</f>
        <v>7960.63062466681</v>
      </c>
      <c r="D170" s="59">
        <f>+$C170*'Estructura Poblacion'!C$19</f>
        <v>324.74156746647498</v>
      </c>
      <c r="E170" s="59">
        <f>+$C170*'Estructura Poblacion'!D$19</f>
        <v>534.06033263890322</v>
      </c>
      <c r="F170" s="59">
        <f>+$C170*'Estructura Poblacion'!E$19</f>
        <v>1620.7600666083708</v>
      </c>
      <c r="G170" s="59">
        <f>+$C170*'Estructura Poblacion'!F$19</f>
        <v>1849.7666949649756</v>
      </c>
      <c r="H170" s="59">
        <f>+$C170*'Estructura Poblacion'!G$19</f>
        <v>1481.1871793919752</v>
      </c>
      <c r="I170" s="59">
        <f>+$C170*'Estructura Poblacion'!H$19</f>
        <v>1008.1375876095316</v>
      </c>
      <c r="J170" s="59">
        <f>+$C170*'Estructura Poblacion'!I$19</f>
        <v>536.22383408771373</v>
      </c>
      <c r="K170" s="59">
        <f>+$C170*'Estructura Poblacion'!J$19</f>
        <v>295.37203529887074</v>
      </c>
      <c r="L170" s="59">
        <f>+$C170*'Estructura Poblacion'!K$19</f>
        <v>310.38132659999451</v>
      </c>
      <c r="M170" s="129">
        <f>+ROUND(D170*Parámetros!$B$105,0)</f>
        <v>0</v>
      </c>
      <c r="N170" s="129">
        <f>+ROUND(E170*Parámetros!$B$106,0)</f>
        <v>2</v>
      </c>
      <c r="O170" s="129">
        <f>+ROUND(F170*Parámetros!$B$107,0)</f>
        <v>19</v>
      </c>
      <c r="P170" s="129">
        <f>+ROUND(G170*Parámetros!$B$108,0)</f>
        <v>59</v>
      </c>
      <c r="Q170" s="129">
        <f>+ROUND(H170*Parámetros!$B$109,0)</f>
        <v>73</v>
      </c>
      <c r="R170" s="129">
        <f>+ROUND(I170*Parámetros!$B$110,0)</f>
        <v>103</v>
      </c>
      <c r="S170" s="129">
        <f>+ROUND(J170*Parámetros!$B$111,0)</f>
        <v>89</v>
      </c>
      <c r="T170" s="129">
        <f>+ROUND(K170*Parámetros!$B$112,0)</f>
        <v>72</v>
      </c>
      <c r="U170" s="129">
        <f>+ROUND(L170*Parámetros!$B$113,0)</f>
        <v>85</v>
      </c>
      <c r="V170" s="129">
        <f t="shared" si="17"/>
        <v>502</v>
      </c>
      <c r="W170" s="129">
        <f t="shared" si="19"/>
        <v>358</v>
      </c>
      <c r="X170" s="59">
        <f t="shared" si="14"/>
        <v>5190</v>
      </c>
      <c r="Y170" s="60">
        <f>+ROUND(M170*Parámetros!$C$105,0)</f>
        <v>0</v>
      </c>
      <c r="Z170" s="60">
        <f>+ROUND(N170*Parámetros!$C$106,0)</f>
        <v>0</v>
      </c>
      <c r="AA170" s="60">
        <f>+ROUND(O170*Parámetros!$C$107,0)</f>
        <v>1</v>
      </c>
      <c r="AB170" s="60">
        <f>+ROUND(P170*Parámetros!$C$108,0)</f>
        <v>3</v>
      </c>
      <c r="AC170" s="60">
        <f>+ROUND(Q170*Parámetros!$C$109,0)</f>
        <v>5</v>
      </c>
      <c r="AD170" s="60">
        <f>+ROUND(R170*Parámetros!$C$110,0)</f>
        <v>13</v>
      </c>
      <c r="AE170" s="60">
        <f>+ROUND(S170*Parámetros!$C$111,0)</f>
        <v>24</v>
      </c>
      <c r="AF170" s="60">
        <f>+ROUND(T170*Parámetros!$C$112,0)</f>
        <v>31</v>
      </c>
      <c r="AG170" s="60">
        <f>+ROUND(U170*Parámetros!$C$113,0)</f>
        <v>60</v>
      </c>
      <c r="AH170" s="60">
        <f t="shared" si="18"/>
        <v>137</v>
      </c>
      <c r="AI170" s="107">
        <f t="shared" si="20"/>
        <v>98</v>
      </c>
      <c r="AJ170" s="59">
        <f t="shared" si="15"/>
        <v>1415</v>
      </c>
    </row>
    <row r="171" spans="1:36" x14ac:dyDescent="0.25">
      <c r="A171" s="19">
        <v>44053</v>
      </c>
      <c r="B171" s="52">
        <f t="shared" si="16"/>
        <v>161</v>
      </c>
      <c r="C171" s="56">
        <f>+'Modelo predictivo'!G168</f>
        <v>6480.3713463842869</v>
      </c>
      <c r="D171" s="59">
        <f>+$C171*'Estructura Poblacion'!C$19</f>
        <v>264.35668830919349</v>
      </c>
      <c r="E171" s="59">
        <f>+$C171*'Estructura Poblacion'!D$19</f>
        <v>434.75315462441324</v>
      </c>
      <c r="F171" s="59">
        <f>+$C171*'Estructura Poblacion'!E$19</f>
        <v>1319.3838013872651</v>
      </c>
      <c r="G171" s="59">
        <f>+$C171*'Estructura Poblacion'!F$19</f>
        <v>1505.8072221569394</v>
      </c>
      <c r="H171" s="59">
        <f>+$C171*'Estructura Poblacion'!G$19</f>
        <v>1205.764142129791</v>
      </c>
      <c r="I171" s="59">
        <f>+$C171*'Estructura Poblacion'!H$19</f>
        <v>820.67693427632548</v>
      </c>
      <c r="J171" s="59">
        <f>+$C171*'Estructura Poblacion'!I$19</f>
        <v>436.51435841061704</v>
      </c>
      <c r="K171" s="59">
        <f>+$C171*'Estructura Poblacion'!J$19</f>
        <v>240.44834691147665</v>
      </c>
      <c r="L171" s="59">
        <f>+$C171*'Estructura Poblacion'!K$19</f>
        <v>252.66669817826568</v>
      </c>
      <c r="M171" s="129">
        <f>+ROUND(D171*Parámetros!$B$105,0)</f>
        <v>0</v>
      </c>
      <c r="N171" s="129">
        <f>+ROUND(E171*Parámetros!$B$106,0)</f>
        <v>1</v>
      </c>
      <c r="O171" s="129">
        <f>+ROUND(F171*Parámetros!$B$107,0)</f>
        <v>16</v>
      </c>
      <c r="P171" s="129">
        <f>+ROUND(G171*Parámetros!$B$108,0)</f>
        <v>48</v>
      </c>
      <c r="Q171" s="129">
        <f>+ROUND(H171*Parámetros!$B$109,0)</f>
        <v>59</v>
      </c>
      <c r="R171" s="129">
        <f>+ROUND(I171*Parámetros!$B$110,0)</f>
        <v>84</v>
      </c>
      <c r="S171" s="129">
        <f>+ROUND(J171*Parámetros!$B$111,0)</f>
        <v>72</v>
      </c>
      <c r="T171" s="129">
        <f>+ROUND(K171*Parámetros!$B$112,0)</f>
        <v>58</v>
      </c>
      <c r="U171" s="129">
        <f>+ROUND(L171*Parámetros!$B$113,0)</f>
        <v>69</v>
      </c>
      <c r="V171" s="129">
        <f t="shared" si="17"/>
        <v>407</v>
      </c>
      <c r="W171" s="129">
        <f t="shared" si="19"/>
        <v>369</v>
      </c>
      <c r="X171" s="59">
        <f t="shared" si="14"/>
        <v>5228</v>
      </c>
      <c r="Y171" s="60">
        <f>+ROUND(M171*Parámetros!$C$105,0)</f>
        <v>0</v>
      </c>
      <c r="Z171" s="60">
        <f>+ROUND(N171*Parámetros!$C$106,0)</f>
        <v>0</v>
      </c>
      <c r="AA171" s="60">
        <f>+ROUND(O171*Parámetros!$C$107,0)</f>
        <v>1</v>
      </c>
      <c r="AB171" s="60">
        <f>+ROUND(P171*Parámetros!$C$108,0)</f>
        <v>2</v>
      </c>
      <c r="AC171" s="60">
        <f>+ROUND(Q171*Parámetros!$C$109,0)</f>
        <v>4</v>
      </c>
      <c r="AD171" s="60">
        <f>+ROUND(R171*Parámetros!$C$110,0)</f>
        <v>10</v>
      </c>
      <c r="AE171" s="60">
        <f>+ROUND(S171*Parámetros!$C$111,0)</f>
        <v>20</v>
      </c>
      <c r="AF171" s="60">
        <f>+ROUND(T171*Parámetros!$C$112,0)</f>
        <v>25</v>
      </c>
      <c r="AG171" s="60">
        <f>+ROUND(U171*Parámetros!$C$113,0)</f>
        <v>49</v>
      </c>
      <c r="AH171" s="60">
        <f t="shared" si="18"/>
        <v>111</v>
      </c>
      <c r="AI171" s="107">
        <f t="shared" si="20"/>
        <v>100</v>
      </c>
      <c r="AJ171" s="59">
        <f t="shared" si="15"/>
        <v>1426</v>
      </c>
    </row>
    <row r="172" spans="1:36" x14ac:dyDescent="0.25">
      <c r="A172" s="19">
        <v>44054</v>
      </c>
      <c r="B172" s="52">
        <f t="shared" si="16"/>
        <v>162</v>
      </c>
      <c r="C172" s="56">
        <f>+'Modelo predictivo'!G169</f>
        <v>6532.277401342988</v>
      </c>
      <c r="D172" s="59">
        <f>+$C172*'Estructura Poblacion'!C$19</f>
        <v>266.47411523716318</v>
      </c>
      <c r="E172" s="59">
        <f>+$C172*'Estructura Poblacion'!D$19</f>
        <v>438.23541203393569</v>
      </c>
      <c r="F172" s="59">
        <f>+$C172*'Estructura Poblacion'!E$19</f>
        <v>1329.9517155461717</v>
      </c>
      <c r="G172" s="59">
        <f>+$C172*'Estructura Poblacion'!F$19</f>
        <v>1517.8683384499273</v>
      </c>
      <c r="H172" s="59">
        <f>+$C172*'Estructura Poblacion'!G$19</f>
        <v>1215.4219929663084</v>
      </c>
      <c r="I172" s="59">
        <f>+$C172*'Estructura Poblacion'!H$19</f>
        <v>827.25033875840847</v>
      </c>
      <c r="J172" s="59">
        <f>+$C172*'Estructura Poblacion'!I$19</f>
        <v>440.01072259514262</v>
      </c>
      <c r="K172" s="59">
        <f>+$C172*'Estructura Poblacion'!J$19</f>
        <v>242.37427436877886</v>
      </c>
      <c r="L172" s="59">
        <f>+$C172*'Estructura Poblacion'!K$19</f>
        <v>254.69049138715209</v>
      </c>
      <c r="M172" s="129">
        <f>+ROUND(D172*Parámetros!$B$105,0)</f>
        <v>0</v>
      </c>
      <c r="N172" s="129">
        <f>+ROUND(E172*Parámetros!$B$106,0)</f>
        <v>1</v>
      </c>
      <c r="O172" s="129">
        <f>+ROUND(F172*Parámetros!$B$107,0)</f>
        <v>16</v>
      </c>
      <c r="P172" s="129">
        <f>+ROUND(G172*Parámetros!$B$108,0)</f>
        <v>49</v>
      </c>
      <c r="Q172" s="129">
        <f>+ROUND(H172*Parámetros!$B$109,0)</f>
        <v>60</v>
      </c>
      <c r="R172" s="129">
        <f>+ROUND(I172*Parámetros!$B$110,0)</f>
        <v>84</v>
      </c>
      <c r="S172" s="129">
        <f>+ROUND(J172*Parámetros!$B$111,0)</f>
        <v>73</v>
      </c>
      <c r="T172" s="129">
        <f>+ROUND(K172*Parámetros!$B$112,0)</f>
        <v>59</v>
      </c>
      <c r="U172" s="129">
        <f>+ROUND(L172*Parámetros!$B$113,0)</f>
        <v>70</v>
      </c>
      <c r="V172" s="129">
        <f t="shared" si="17"/>
        <v>412</v>
      </c>
      <c r="W172" s="129">
        <f t="shared" si="19"/>
        <v>381</v>
      </c>
      <c r="X172" s="59">
        <f t="shared" si="14"/>
        <v>5259</v>
      </c>
      <c r="Y172" s="60">
        <f>+ROUND(M172*Parámetros!$C$105,0)</f>
        <v>0</v>
      </c>
      <c r="Z172" s="60">
        <f>+ROUND(N172*Parámetros!$C$106,0)</f>
        <v>0</v>
      </c>
      <c r="AA172" s="60">
        <f>+ROUND(O172*Parámetros!$C$107,0)</f>
        <v>1</v>
      </c>
      <c r="AB172" s="60">
        <f>+ROUND(P172*Parámetros!$C$108,0)</f>
        <v>2</v>
      </c>
      <c r="AC172" s="60">
        <f>+ROUND(Q172*Parámetros!$C$109,0)</f>
        <v>4</v>
      </c>
      <c r="AD172" s="60">
        <f>+ROUND(R172*Parámetros!$C$110,0)</f>
        <v>10</v>
      </c>
      <c r="AE172" s="60">
        <f>+ROUND(S172*Parámetros!$C$111,0)</f>
        <v>20</v>
      </c>
      <c r="AF172" s="60">
        <f>+ROUND(T172*Parámetros!$C$112,0)</f>
        <v>25</v>
      </c>
      <c r="AG172" s="60">
        <f>+ROUND(U172*Parámetros!$C$113,0)</f>
        <v>50</v>
      </c>
      <c r="AH172" s="60">
        <f t="shared" si="18"/>
        <v>112</v>
      </c>
      <c r="AI172" s="107">
        <f t="shared" si="20"/>
        <v>104</v>
      </c>
      <c r="AJ172" s="59">
        <f t="shared" si="15"/>
        <v>1434</v>
      </c>
    </row>
    <row r="173" spans="1:36" x14ac:dyDescent="0.25">
      <c r="A173" s="19">
        <v>44055</v>
      </c>
      <c r="B173" s="52">
        <f t="shared" si="16"/>
        <v>163</v>
      </c>
      <c r="C173" s="56">
        <f>+'Modelo predictivo'!G170</f>
        <v>6584.5153259038925</v>
      </c>
      <c r="D173" s="59">
        <f>+$C173*'Estructura Poblacion'!C$19</f>
        <v>268.60508027032773</v>
      </c>
      <c r="E173" s="59">
        <f>+$C173*'Estructura Poblacion'!D$19</f>
        <v>441.73993380899668</v>
      </c>
      <c r="F173" s="59">
        <f>+$C173*'Estructura Poblacion'!E$19</f>
        <v>1340.5871973418564</v>
      </c>
      <c r="G173" s="59">
        <f>+$C173*'Estructura Poblacion'!F$19</f>
        <v>1530.0065694045759</v>
      </c>
      <c r="H173" s="59">
        <f>+$C173*'Estructura Poblacion'!G$19</f>
        <v>1225.1415928052841</v>
      </c>
      <c r="I173" s="59">
        <f>+$C173*'Estructura Poblacion'!H$19</f>
        <v>833.86577134554273</v>
      </c>
      <c r="J173" s="59">
        <f>+$C173*'Estructura Poblacion'!I$19</f>
        <v>443.52944133911211</v>
      </c>
      <c r="K173" s="59">
        <f>+$C173*'Estructura Poblacion'!J$19</f>
        <v>244.31251554901061</v>
      </c>
      <c r="L173" s="59">
        <f>+$C173*'Estructura Poblacion'!K$19</f>
        <v>256.72722403918652</v>
      </c>
      <c r="M173" s="129">
        <f>+ROUND(D173*Parámetros!$B$105,0)</f>
        <v>0</v>
      </c>
      <c r="N173" s="129">
        <f>+ROUND(E173*Parámetros!$B$106,0)</f>
        <v>1</v>
      </c>
      <c r="O173" s="129">
        <f>+ROUND(F173*Parámetros!$B$107,0)</f>
        <v>16</v>
      </c>
      <c r="P173" s="129">
        <f>+ROUND(G173*Parámetros!$B$108,0)</f>
        <v>49</v>
      </c>
      <c r="Q173" s="129">
        <f>+ROUND(H173*Parámetros!$B$109,0)</f>
        <v>60</v>
      </c>
      <c r="R173" s="129">
        <f>+ROUND(I173*Parámetros!$B$110,0)</f>
        <v>85</v>
      </c>
      <c r="S173" s="129">
        <f>+ROUND(J173*Parámetros!$B$111,0)</f>
        <v>74</v>
      </c>
      <c r="T173" s="129">
        <f>+ROUND(K173*Parámetros!$B$112,0)</f>
        <v>59</v>
      </c>
      <c r="U173" s="129">
        <f>+ROUND(L173*Parámetros!$B$113,0)</f>
        <v>70</v>
      </c>
      <c r="V173" s="129">
        <f t="shared" si="17"/>
        <v>414</v>
      </c>
      <c r="W173" s="129">
        <f t="shared" si="19"/>
        <v>392</v>
      </c>
      <c r="X173" s="59">
        <f t="shared" si="14"/>
        <v>5281</v>
      </c>
      <c r="Y173" s="60">
        <f>+ROUND(M173*Parámetros!$C$105,0)</f>
        <v>0</v>
      </c>
      <c r="Z173" s="60">
        <f>+ROUND(N173*Parámetros!$C$106,0)</f>
        <v>0</v>
      </c>
      <c r="AA173" s="60">
        <f>+ROUND(O173*Parámetros!$C$107,0)</f>
        <v>1</v>
      </c>
      <c r="AB173" s="60">
        <f>+ROUND(P173*Parámetros!$C$108,0)</f>
        <v>2</v>
      </c>
      <c r="AC173" s="60">
        <f>+ROUND(Q173*Parámetros!$C$109,0)</f>
        <v>4</v>
      </c>
      <c r="AD173" s="60">
        <f>+ROUND(R173*Parámetros!$C$110,0)</f>
        <v>10</v>
      </c>
      <c r="AE173" s="60">
        <f>+ROUND(S173*Parámetros!$C$111,0)</f>
        <v>20</v>
      </c>
      <c r="AF173" s="60">
        <f>+ROUND(T173*Parámetros!$C$112,0)</f>
        <v>25</v>
      </c>
      <c r="AG173" s="60">
        <f>+ROUND(U173*Parámetros!$C$113,0)</f>
        <v>50</v>
      </c>
      <c r="AH173" s="60">
        <f t="shared" si="18"/>
        <v>112</v>
      </c>
      <c r="AI173" s="107">
        <f t="shared" si="20"/>
        <v>107</v>
      </c>
      <c r="AJ173" s="59">
        <f t="shared" si="15"/>
        <v>1439</v>
      </c>
    </row>
    <row r="174" spans="1:36" x14ac:dyDescent="0.25">
      <c r="A174" s="19">
        <v>44056</v>
      </c>
      <c r="B174" s="52">
        <f t="shared" si="16"/>
        <v>164</v>
      </c>
      <c r="C174" s="56">
        <f>+'Modelo predictivo'!G171</f>
        <v>6637.085769765079</v>
      </c>
      <c r="D174" s="59">
        <f>+$C174*'Estructura Poblacion'!C$19</f>
        <v>270.74960991211151</v>
      </c>
      <c r="E174" s="59">
        <f>+$C174*'Estructura Poblacion'!D$19</f>
        <v>445.2667635363407</v>
      </c>
      <c r="F174" s="59">
        <f>+$C174*'Estructura Poblacion'!E$19</f>
        <v>1351.2903790508626</v>
      </c>
      <c r="G174" s="59">
        <f>+$C174*'Estructura Poblacion'!F$19</f>
        <v>1542.2220659875516</v>
      </c>
      <c r="H174" s="59">
        <f>+$C174*'Estructura Poblacion'!G$19</f>
        <v>1234.9230625321745</v>
      </c>
      <c r="I174" s="59">
        <f>+$C174*'Estructura Poblacion'!H$19</f>
        <v>840.52331431576397</v>
      </c>
      <c r="J174" s="59">
        <f>+$C174*'Estructura Poblacion'!I$19</f>
        <v>447.07055840584178</v>
      </c>
      <c r="K174" s="59">
        <f>+$C174*'Estructura Poblacion'!J$19</f>
        <v>246.26309455863444</v>
      </c>
      <c r="L174" s="59">
        <f>+$C174*'Estructura Poblacion'!K$19</f>
        <v>258.77692146579818</v>
      </c>
      <c r="M174" s="129">
        <f>+ROUND(D174*Parámetros!$B$105,0)</f>
        <v>0</v>
      </c>
      <c r="N174" s="129">
        <f>+ROUND(E174*Parámetros!$B$106,0)</f>
        <v>1</v>
      </c>
      <c r="O174" s="129">
        <f>+ROUND(F174*Parámetros!$B$107,0)</f>
        <v>16</v>
      </c>
      <c r="P174" s="129">
        <f>+ROUND(G174*Parámetros!$B$108,0)</f>
        <v>49</v>
      </c>
      <c r="Q174" s="129">
        <f>+ROUND(H174*Parámetros!$B$109,0)</f>
        <v>61</v>
      </c>
      <c r="R174" s="129">
        <f>+ROUND(I174*Parámetros!$B$110,0)</f>
        <v>86</v>
      </c>
      <c r="S174" s="129">
        <f>+ROUND(J174*Parámetros!$B$111,0)</f>
        <v>74</v>
      </c>
      <c r="T174" s="129">
        <f>+ROUND(K174*Parámetros!$B$112,0)</f>
        <v>60</v>
      </c>
      <c r="U174" s="129">
        <f>+ROUND(L174*Parámetros!$B$113,0)</f>
        <v>71</v>
      </c>
      <c r="V174" s="129">
        <f t="shared" si="17"/>
        <v>418</v>
      </c>
      <c r="W174" s="129">
        <f t="shared" si="19"/>
        <v>405</v>
      </c>
      <c r="X174" s="59">
        <f t="shared" si="14"/>
        <v>5294</v>
      </c>
      <c r="Y174" s="60">
        <f>+ROUND(M174*Parámetros!$C$105,0)</f>
        <v>0</v>
      </c>
      <c r="Z174" s="60">
        <f>+ROUND(N174*Parámetros!$C$106,0)</f>
        <v>0</v>
      </c>
      <c r="AA174" s="60">
        <f>+ROUND(O174*Parámetros!$C$107,0)</f>
        <v>1</v>
      </c>
      <c r="AB174" s="60">
        <f>+ROUND(P174*Parámetros!$C$108,0)</f>
        <v>2</v>
      </c>
      <c r="AC174" s="60">
        <f>+ROUND(Q174*Parámetros!$C$109,0)</f>
        <v>4</v>
      </c>
      <c r="AD174" s="60">
        <f>+ROUND(R174*Parámetros!$C$110,0)</f>
        <v>10</v>
      </c>
      <c r="AE174" s="60">
        <f>+ROUND(S174*Parámetros!$C$111,0)</f>
        <v>20</v>
      </c>
      <c r="AF174" s="60">
        <f>+ROUND(T174*Parámetros!$C$112,0)</f>
        <v>26</v>
      </c>
      <c r="AG174" s="60">
        <f>+ROUND(U174*Parámetros!$C$113,0)</f>
        <v>50</v>
      </c>
      <c r="AH174" s="60">
        <f t="shared" si="18"/>
        <v>113</v>
      </c>
      <c r="AI174" s="107">
        <f t="shared" si="20"/>
        <v>110</v>
      </c>
      <c r="AJ174" s="59">
        <f t="shared" si="15"/>
        <v>1442</v>
      </c>
    </row>
    <row r="175" spans="1:36" x14ac:dyDescent="0.25">
      <c r="A175" s="19">
        <v>44057</v>
      </c>
      <c r="B175" s="52">
        <f t="shared" si="16"/>
        <v>165</v>
      </c>
      <c r="C175" s="56">
        <f>+'Modelo predictivo'!G172</f>
        <v>6689.9893549606204</v>
      </c>
      <c r="D175" s="59">
        <f>+$C175*'Estructura Poblacion'!C$19</f>
        <v>272.90772953742896</v>
      </c>
      <c r="E175" s="59">
        <f>+$C175*'Estructura Poblacion'!D$19</f>
        <v>448.8159429467978</v>
      </c>
      <c r="F175" s="59">
        <f>+$C175*'Estructura Poblacion'!E$19</f>
        <v>1362.0613873174264</v>
      </c>
      <c r="G175" s="59">
        <f>+$C175*'Estructura Poblacion'!F$19</f>
        <v>1554.5149727373921</v>
      </c>
      <c r="H175" s="59">
        <f>+$C175*'Estructura Poblacion'!G$19</f>
        <v>1244.7665178851587</v>
      </c>
      <c r="I175" s="59">
        <f>+$C175*'Estructura Poblacion'!H$19</f>
        <v>847.22304644372718</v>
      </c>
      <c r="J175" s="59">
        <f>+$C175*'Estructura Poblacion'!I$19</f>
        <v>450.63411569521503</v>
      </c>
      <c r="K175" s="59">
        <f>+$C175*'Estructura Poblacion'!J$19</f>
        <v>248.22603447766483</v>
      </c>
      <c r="L175" s="59">
        <f>+$C175*'Estructura Poblacion'!K$19</f>
        <v>260.83960791980951</v>
      </c>
      <c r="M175" s="129">
        <f>+ROUND(D175*Parámetros!$B$105,0)</f>
        <v>0</v>
      </c>
      <c r="N175" s="129">
        <f>+ROUND(E175*Parámetros!$B$106,0)</f>
        <v>1</v>
      </c>
      <c r="O175" s="129">
        <f>+ROUND(F175*Parámetros!$B$107,0)</f>
        <v>16</v>
      </c>
      <c r="P175" s="129">
        <f>+ROUND(G175*Parámetros!$B$108,0)</f>
        <v>50</v>
      </c>
      <c r="Q175" s="129">
        <f>+ROUND(H175*Parámetros!$B$109,0)</f>
        <v>61</v>
      </c>
      <c r="R175" s="129">
        <f>+ROUND(I175*Parámetros!$B$110,0)</f>
        <v>86</v>
      </c>
      <c r="S175" s="129">
        <f>+ROUND(J175*Parámetros!$B$111,0)</f>
        <v>75</v>
      </c>
      <c r="T175" s="129">
        <f>+ROUND(K175*Parámetros!$B$112,0)</f>
        <v>60</v>
      </c>
      <c r="U175" s="129">
        <f>+ROUND(L175*Parámetros!$B$113,0)</f>
        <v>71</v>
      </c>
      <c r="V175" s="129">
        <f t="shared" si="17"/>
        <v>420</v>
      </c>
      <c r="W175" s="129">
        <f t="shared" si="19"/>
        <v>417</v>
      </c>
      <c r="X175" s="59">
        <f t="shared" si="14"/>
        <v>5297</v>
      </c>
      <c r="Y175" s="60">
        <f>+ROUND(M175*Parámetros!$C$105,0)</f>
        <v>0</v>
      </c>
      <c r="Z175" s="60">
        <f>+ROUND(N175*Parámetros!$C$106,0)</f>
        <v>0</v>
      </c>
      <c r="AA175" s="60">
        <f>+ROUND(O175*Parámetros!$C$107,0)</f>
        <v>1</v>
      </c>
      <c r="AB175" s="60">
        <f>+ROUND(P175*Parámetros!$C$108,0)</f>
        <v>3</v>
      </c>
      <c r="AC175" s="60">
        <f>+ROUND(Q175*Parámetros!$C$109,0)</f>
        <v>4</v>
      </c>
      <c r="AD175" s="60">
        <f>+ROUND(R175*Parámetros!$C$110,0)</f>
        <v>10</v>
      </c>
      <c r="AE175" s="60">
        <f>+ROUND(S175*Parámetros!$C$111,0)</f>
        <v>21</v>
      </c>
      <c r="AF175" s="60">
        <f>+ROUND(T175*Parámetros!$C$112,0)</f>
        <v>26</v>
      </c>
      <c r="AG175" s="60">
        <f>+ROUND(U175*Parámetros!$C$113,0)</f>
        <v>50</v>
      </c>
      <c r="AH175" s="60">
        <f t="shared" si="18"/>
        <v>115</v>
      </c>
      <c r="AI175" s="107">
        <f t="shared" si="20"/>
        <v>113</v>
      </c>
      <c r="AJ175" s="59">
        <f t="shared" si="15"/>
        <v>1444</v>
      </c>
    </row>
    <row r="176" spans="1:36" x14ac:dyDescent="0.25">
      <c r="A176" s="19">
        <v>44058</v>
      </c>
      <c r="B176" s="52">
        <f t="shared" si="16"/>
        <v>166</v>
      </c>
      <c r="C176" s="56">
        <f>+'Modelo predictivo'!G173</f>
        <v>6743.226675234735</v>
      </c>
      <c r="D176" s="59">
        <f>+$C176*'Estructura Poblacion'!C$19</f>
        <v>275.07946336715355</v>
      </c>
      <c r="E176" s="59">
        <f>+$C176*'Estructura Poblacion'!D$19</f>
        <v>452.38751187329694</v>
      </c>
      <c r="F176" s="59">
        <f>+$C176*'Estructura Poblacion'!E$19</f>
        <v>1372.9003430260561</v>
      </c>
      <c r="G176" s="59">
        <f>+$C176*'Estructura Poblacion'!F$19</f>
        <v>1566.8854276190823</v>
      </c>
      <c r="H176" s="59">
        <f>+$C176*'Estructura Poblacion'!G$19</f>
        <v>1254.672069338691</v>
      </c>
      <c r="I176" s="59">
        <f>+$C176*'Estructura Poblacion'!H$19</f>
        <v>853.96504292144823</v>
      </c>
      <c r="J176" s="59">
        <f>+$C176*'Estructura Poblacion'!I$19</f>
        <v>454.22015320152576</v>
      </c>
      <c r="K176" s="59">
        <f>+$C176*'Estructura Poblacion'!J$19</f>
        <v>250.20135733644665</v>
      </c>
      <c r="L176" s="59">
        <f>+$C176*'Estructura Poblacion'!K$19</f>
        <v>262.91530655103446</v>
      </c>
      <c r="M176" s="129">
        <f>+ROUND(D176*Parámetros!$B$105,0)</f>
        <v>0</v>
      </c>
      <c r="N176" s="129">
        <f>+ROUND(E176*Parámetros!$B$106,0)</f>
        <v>1</v>
      </c>
      <c r="O176" s="129">
        <f>+ROUND(F176*Parámetros!$B$107,0)</f>
        <v>16</v>
      </c>
      <c r="P176" s="129">
        <f>+ROUND(G176*Parámetros!$B$108,0)</f>
        <v>50</v>
      </c>
      <c r="Q176" s="129">
        <f>+ROUND(H176*Parámetros!$B$109,0)</f>
        <v>61</v>
      </c>
      <c r="R176" s="129">
        <f>+ROUND(I176*Parámetros!$B$110,0)</f>
        <v>87</v>
      </c>
      <c r="S176" s="129">
        <f>+ROUND(J176*Parámetros!$B$111,0)</f>
        <v>75</v>
      </c>
      <c r="T176" s="129">
        <f>+ROUND(K176*Parámetros!$B$112,0)</f>
        <v>61</v>
      </c>
      <c r="U176" s="129">
        <f>+ROUND(L176*Parámetros!$B$113,0)</f>
        <v>72</v>
      </c>
      <c r="V176" s="129">
        <f t="shared" si="17"/>
        <v>423</v>
      </c>
      <c r="W176" s="129">
        <f t="shared" si="19"/>
        <v>421</v>
      </c>
      <c r="X176" s="59">
        <f t="shared" si="14"/>
        <v>5299</v>
      </c>
      <c r="Y176" s="60">
        <f>+ROUND(M176*Parámetros!$C$105,0)</f>
        <v>0</v>
      </c>
      <c r="Z176" s="60">
        <f>+ROUND(N176*Parámetros!$C$106,0)</f>
        <v>0</v>
      </c>
      <c r="AA176" s="60">
        <f>+ROUND(O176*Parámetros!$C$107,0)</f>
        <v>1</v>
      </c>
      <c r="AB176" s="60">
        <f>+ROUND(P176*Parámetros!$C$108,0)</f>
        <v>3</v>
      </c>
      <c r="AC176" s="60">
        <f>+ROUND(Q176*Parámetros!$C$109,0)</f>
        <v>4</v>
      </c>
      <c r="AD176" s="60">
        <f>+ROUND(R176*Parámetros!$C$110,0)</f>
        <v>11</v>
      </c>
      <c r="AE176" s="60">
        <f>+ROUND(S176*Parámetros!$C$111,0)</f>
        <v>21</v>
      </c>
      <c r="AF176" s="60">
        <f>+ROUND(T176*Parámetros!$C$112,0)</f>
        <v>26</v>
      </c>
      <c r="AG176" s="60">
        <f>+ROUND(U176*Parámetros!$C$113,0)</f>
        <v>51</v>
      </c>
      <c r="AH176" s="60">
        <f t="shared" si="18"/>
        <v>117</v>
      </c>
      <c r="AI176" s="107">
        <f t="shared" si="20"/>
        <v>116</v>
      </c>
      <c r="AJ176" s="59">
        <f t="shared" si="15"/>
        <v>1445</v>
      </c>
    </row>
    <row r="177" spans="1:36" x14ac:dyDescent="0.25">
      <c r="A177" s="19">
        <v>44059</v>
      </c>
      <c r="B177" s="52">
        <f t="shared" si="16"/>
        <v>167</v>
      </c>
      <c r="C177" s="56">
        <f>+'Modelo predictivo'!G174</f>
        <v>6796.7982954457402</v>
      </c>
      <c r="D177" s="59">
        <f>+$C177*'Estructura Poblacion'!C$19</f>
        <v>277.26483444380352</v>
      </c>
      <c r="E177" s="59">
        <f>+$C177*'Estructura Poblacion'!D$19</f>
        <v>455.98150821087876</v>
      </c>
      <c r="F177" s="59">
        <f>+$C177*'Estructura Poblacion'!E$19</f>
        <v>1383.807361180179</v>
      </c>
      <c r="G177" s="59">
        <f>+$C177*'Estructura Poblacion'!F$19</f>
        <v>1579.3335618855529</v>
      </c>
      <c r="H177" s="59">
        <f>+$C177*'Estructura Poblacion'!G$19</f>
        <v>1264.6398219925982</v>
      </c>
      <c r="I177" s="59">
        <f>+$C177*'Estructura Poblacion'!H$19</f>
        <v>860.74937528282032</v>
      </c>
      <c r="J177" s="59">
        <f>+$C177*'Estructura Poblacion'!I$19</f>
        <v>457.82870897332913</v>
      </c>
      <c r="K177" s="59">
        <f>+$C177*'Estructura Poblacion'!J$19</f>
        <v>252.18908409353946</v>
      </c>
      <c r="L177" s="59">
        <f>+$C177*'Estructura Poblacion'!K$19</f>
        <v>265.00403938303907</v>
      </c>
      <c r="M177" s="129">
        <f>+ROUND(D177*Parámetros!$B$105,0)</f>
        <v>0</v>
      </c>
      <c r="N177" s="129">
        <f>+ROUND(E177*Parámetros!$B$106,0)</f>
        <v>1</v>
      </c>
      <c r="O177" s="129">
        <f>+ROUND(F177*Parámetros!$B$107,0)</f>
        <v>17</v>
      </c>
      <c r="P177" s="129">
        <f>+ROUND(G177*Parámetros!$B$108,0)</f>
        <v>51</v>
      </c>
      <c r="Q177" s="129">
        <f>+ROUND(H177*Parámetros!$B$109,0)</f>
        <v>62</v>
      </c>
      <c r="R177" s="129">
        <f>+ROUND(I177*Parámetros!$B$110,0)</f>
        <v>88</v>
      </c>
      <c r="S177" s="129">
        <f>+ROUND(J177*Parámetros!$B$111,0)</f>
        <v>76</v>
      </c>
      <c r="T177" s="129">
        <f>+ROUND(K177*Parámetros!$B$112,0)</f>
        <v>61</v>
      </c>
      <c r="U177" s="129">
        <f>+ROUND(L177*Parámetros!$B$113,0)</f>
        <v>72</v>
      </c>
      <c r="V177" s="129">
        <f t="shared" si="17"/>
        <v>428</v>
      </c>
      <c r="W177" s="129">
        <f t="shared" si="19"/>
        <v>433</v>
      </c>
      <c r="X177" s="59">
        <f t="shared" si="14"/>
        <v>5294</v>
      </c>
      <c r="Y177" s="60">
        <f>+ROUND(M177*Parámetros!$C$105,0)</f>
        <v>0</v>
      </c>
      <c r="Z177" s="60">
        <f>+ROUND(N177*Parámetros!$C$106,0)</f>
        <v>0</v>
      </c>
      <c r="AA177" s="60">
        <f>+ROUND(O177*Parámetros!$C$107,0)</f>
        <v>1</v>
      </c>
      <c r="AB177" s="60">
        <f>+ROUND(P177*Parámetros!$C$108,0)</f>
        <v>3</v>
      </c>
      <c r="AC177" s="60">
        <f>+ROUND(Q177*Parámetros!$C$109,0)</f>
        <v>4</v>
      </c>
      <c r="AD177" s="60">
        <f>+ROUND(R177*Parámetros!$C$110,0)</f>
        <v>11</v>
      </c>
      <c r="AE177" s="60">
        <f>+ROUND(S177*Parámetros!$C$111,0)</f>
        <v>21</v>
      </c>
      <c r="AF177" s="60">
        <f>+ROUND(T177*Parámetros!$C$112,0)</f>
        <v>26</v>
      </c>
      <c r="AG177" s="60">
        <f>+ROUND(U177*Parámetros!$C$113,0)</f>
        <v>51</v>
      </c>
      <c r="AH177" s="60">
        <f t="shared" si="18"/>
        <v>117</v>
      </c>
      <c r="AI177" s="107">
        <f t="shared" si="20"/>
        <v>119</v>
      </c>
      <c r="AJ177" s="59">
        <f t="shared" si="15"/>
        <v>1443</v>
      </c>
    </row>
    <row r="178" spans="1:36" x14ac:dyDescent="0.25">
      <c r="A178" s="19">
        <v>44060</v>
      </c>
      <c r="B178" s="52">
        <f t="shared" si="16"/>
        <v>168</v>
      </c>
      <c r="C178" s="56">
        <f>+'Modelo predictivo'!G175</f>
        <v>6064.119757078588</v>
      </c>
      <c r="D178" s="59">
        <f>+$C178*'Estructura Poblacion'!C$19</f>
        <v>247.37635095342006</v>
      </c>
      <c r="E178" s="59">
        <f>+$C178*'Estructura Poblacion'!D$19</f>
        <v>406.82779635477516</v>
      </c>
      <c r="F178" s="59">
        <f>+$C178*'Estructura Poblacion'!E$19</f>
        <v>1234.6362499158411</v>
      </c>
      <c r="G178" s="59">
        <f>+$C178*'Estructura Poblacion'!F$19</f>
        <v>1409.0851956081763</v>
      </c>
      <c r="H178" s="59">
        <f>+$C178*'Estructura Poblacion'!G$19</f>
        <v>1128.3146853529995</v>
      </c>
      <c r="I178" s="59">
        <f>+$C178*'Estructura Poblacion'!H$19</f>
        <v>767.96265913071227</v>
      </c>
      <c r="J178" s="59">
        <f>+$C178*'Estructura Poblacion'!I$19</f>
        <v>408.47587330982788</v>
      </c>
      <c r="K178" s="59">
        <f>+$C178*'Estructura Poblacion'!J$19</f>
        <v>225.00370628857877</v>
      </c>
      <c r="L178" s="59">
        <f>+$C178*'Estructura Poblacion'!K$19</f>
        <v>236.43724016425736</v>
      </c>
      <c r="M178" s="129">
        <f>+ROUND(D178*Parámetros!$B$105,0)</f>
        <v>0</v>
      </c>
      <c r="N178" s="129">
        <f>+ROUND(E178*Parámetros!$B$106,0)</f>
        <v>1</v>
      </c>
      <c r="O178" s="129">
        <f>+ROUND(F178*Parámetros!$B$107,0)</f>
        <v>15</v>
      </c>
      <c r="P178" s="129">
        <f>+ROUND(G178*Parámetros!$B$108,0)</f>
        <v>45</v>
      </c>
      <c r="Q178" s="129">
        <f>+ROUND(H178*Parámetros!$B$109,0)</f>
        <v>55</v>
      </c>
      <c r="R178" s="129">
        <f>+ROUND(I178*Parámetros!$B$110,0)</f>
        <v>78</v>
      </c>
      <c r="S178" s="129">
        <f>+ROUND(J178*Parámetros!$B$111,0)</f>
        <v>68</v>
      </c>
      <c r="T178" s="129">
        <f>+ROUND(K178*Parámetros!$B$112,0)</f>
        <v>55</v>
      </c>
      <c r="U178" s="129">
        <f>+ROUND(L178*Parámetros!$B$113,0)</f>
        <v>65</v>
      </c>
      <c r="V178" s="129">
        <f t="shared" si="17"/>
        <v>382</v>
      </c>
      <c r="W178" s="129">
        <f t="shared" si="19"/>
        <v>447</v>
      </c>
      <c r="X178" s="59">
        <f t="shared" si="14"/>
        <v>5229</v>
      </c>
      <c r="Y178" s="60">
        <f>+ROUND(M178*Parámetros!$C$105,0)</f>
        <v>0</v>
      </c>
      <c r="Z178" s="60">
        <f>+ROUND(N178*Parámetros!$C$106,0)</f>
        <v>0</v>
      </c>
      <c r="AA178" s="60">
        <f>+ROUND(O178*Parámetros!$C$107,0)</f>
        <v>1</v>
      </c>
      <c r="AB178" s="60">
        <f>+ROUND(P178*Parámetros!$C$108,0)</f>
        <v>2</v>
      </c>
      <c r="AC178" s="60">
        <f>+ROUND(Q178*Parámetros!$C$109,0)</f>
        <v>3</v>
      </c>
      <c r="AD178" s="60">
        <f>+ROUND(R178*Parámetros!$C$110,0)</f>
        <v>10</v>
      </c>
      <c r="AE178" s="60">
        <f>+ROUND(S178*Parámetros!$C$111,0)</f>
        <v>19</v>
      </c>
      <c r="AF178" s="60">
        <f>+ROUND(T178*Parámetros!$C$112,0)</f>
        <v>24</v>
      </c>
      <c r="AG178" s="60">
        <f>+ROUND(U178*Parámetros!$C$113,0)</f>
        <v>46</v>
      </c>
      <c r="AH178" s="60">
        <f t="shared" si="18"/>
        <v>105</v>
      </c>
      <c r="AI178" s="107">
        <f t="shared" si="20"/>
        <v>123</v>
      </c>
      <c r="AJ178" s="59">
        <f t="shared" si="15"/>
        <v>1425</v>
      </c>
    </row>
    <row r="179" spans="1:36" x14ac:dyDescent="0.25">
      <c r="A179" s="19">
        <v>44061</v>
      </c>
      <c r="B179" s="52">
        <f t="shared" si="16"/>
        <v>169</v>
      </c>
      <c r="C179" s="56">
        <f>+'Modelo predictivo'!G176</f>
        <v>6056.894708737731</v>
      </c>
      <c r="D179" s="59">
        <f>+$C179*'Estructura Poblacion'!C$19</f>
        <v>247.08161632323123</v>
      </c>
      <c r="E179" s="59">
        <f>+$C179*'Estructura Poblacion'!D$19</f>
        <v>406.34308453957118</v>
      </c>
      <c r="F179" s="59">
        <f>+$C179*'Estructura Poblacion'!E$19</f>
        <v>1233.1652521541951</v>
      </c>
      <c r="G179" s="59">
        <f>+$C179*'Estructura Poblacion'!F$19</f>
        <v>1407.4063520063869</v>
      </c>
      <c r="H179" s="59">
        <f>+$C179*'Estructura Poblacion'!G$19</f>
        <v>1126.9703635928861</v>
      </c>
      <c r="I179" s="59">
        <f>+$C179*'Estructura Poblacion'!H$19</f>
        <v>767.04767599079059</v>
      </c>
      <c r="J179" s="59">
        <f>+$C179*'Estructura Poblacion'!I$19</f>
        <v>407.98919790614832</v>
      </c>
      <c r="K179" s="59">
        <f>+$C179*'Estructura Poblacion'!J$19</f>
        <v>224.73562737194632</v>
      </c>
      <c r="L179" s="59">
        <f>+$C179*'Estructura Poblacion'!K$19</f>
        <v>236.15553885257538</v>
      </c>
      <c r="M179" s="129">
        <f>+ROUND(D179*Parámetros!$B$105,0)</f>
        <v>0</v>
      </c>
      <c r="N179" s="129">
        <f>+ROUND(E179*Parámetros!$B$106,0)</f>
        <v>1</v>
      </c>
      <c r="O179" s="129">
        <f>+ROUND(F179*Parámetros!$B$107,0)</f>
        <v>15</v>
      </c>
      <c r="P179" s="129">
        <f>+ROUND(G179*Parámetros!$B$108,0)</f>
        <v>45</v>
      </c>
      <c r="Q179" s="129">
        <f>+ROUND(H179*Parámetros!$B$109,0)</f>
        <v>55</v>
      </c>
      <c r="R179" s="129">
        <f>+ROUND(I179*Parámetros!$B$110,0)</f>
        <v>78</v>
      </c>
      <c r="S179" s="129">
        <f>+ROUND(J179*Parámetros!$B$111,0)</f>
        <v>68</v>
      </c>
      <c r="T179" s="129">
        <f>+ROUND(K179*Parámetros!$B$112,0)</f>
        <v>55</v>
      </c>
      <c r="U179" s="129">
        <f>+ROUND(L179*Parámetros!$B$113,0)</f>
        <v>64</v>
      </c>
      <c r="V179" s="129">
        <f t="shared" si="17"/>
        <v>381</v>
      </c>
      <c r="W179" s="129">
        <f t="shared" si="19"/>
        <v>460</v>
      </c>
      <c r="X179" s="59">
        <f t="shared" si="14"/>
        <v>5150</v>
      </c>
      <c r="Y179" s="60">
        <f>+ROUND(M179*Parámetros!$C$105,0)</f>
        <v>0</v>
      </c>
      <c r="Z179" s="60">
        <f>+ROUND(N179*Parámetros!$C$106,0)</f>
        <v>0</v>
      </c>
      <c r="AA179" s="60">
        <f>+ROUND(O179*Parámetros!$C$107,0)</f>
        <v>1</v>
      </c>
      <c r="AB179" s="60">
        <f>+ROUND(P179*Parámetros!$C$108,0)</f>
        <v>2</v>
      </c>
      <c r="AC179" s="60">
        <f>+ROUND(Q179*Parámetros!$C$109,0)</f>
        <v>3</v>
      </c>
      <c r="AD179" s="60">
        <f>+ROUND(R179*Parámetros!$C$110,0)</f>
        <v>10</v>
      </c>
      <c r="AE179" s="60">
        <f>+ROUND(S179*Parámetros!$C$111,0)</f>
        <v>19</v>
      </c>
      <c r="AF179" s="60">
        <f>+ROUND(T179*Parámetros!$C$112,0)</f>
        <v>24</v>
      </c>
      <c r="AG179" s="60">
        <f>+ROUND(U179*Parámetros!$C$113,0)</f>
        <v>45</v>
      </c>
      <c r="AH179" s="60">
        <f t="shared" si="18"/>
        <v>104</v>
      </c>
      <c r="AI179" s="107">
        <f t="shared" si="20"/>
        <v>125</v>
      </c>
      <c r="AJ179" s="59">
        <f t="shared" si="15"/>
        <v>1404</v>
      </c>
    </row>
    <row r="180" spans="1:36" x14ac:dyDescent="0.25">
      <c r="A180" s="19">
        <v>44062</v>
      </c>
      <c r="B180" s="52">
        <f t="shared" si="16"/>
        <v>170</v>
      </c>
      <c r="C180" s="56">
        <f>+'Modelo predictivo'!G177</f>
        <v>6049.6207502111793</v>
      </c>
      <c r="D180" s="59">
        <f>+$C180*'Estructura Poblacion'!C$19</f>
        <v>246.78488647794998</v>
      </c>
      <c r="E180" s="59">
        <f>+$C180*'Estructura Poblacion'!D$19</f>
        <v>405.85509145291115</v>
      </c>
      <c r="F180" s="59">
        <f>+$C180*'Estructura Poblacion'!E$19</f>
        <v>1231.6842964282164</v>
      </c>
      <c r="G180" s="59">
        <f>+$C180*'Estructura Poblacion'!F$19</f>
        <v>1405.7161434214943</v>
      </c>
      <c r="H180" s="59">
        <f>+$C180*'Estructura Poblacion'!G$19</f>
        <v>1125.6169414055066</v>
      </c>
      <c r="I180" s="59">
        <f>+$C180*'Estructura Poblacion'!H$19</f>
        <v>766.12649884452196</v>
      </c>
      <c r="J180" s="59">
        <f>+$C180*'Estructura Poblacion'!I$19</f>
        <v>407.49922793844041</v>
      </c>
      <c r="K180" s="59">
        <f>+$C180*'Estructura Poblacion'!J$19</f>
        <v>224.46573368688956</v>
      </c>
      <c r="L180" s="59">
        <f>+$C180*'Estructura Poblacion'!K$19</f>
        <v>235.87193055524921</v>
      </c>
      <c r="M180" s="129">
        <f>+ROUND(D180*Parámetros!$B$105,0)</f>
        <v>0</v>
      </c>
      <c r="N180" s="129">
        <f>+ROUND(E180*Parámetros!$B$106,0)</f>
        <v>1</v>
      </c>
      <c r="O180" s="129">
        <f>+ROUND(F180*Parámetros!$B$107,0)</f>
        <v>15</v>
      </c>
      <c r="P180" s="129">
        <f>+ROUND(G180*Parámetros!$B$108,0)</f>
        <v>45</v>
      </c>
      <c r="Q180" s="129">
        <f>+ROUND(H180*Parámetros!$B$109,0)</f>
        <v>55</v>
      </c>
      <c r="R180" s="129">
        <f>+ROUND(I180*Parámetros!$B$110,0)</f>
        <v>78</v>
      </c>
      <c r="S180" s="129">
        <f>+ROUND(J180*Parámetros!$B$111,0)</f>
        <v>68</v>
      </c>
      <c r="T180" s="129">
        <f>+ROUND(K180*Parámetros!$B$112,0)</f>
        <v>55</v>
      </c>
      <c r="U180" s="129">
        <f>+ROUND(L180*Parámetros!$B$113,0)</f>
        <v>64</v>
      </c>
      <c r="V180" s="129">
        <f t="shared" si="17"/>
        <v>381</v>
      </c>
      <c r="W180" s="129">
        <f t="shared" si="19"/>
        <v>474</v>
      </c>
      <c r="X180" s="59">
        <f t="shared" si="14"/>
        <v>5057</v>
      </c>
      <c r="Y180" s="60">
        <f>+ROUND(M180*Parámetros!$C$105,0)</f>
        <v>0</v>
      </c>
      <c r="Z180" s="60">
        <f>+ROUND(N180*Parámetros!$C$106,0)</f>
        <v>0</v>
      </c>
      <c r="AA180" s="60">
        <f>+ROUND(O180*Parámetros!$C$107,0)</f>
        <v>1</v>
      </c>
      <c r="AB180" s="60">
        <f>+ROUND(P180*Parámetros!$C$108,0)</f>
        <v>2</v>
      </c>
      <c r="AC180" s="60">
        <f>+ROUND(Q180*Parámetros!$C$109,0)</f>
        <v>3</v>
      </c>
      <c r="AD180" s="60">
        <f>+ROUND(R180*Parámetros!$C$110,0)</f>
        <v>10</v>
      </c>
      <c r="AE180" s="60">
        <f>+ROUND(S180*Parámetros!$C$111,0)</f>
        <v>19</v>
      </c>
      <c r="AF180" s="60">
        <f>+ROUND(T180*Parámetros!$C$112,0)</f>
        <v>24</v>
      </c>
      <c r="AG180" s="60">
        <f>+ROUND(U180*Parámetros!$C$113,0)</f>
        <v>45</v>
      </c>
      <c r="AH180" s="60">
        <f t="shared" si="18"/>
        <v>104</v>
      </c>
      <c r="AI180" s="107">
        <f t="shared" si="20"/>
        <v>129</v>
      </c>
      <c r="AJ180" s="59">
        <f t="shared" si="15"/>
        <v>1379</v>
      </c>
    </row>
    <row r="181" spans="1:36" x14ac:dyDescent="0.25">
      <c r="A181" s="19">
        <v>44063</v>
      </c>
      <c r="B181" s="52">
        <f t="shared" si="16"/>
        <v>171</v>
      </c>
      <c r="C181" s="56">
        <f>+'Modelo predictivo'!G178</f>
        <v>6042.298154450953</v>
      </c>
      <c r="D181" s="59">
        <f>+$C181*'Estructura Poblacion'!C$19</f>
        <v>246.48617255223022</v>
      </c>
      <c r="E181" s="59">
        <f>+$C181*'Estructura Poblacion'!D$19</f>
        <v>405.36383540651593</v>
      </c>
      <c r="F181" s="59">
        <f>+$C181*'Estructura Poblacion'!E$19</f>
        <v>1230.1934383101025</v>
      </c>
      <c r="G181" s="59">
        <f>+$C181*'Estructura Poblacion'!F$19</f>
        <v>1404.0146332778145</v>
      </c>
      <c r="H181" s="59">
        <f>+$C181*'Estructura Poblacion'!G$19</f>
        <v>1124.2544695774193</v>
      </c>
      <c r="I181" s="59">
        <f>+$C181*'Estructura Poblacion'!H$19</f>
        <v>765.19916225866405</v>
      </c>
      <c r="J181" s="59">
        <f>+$C181*'Estructura Poblacion'!I$19</f>
        <v>407.00598179260669</v>
      </c>
      <c r="K181" s="59">
        <f>+$C181*'Estructura Poblacion'!J$19</f>
        <v>224.1940353610475</v>
      </c>
      <c r="L181" s="59">
        <f>+$C181*'Estructura Poblacion'!K$19</f>
        <v>235.58642591455251</v>
      </c>
      <c r="M181" s="129">
        <f>+ROUND(D181*Parámetros!$B$105,0)</f>
        <v>0</v>
      </c>
      <c r="N181" s="129">
        <f>+ROUND(E181*Parámetros!$B$106,0)</f>
        <v>1</v>
      </c>
      <c r="O181" s="129">
        <f>+ROUND(F181*Parámetros!$B$107,0)</f>
        <v>15</v>
      </c>
      <c r="P181" s="129">
        <f>+ROUND(G181*Parámetros!$B$108,0)</f>
        <v>45</v>
      </c>
      <c r="Q181" s="129">
        <f>+ROUND(H181*Parámetros!$B$109,0)</f>
        <v>55</v>
      </c>
      <c r="R181" s="129">
        <f>+ROUND(I181*Parámetros!$B$110,0)</f>
        <v>78</v>
      </c>
      <c r="S181" s="129">
        <f>+ROUND(J181*Parámetros!$B$111,0)</f>
        <v>68</v>
      </c>
      <c r="T181" s="129">
        <f>+ROUND(K181*Parámetros!$B$112,0)</f>
        <v>54</v>
      </c>
      <c r="U181" s="129">
        <f>+ROUND(L181*Parámetros!$B$113,0)</f>
        <v>64</v>
      </c>
      <c r="V181" s="129">
        <f t="shared" si="17"/>
        <v>380</v>
      </c>
      <c r="W181" s="129">
        <f t="shared" si="19"/>
        <v>489</v>
      </c>
      <c r="X181" s="59">
        <f t="shared" si="14"/>
        <v>4948</v>
      </c>
      <c r="Y181" s="60">
        <f>+ROUND(M181*Parámetros!$C$105,0)</f>
        <v>0</v>
      </c>
      <c r="Z181" s="60">
        <f>+ROUND(N181*Parámetros!$C$106,0)</f>
        <v>0</v>
      </c>
      <c r="AA181" s="60">
        <f>+ROUND(O181*Parámetros!$C$107,0)</f>
        <v>1</v>
      </c>
      <c r="AB181" s="60">
        <f>+ROUND(P181*Parámetros!$C$108,0)</f>
        <v>2</v>
      </c>
      <c r="AC181" s="60">
        <f>+ROUND(Q181*Parámetros!$C$109,0)</f>
        <v>3</v>
      </c>
      <c r="AD181" s="60">
        <f>+ROUND(R181*Parámetros!$C$110,0)</f>
        <v>10</v>
      </c>
      <c r="AE181" s="60">
        <f>+ROUND(S181*Parámetros!$C$111,0)</f>
        <v>19</v>
      </c>
      <c r="AF181" s="60">
        <f>+ROUND(T181*Parámetros!$C$112,0)</f>
        <v>23</v>
      </c>
      <c r="AG181" s="60">
        <f>+ROUND(U181*Parámetros!$C$113,0)</f>
        <v>45</v>
      </c>
      <c r="AH181" s="60">
        <f t="shared" si="18"/>
        <v>103</v>
      </c>
      <c r="AI181" s="107">
        <f t="shared" si="20"/>
        <v>132</v>
      </c>
      <c r="AJ181" s="59">
        <f t="shared" si="15"/>
        <v>1350</v>
      </c>
    </row>
    <row r="182" spans="1:36" x14ac:dyDescent="0.25">
      <c r="A182" s="19">
        <v>44064</v>
      </c>
      <c r="B182" s="52">
        <f t="shared" si="16"/>
        <v>172</v>
      </c>
      <c r="C182" s="56">
        <f>+'Modelo predictivo'!G179</f>
        <v>6034.9271956309676</v>
      </c>
      <c r="D182" s="59">
        <f>+$C182*'Estructura Poblacion'!C$19</f>
        <v>246.18548573057114</v>
      </c>
      <c r="E182" s="59">
        <f>+$C182*'Estructura Poblacion'!D$19</f>
        <v>404.8693347940806</v>
      </c>
      <c r="F182" s="59">
        <f>+$C182*'Estructura Poblacion'!E$19</f>
        <v>1228.6927336208246</v>
      </c>
      <c r="G182" s="59">
        <f>+$C182*'Estructura Poblacion'!F$19</f>
        <v>1402.3018852835892</v>
      </c>
      <c r="H182" s="59">
        <f>+$C182*'Estructura Poblacion'!G$19</f>
        <v>1122.8829991225336</v>
      </c>
      <c r="I182" s="59">
        <f>+$C182*'Estructura Poblacion'!H$19</f>
        <v>764.26570095471618</v>
      </c>
      <c r="J182" s="59">
        <f>+$C182*'Estructura Poblacion'!I$19</f>
        <v>406.50947793685589</v>
      </c>
      <c r="K182" s="59">
        <f>+$C182*'Estructura Poblacion'!J$19</f>
        <v>223.92054256739658</v>
      </c>
      <c r="L182" s="59">
        <f>+$C182*'Estructura Poblacion'!K$19</f>
        <v>235.29903562040019</v>
      </c>
      <c r="M182" s="129">
        <f>+ROUND(D182*Parámetros!$B$105,0)</f>
        <v>0</v>
      </c>
      <c r="N182" s="129">
        <f>+ROUND(E182*Parámetros!$B$106,0)</f>
        <v>1</v>
      </c>
      <c r="O182" s="129">
        <f>+ROUND(F182*Parámetros!$B$107,0)</f>
        <v>15</v>
      </c>
      <c r="P182" s="129">
        <f>+ROUND(G182*Parámetros!$B$108,0)</f>
        <v>45</v>
      </c>
      <c r="Q182" s="129">
        <f>+ROUND(H182*Parámetros!$B$109,0)</f>
        <v>55</v>
      </c>
      <c r="R182" s="129">
        <f>+ROUND(I182*Parámetros!$B$110,0)</f>
        <v>78</v>
      </c>
      <c r="S182" s="129">
        <f>+ROUND(J182*Parámetros!$B$111,0)</f>
        <v>67</v>
      </c>
      <c r="T182" s="129">
        <f>+ROUND(K182*Parámetros!$B$112,0)</f>
        <v>54</v>
      </c>
      <c r="U182" s="129">
        <f>+ROUND(L182*Parámetros!$B$113,0)</f>
        <v>64</v>
      </c>
      <c r="V182" s="129">
        <f t="shared" si="17"/>
        <v>379</v>
      </c>
      <c r="W182" s="129">
        <f t="shared" si="19"/>
        <v>502</v>
      </c>
      <c r="X182" s="59">
        <f t="shared" si="14"/>
        <v>4825</v>
      </c>
      <c r="Y182" s="60">
        <f>+ROUND(M182*Parámetros!$C$105,0)</f>
        <v>0</v>
      </c>
      <c r="Z182" s="60">
        <f>+ROUND(N182*Parámetros!$C$106,0)</f>
        <v>0</v>
      </c>
      <c r="AA182" s="60">
        <f>+ROUND(O182*Parámetros!$C$107,0)</f>
        <v>1</v>
      </c>
      <c r="AB182" s="60">
        <f>+ROUND(P182*Parámetros!$C$108,0)</f>
        <v>2</v>
      </c>
      <c r="AC182" s="60">
        <f>+ROUND(Q182*Parámetros!$C$109,0)</f>
        <v>3</v>
      </c>
      <c r="AD182" s="60">
        <f>+ROUND(R182*Parámetros!$C$110,0)</f>
        <v>10</v>
      </c>
      <c r="AE182" s="60">
        <f>+ROUND(S182*Parámetros!$C$111,0)</f>
        <v>18</v>
      </c>
      <c r="AF182" s="60">
        <f>+ROUND(T182*Parámetros!$C$112,0)</f>
        <v>23</v>
      </c>
      <c r="AG182" s="60">
        <f>+ROUND(U182*Parámetros!$C$113,0)</f>
        <v>45</v>
      </c>
      <c r="AH182" s="60">
        <f t="shared" si="18"/>
        <v>102</v>
      </c>
      <c r="AI182" s="107">
        <f t="shared" si="20"/>
        <v>137</v>
      </c>
      <c r="AJ182" s="59">
        <f t="shared" si="15"/>
        <v>1315</v>
      </c>
    </row>
    <row r="183" spans="1:36" x14ac:dyDescent="0.25">
      <c r="A183" s="19">
        <v>44065</v>
      </c>
      <c r="B183" s="52">
        <f t="shared" si="16"/>
        <v>173</v>
      </c>
      <c r="C183" s="56">
        <f>+'Modelo predictivo'!G180</f>
        <v>6027.5081491023302</v>
      </c>
      <c r="D183" s="59">
        <f>+$C183*'Estructura Poblacion'!C$19</f>
        <v>245.8828372454937</v>
      </c>
      <c r="E183" s="59">
        <f>+$C183*'Estructura Poblacion'!D$19</f>
        <v>404.37160808827537</v>
      </c>
      <c r="F183" s="59">
        <f>+$C183*'Estructura Poblacion'!E$19</f>
        <v>1227.1822384210266</v>
      </c>
      <c r="G183" s="59">
        <f>+$C183*'Estructura Poblacion'!F$19</f>
        <v>1400.5779634205967</v>
      </c>
      <c r="H183" s="59">
        <f>+$C183*'Estructura Poblacion'!G$19</f>
        <v>1121.502581273792</v>
      </c>
      <c r="I183" s="59">
        <f>+$C183*'Estructura Poblacion'!H$19</f>
        <v>763.32614980325741</v>
      </c>
      <c r="J183" s="59">
        <f>+$C183*'Estructura Poblacion'!I$19</f>
        <v>406.00973491869172</v>
      </c>
      <c r="K183" s="59">
        <f>+$C183*'Estructura Poblacion'!J$19</f>
        <v>223.64526552259181</v>
      </c>
      <c r="L183" s="59">
        <f>+$C183*'Estructura Poblacion'!K$19</f>
        <v>235.00977040860525</v>
      </c>
      <c r="M183" s="129">
        <f>+ROUND(D183*Parámetros!$B$105,0)</f>
        <v>0</v>
      </c>
      <c r="N183" s="129">
        <f>+ROUND(E183*Parámetros!$B$106,0)</f>
        <v>1</v>
      </c>
      <c r="O183" s="129">
        <f>+ROUND(F183*Parámetros!$B$107,0)</f>
        <v>15</v>
      </c>
      <c r="P183" s="129">
        <f>+ROUND(G183*Parámetros!$B$108,0)</f>
        <v>45</v>
      </c>
      <c r="Q183" s="129">
        <f>+ROUND(H183*Parámetros!$B$109,0)</f>
        <v>55</v>
      </c>
      <c r="R183" s="129">
        <f>+ROUND(I183*Parámetros!$B$110,0)</f>
        <v>78</v>
      </c>
      <c r="S183" s="129">
        <f>+ROUND(J183*Parámetros!$B$111,0)</f>
        <v>67</v>
      </c>
      <c r="T183" s="129">
        <f>+ROUND(K183*Parámetros!$B$112,0)</f>
        <v>54</v>
      </c>
      <c r="U183" s="129">
        <f>+ROUND(L183*Parámetros!$B$113,0)</f>
        <v>64</v>
      </c>
      <c r="V183" s="129">
        <f t="shared" si="17"/>
        <v>379</v>
      </c>
      <c r="W183" s="129">
        <f t="shared" si="19"/>
        <v>407</v>
      </c>
      <c r="X183" s="59">
        <f t="shared" si="14"/>
        <v>4797</v>
      </c>
      <c r="Y183" s="60">
        <f>+ROUND(M183*Parámetros!$C$105,0)</f>
        <v>0</v>
      </c>
      <c r="Z183" s="60">
        <f>+ROUND(N183*Parámetros!$C$106,0)</f>
        <v>0</v>
      </c>
      <c r="AA183" s="60">
        <f>+ROUND(O183*Parámetros!$C$107,0)</f>
        <v>1</v>
      </c>
      <c r="AB183" s="60">
        <f>+ROUND(P183*Parámetros!$C$108,0)</f>
        <v>2</v>
      </c>
      <c r="AC183" s="60">
        <f>+ROUND(Q183*Parámetros!$C$109,0)</f>
        <v>3</v>
      </c>
      <c r="AD183" s="60">
        <f>+ROUND(R183*Parámetros!$C$110,0)</f>
        <v>10</v>
      </c>
      <c r="AE183" s="60">
        <f>+ROUND(S183*Parámetros!$C$111,0)</f>
        <v>18</v>
      </c>
      <c r="AF183" s="60">
        <f>+ROUND(T183*Parámetros!$C$112,0)</f>
        <v>23</v>
      </c>
      <c r="AG183" s="60">
        <f>+ROUND(U183*Parámetros!$C$113,0)</f>
        <v>45</v>
      </c>
      <c r="AH183" s="60">
        <f t="shared" si="18"/>
        <v>102</v>
      </c>
      <c r="AI183" s="107">
        <f t="shared" si="20"/>
        <v>111</v>
      </c>
      <c r="AJ183" s="59">
        <f t="shared" si="15"/>
        <v>1306</v>
      </c>
    </row>
    <row r="184" spans="1:36" x14ac:dyDescent="0.25">
      <c r="A184" s="19">
        <v>44066</v>
      </c>
      <c r="B184" s="52">
        <f t="shared" si="16"/>
        <v>174</v>
      </c>
      <c r="C184" s="56">
        <f>+'Modelo predictivo'!G181</f>
        <v>6020.0412914305925</v>
      </c>
      <c r="D184" s="59">
        <f>+$C184*'Estructura Poblacion'!C$19</f>
        <v>245.57823837906022</v>
      </c>
      <c r="E184" s="59">
        <f>+$C184*'Estructura Poblacion'!D$19</f>
        <v>403.87067384324467</v>
      </c>
      <c r="F184" s="59">
        <f>+$C184*'Estructura Poblacion'!E$19</f>
        <v>1225.6620090186093</v>
      </c>
      <c r="G184" s="59">
        <f>+$C184*'Estructura Poblacion'!F$19</f>
        <v>1398.84293195281</v>
      </c>
      <c r="H184" s="59">
        <f>+$C184*'Estructura Poblacion'!G$19</f>
        <v>1120.113267490101</v>
      </c>
      <c r="I184" s="59">
        <f>+$C184*'Estructura Poblacion'!H$19</f>
        <v>762.38054382866483</v>
      </c>
      <c r="J184" s="59">
        <f>+$C184*'Estructura Poblacion'!I$19</f>
        <v>405.50677136742229</v>
      </c>
      <c r="K184" s="59">
        <f>+$C184*'Estructura Poblacion'!J$19</f>
        <v>223.36821448834908</v>
      </c>
      <c r="L184" s="59">
        <f>+$C184*'Estructura Poblacion'!K$19</f>
        <v>234.71864106233133</v>
      </c>
      <c r="M184" s="129">
        <f>+ROUND(D184*Parámetros!$B$105,0)</f>
        <v>0</v>
      </c>
      <c r="N184" s="129">
        <f>+ROUND(E184*Parámetros!$B$106,0)</f>
        <v>1</v>
      </c>
      <c r="O184" s="129">
        <f>+ROUND(F184*Parámetros!$B$107,0)</f>
        <v>15</v>
      </c>
      <c r="P184" s="129">
        <f>+ROUND(G184*Parámetros!$B$108,0)</f>
        <v>45</v>
      </c>
      <c r="Q184" s="129">
        <f>+ROUND(H184*Parámetros!$B$109,0)</f>
        <v>55</v>
      </c>
      <c r="R184" s="129">
        <f>+ROUND(I184*Parámetros!$B$110,0)</f>
        <v>78</v>
      </c>
      <c r="S184" s="129">
        <f>+ROUND(J184*Parámetros!$B$111,0)</f>
        <v>67</v>
      </c>
      <c r="T184" s="129">
        <f>+ROUND(K184*Parámetros!$B$112,0)</f>
        <v>54</v>
      </c>
      <c r="U184" s="129">
        <f>+ROUND(L184*Parámetros!$B$113,0)</f>
        <v>64</v>
      </c>
      <c r="V184" s="129">
        <f t="shared" si="17"/>
        <v>379</v>
      </c>
      <c r="W184" s="129">
        <f t="shared" si="19"/>
        <v>412</v>
      </c>
      <c r="X184" s="59">
        <f t="shared" si="14"/>
        <v>4764</v>
      </c>
      <c r="Y184" s="60">
        <f>+ROUND(M184*Parámetros!$C$105,0)</f>
        <v>0</v>
      </c>
      <c r="Z184" s="60">
        <f>+ROUND(N184*Parámetros!$C$106,0)</f>
        <v>0</v>
      </c>
      <c r="AA184" s="60">
        <f>+ROUND(O184*Parámetros!$C$107,0)</f>
        <v>1</v>
      </c>
      <c r="AB184" s="60">
        <f>+ROUND(P184*Parámetros!$C$108,0)</f>
        <v>2</v>
      </c>
      <c r="AC184" s="60">
        <f>+ROUND(Q184*Parámetros!$C$109,0)</f>
        <v>3</v>
      </c>
      <c r="AD184" s="60">
        <f>+ROUND(R184*Parámetros!$C$110,0)</f>
        <v>10</v>
      </c>
      <c r="AE184" s="60">
        <f>+ROUND(S184*Parámetros!$C$111,0)</f>
        <v>18</v>
      </c>
      <c r="AF184" s="60">
        <f>+ROUND(T184*Parámetros!$C$112,0)</f>
        <v>23</v>
      </c>
      <c r="AG184" s="60">
        <f>+ROUND(U184*Parámetros!$C$113,0)</f>
        <v>45</v>
      </c>
      <c r="AH184" s="60">
        <f t="shared" si="18"/>
        <v>102</v>
      </c>
      <c r="AI184" s="107">
        <f t="shared" si="20"/>
        <v>112</v>
      </c>
      <c r="AJ184" s="59">
        <f t="shared" si="15"/>
        <v>1296</v>
      </c>
    </row>
    <row r="185" spans="1:36" x14ac:dyDescent="0.25">
      <c r="A185" s="19">
        <v>44067</v>
      </c>
      <c r="B185" s="52">
        <f t="shared" si="16"/>
        <v>175</v>
      </c>
      <c r="C185" s="56">
        <f>+'Modelo predictivo'!G182</f>
        <v>8237.4492547139525</v>
      </c>
      <c r="D185" s="59">
        <f>+$C185*'Estructura Poblacion'!C$19</f>
        <v>336.03395371875058</v>
      </c>
      <c r="E185" s="59">
        <f>+$C185*'Estructura Poblacion'!D$19</f>
        <v>552.63145553280208</v>
      </c>
      <c r="F185" s="59">
        <f>+$C185*'Estructura Poblacion'!E$19</f>
        <v>1677.1194936974052</v>
      </c>
      <c r="G185" s="59">
        <f>+$C185*'Estructura Poblacion'!F$19</f>
        <v>1914.0894737182564</v>
      </c>
      <c r="H185" s="59">
        <f>+$C185*'Estructura Poblacion'!G$19</f>
        <v>1532.6931749813434</v>
      </c>
      <c r="I185" s="59">
        <f>+$C185*'Estructura Poblacion'!H$19</f>
        <v>1043.1940145509313</v>
      </c>
      <c r="J185" s="59">
        <f>+$C185*'Estructura Poblacion'!I$19</f>
        <v>554.87018940168116</v>
      </c>
      <c r="K185" s="59">
        <f>+$C185*'Estructura Poblacion'!J$19</f>
        <v>305.64314144871702</v>
      </c>
      <c r="L185" s="59">
        <f>+$C185*'Estructura Poblacion'!K$19</f>
        <v>321.17435766406567</v>
      </c>
      <c r="M185" s="129">
        <f>+ROUND(D185*Parámetros!$B$105,0)</f>
        <v>0</v>
      </c>
      <c r="N185" s="129">
        <f>+ROUND(E185*Parámetros!$B$106,0)</f>
        <v>2</v>
      </c>
      <c r="O185" s="129">
        <f>+ROUND(F185*Parámetros!$B$107,0)</f>
        <v>20</v>
      </c>
      <c r="P185" s="129">
        <f>+ROUND(G185*Parámetros!$B$108,0)</f>
        <v>61</v>
      </c>
      <c r="Q185" s="129">
        <f>+ROUND(H185*Parámetros!$B$109,0)</f>
        <v>75</v>
      </c>
      <c r="R185" s="129">
        <f>+ROUND(I185*Parámetros!$B$110,0)</f>
        <v>106</v>
      </c>
      <c r="S185" s="129">
        <f>+ROUND(J185*Parámetros!$B$111,0)</f>
        <v>92</v>
      </c>
      <c r="T185" s="129">
        <f>+ROUND(K185*Parámetros!$B$112,0)</f>
        <v>74</v>
      </c>
      <c r="U185" s="129">
        <f>+ROUND(L185*Parámetros!$B$113,0)</f>
        <v>88</v>
      </c>
      <c r="V185" s="129">
        <f t="shared" si="17"/>
        <v>518</v>
      </c>
      <c r="W185" s="129">
        <f t="shared" si="19"/>
        <v>414</v>
      </c>
      <c r="X185" s="59">
        <f t="shared" si="14"/>
        <v>4868</v>
      </c>
      <c r="Y185" s="60">
        <f>+ROUND(M185*Parámetros!$C$105,0)</f>
        <v>0</v>
      </c>
      <c r="Z185" s="60">
        <f>+ROUND(N185*Parámetros!$C$106,0)</f>
        <v>0</v>
      </c>
      <c r="AA185" s="60">
        <f>+ROUND(O185*Parámetros!$C$107,0)</f>
        <v>1</v>
      </c>
      <c r="AB185" s="60">
        <f>+ROUND(P185*Parámetros!$C$108,0)</f>
        <v>3</v>
      </c>
      <c r="AC185" s="60">
        <f>+ROUND(Q185*Parámetros!$C$109,0)</f>
        <v>5</v>
      </c>
      <c r="AD185" s="60">
        <f>+ROUND(R185*Parámetros!$C$110,0)</f>
        <v>13</v>
      </c>
      <c r="AE185" s="60">
        <f>+ROUND(S185*Parámetros!$C$111,0)</f>
        <v>25</v>
      </c>
      <c r="AF185" s="60">
        <f>+ROUND(T185*Parámetros!$C$112,0)</f>
        <v>32</v>
      </c>
      <c r="AG185" s="60">
        <f>+ROUND(U185*Parámetros!$C$113,0)</f>
        <v>62</v>
      </c>
      <c r="AH185" s="60">
        <f t="shared" si="18"/>
        <v>141</v>
      </c>
      <c r="AI185" s="107">
        <f t="shared" si="20"/>
        <v>112</v>
      </c>
      <c r="AJ185" s="59">
        <f t="shared" si="15"/>
        <v>1325</v>
      </c>
    </row>
    <row r="186" spans="1:36" x14ac:dyDescent="0.25">
      <c r="A186" s="19">
        <v>44068</v>
      </c>
      <c r="B186" s="52">
        <f t="shared" si="16"/>
        <v>176</v>
      </c>
      <c r="C186" s="56">
        <f>+'Modelo predictivo'!G183</f>
        <v>8440.948027856648</v>
      </c>
      <c r="D186" s="59">
        <f>+$C186*'Estructura Poblacion'!C$19</f>
        <v>344.33537023757435</v>
      </c>
      <c r="E186" s="59">
        <f>+$C186*'Estructura Poblacion'!D$19</f>
        <v>566.2837184753181</v>
      </c>
      <c r="F186" s="59">
        <f>+$C186*'Estructura Poblacion'!E$19</f>
        <v>1718.551221994343</v>
      </c>
      <c r="G186" s="59">
        <f>+$C186*'Estructura Poblacion'!F$19</f>
        <v>1961.3753321851973</v>
      </c>
      <c r="H186" s="59">
        <f>+$C186*'Estructura Poblacion'!G$19</f>
        <v>1570.5569810053255</v>
      </c>
      <c r="I186" s="59">
        <f>+$C186*'Estructura Poblacion'!H$19</f>
        <v>1068.9651841869002</v>
      </c>
      <c r="J186" s="59">
        <f>+$C186*'Estructura Poblacion'!I$19</f>
        <v>568.57775825038516</v>
      </c>
      <c r="K186" s="59">
        <f>+$C186*'Estructura Poblacion'!J$19</f>
        <v>313.19378029103825</v>
      </c>
      <c r="L186" s="59">
        <f>+$C186*'Estructura Poblacion'!K$19</f>
        <v>329.10868123056639</v>
      </c>
      <c r="M186" s="129">
        <f>+ROUND(D186*Parámetros!$B$105,0)</f>
        <v>0</v>
      </c>
      <c r="N186" s="129">
        <f>+ROUND(E186*Parámetros!$B$106,0)</f>
        <v>2</v>
      </c>
      <c r="O186" s="129">
        <f>+ROUND(F186*Parámetros!$B$107,0)</f>
        <v>21</v>
      </c>
      <c r="P186" s="129">
        <f>+ROUND(G186*Parámetros!$B$108,0)</f>
        <v>63</v>
      </c>
      <c r="Q186" s="129">
        <f>+ROUND(H186*Parámetros!$B$109,0)</f>
        <v>77</v>
      </c>
      <c r="R186" s="129">
        <f>+ROUND(I186*Parámetros!$B$110,0)</f>
        <v>109</v>
      </c>
      <c r="S186" s="129">
        <f>+ROUND(J186*Parámetros!$B$111,0)</f>
        <v>94</v>
      </c>
      <c r="T186" s="129">
        <f>+ROUND(K186*Parámetros!$B$112,0)</f>
        <v>76</v>
      </c>
      <c r="U186" s="129">
        <f>+ROUND(L186*Parámetros!$B$113,0)</f>
        <v>90</v>
      </c>
      <c r="V186" s="129">
        <f t="shared" si="17"/>
        <v>532</v>
      </c>
      <c r="W186" s="129">
        <f t="shared" si="19"/>
        <v>418</v>
      </c>
      <c r="X186" s="59">
        <f t="shared" si="14"/>
        <v>4982</v>
      </c>
      <c r="Y186" s="60">
        <f>+ROUND(M186*Parámetros!$C$105,0)</f>
        <v>0</v>
      </c>
      <c r="Z186" s="60">
        <f>+ROUND(N186*Parámetros!$C$106,0)</f>
        <v>0</v>
      </c>
      <c r="AA186" s="60">
        <f>+ROUND(O186*Parámetros!$C$107,0)</f>
        <v>1</v>
      </c>
      <c r="AB186" s="60">
        <f>+ROUND(P186*Parámetros!$C$108,0)</f>
        <v>3</v>
      </c>
      <c r="AC186" s="60">
        <f>+ROUND(Q186*Parámetros!$C$109,0)</f>
        <v>5</v>
      </c>
      <c r="AD186" s="60">
        <f>+ROUND(R186*Parámetros!$C$110,0)</f>
        <v>13</v>
      </c>
      <c r="AE186" s="60">
        <f>+ROUND(S186*Parámetros!$C$111,0)</f>
        <v>26</v>
      </c>
      <c r="AF186" s="60">
        <f>+ROUND(T186*Parámetros!$C$112,0)</f>
        <v>33</v>
      </c>
      <c r="AG186" s="60">
        <f>+ROUND(U186*Parámetros!$C$113,0)</f>
        <v>64</v>
      </c>
      <c r="AH186" s="60">
        <f t="shared" si="18"/>
        <v>145</v>
      </c>
      <c r="AI186" s="107">
        <f t="shared" si="20"/>
        <v>113</v>
      </c>
      <c r="AJ186" s="59">
        <f t="shared" si="15"/>
        <v>1357</v>
      </c>
    </row>
    <row r="187" spans="1:36" x14ac:dyDescent="0.25">
      <c r="A187" s="19">
        <v>44069</v>
      </c>
      <c r="B187" s="52">
        <f t="shared" si="16"/>
        <v>177</v>
      </c>
      <c r="C187" s="56">
        <f>+'Modelo predictivo'!G184</f>
        <v>8649.2824948877096</v>
      </c>
      <c r="D187" s="59">
        <f>+$C187*'Estructura Poblacion'!C$19</f>
        <v>352.83405138116672</v>
      </c>
      <c r="E187" s="59">
        <f>+$C187*'Estructura Poblacion'!D$19</f>
        <v>580.26039695830116</v>
      </c>
      <c r="F187" s="59">
        <f>+$C187*'Estructura Poblacion'!E$19</f>
        <v>1760.9674827885331</v>
      </c>
      <c r="G187" s="59">
        <f>+$C187*'Estructura Poblacion'!F$19</f>
        <v>2009.7848334793823</v>
      </c>
      <c r="H187" s="59">
        <f>+$C187*'Estructura Poblacion'!G$19</f>
        <v>1609.3205358216608</v>
      </c>
      <c r="I187" s="59">
        <f>+$C187*'Estructura Poblacion'!H$19</f>
        <v>1095.3487481168497</v>
      </c>
      <c r="J187" s="59">
        <f>+$C187*'Estructura Poblacion'!I$19</f>
        <v>582.61105686090718</v>
      </c>
      <c r="K187" s="59">
        <f>+$C187*'Estructura Poblacion'!J$19</f>
        <v>320.92384320328972</v>
      </c>
      <c r="L187" s="59">
        <f>+$C187*'Estructura Poblacion'!K$19</f>
        <v>337.23154627761915</v>
      </c>
      <c r="M187" s="129">
        <f>+ROUND(D187*Parámetros!$B$105,0)</f>
        <v>0</v>
      </c>
      <c r="N187" s="129">
        <f>+ROUND(E187*Parámetros!$B$106,0)</f>
        <v>2</v>
      </c>
      <c r="O187" s="129">
        <f>+ROUND(F187*Parámetros!$B$107,0)</f>
        <v>21</v>
      </c>
      <c r="P187" s="129">
        <f>+ROUND(G187*Parámetros!$B$108,0)</f>
        <v>64</v>
      </c>
      <c r="Q187" s="129">
        <f>+ROUND(H187*Parámetros!$B$109,0)</f>
        <v>79</v>
      </c>
      <c r="R187" s="129">
        <f>+ROUND(I187*Parámetros!$B$110,0)</f>
        <v>112</v>
      </c>
      <c r="S187" s="129">
        <f>+ROUND(J187*Parámetros!$B$111,0)</f>
        <v>97</v>
      </c>
      <c r="T187" s="129">
        <f>+ROUND(K187*Parámetros!$B$112,0)</f>
        <v>78</v>
      </c>
      <c r="U187" s="129">
        <f>+ROUND(L187*Parámetros!$B$113,0)</f>
        <v>92</v>
      </c>
      <c r="V187" s="129">
        <f t="shared" si="17"/>
        <v>545</v>
      </c>
      <c r="W187" s="129">
        <f t="shared" si="19"/>
        <v>420</v>
      </c>
      <c r="X187" s="59">
        <f t="shared" si="14"/>
        <v>5107</v>
      </c>
      <c r="Y187" s="60">
        <f>+ROUND(M187*Parámetros!$C$105,0)</f>
        <v>0</v>
      </c>
      <c r="Z187" s="60">
        <f>+ROUND(N187*Parámetros!$C$106,0)</f>
        <v>0</v>
      </c>
      <c r="AA187" s="60">
        <f>+ROUND(O187*Parámetros!$C$107,0)</f>
        <v>1</v>
      </c>
      <c r="AB187" s="60">
        <f>+ROUND(P187*Parámetros!$C$108,0)</f>
        <v>3</v>
      </c>
      <c r="AC187" s="60">
        <f>+ROUND(Q187*Parámetros!$C$109,0)</f>
        <v>5</v>
      </c>
      <c r="AD187" s="60">
        <f>+ROUND(R187*Parámetros!$C$110,0)</f>
        <v>14</v>
      </c>
      <c r="AE187" s="60">
        <f>+ROUND(S187*Parámetros!$C$111,0)</f>
        <v>27</v>
      </c>
      <c r="AF187" s="60">
        <f>+ROUND(T187*Parámetros!$C$112,0)</f>
        <v>34</v>
      </c>
      <c r="AG187" s="60">
        <f>+ROUND(U187*Parámetros!$C$113,0)</f>
        <v>65</v>
      </c>
      <c r="AH187" s="60">
        <f t="shared" si="18"/>
        <v>149</v>
      </c>
      <c r="AI187" s="107">
        <f t="shared" si="20"/>
        <v>115</v>
      </c>
      <c r="AJ187" s="59">
        <f t="shared" si="15"/>
        <v>1391</v>
      </c>
    </row>
    <row r="188" spans="1:36" x14ac:dyDescent="0.25">
      <c r="A188" s="19">
        <v>44070</v>
      </c>
      <c r="B188" s="52">
        <f t="shared" si="16"/>
        <v>178</v>
      </c>
      <c r="C188" s="56">
        <f>+'Modelo predictivo'!G185</f>
        <v>8862.5578361973166</v>
      </c>
      <c r="D188" s="59">
        <f>+$C188*'Estructura Poblacion'!C$19</f>
        <v>361.53428782025259</v>
      </c>
      <c r="E188" s="59">
        <f>+$C188*'Estructura Poblacion'!D$19</f>
        <v>594.56854729133488</v>
      </c>
      <c r="F188" s="59">
        <f>+$C188*'Estructura Poblacion'!E$19</f>
        <v>1804.3896904859728</v>
      </c>
      <c r="G188" s="59">
        <f>+$C188*'Estructura Poblacion'!F$19</f>
        <v>2059.3424177729398</v>
      </c>
      <c r="H188" s="59">
        <f>+$C188*'Estructura Poblacion'!G$19</f>
        <v>1649.0034097197899</v>
      </c>
      <c r="I188" s="59">
        <f>+$C188*'Estructura Poblacion'!H$19</f>
        <v>1122.3580264293284</v>
      </c>
      <c r="J188" s="59">
        <f>+$C188*'Estructura Poblacion'!I$19</f>
        <v>596.97717012824523</v>
      </c>
      <c r="K188" s="59">
        <f>+$C188*'Estructura Poblacion'!J$19</f>
        <v>328.83723280919378</v>
      </c>
      <c r="L188" s="59">
        <f>+$C188*'Estructura Poblacion'!K$19</f>
        <v>345.5470537402598</v>
      </c>
      <c r="M188" s="129">
        <f>+ROUND(D188*Parámetros!$B$105,0)</f>
        <v>0</v>
      </c>
      <c r="N188" s="129">
        <f>+ROUND(E188*Parámetros!$B$106,0)</f>
        <v>2</v>
      </c>
      <c r="O188" s="129">
        <f>+ROUND(F188*Parámetros!$B$107,0)</f>
        <v>22</v>
      </c>
      <c r="P188" s="129">
        <f>+ROUND(G188*Parámetros!$B$108,0)</f>
        <v>66</v>
      </c>
      <c r="Q188" s="129">
        <f>+ROUND(H188*Parámetros!$B$109,0)</f>
        <v>81</v>
      </c>
      <c r="R188" s="129">
        <f>+ROUND(I188*Parámetros!$B$110,0)</f>
        <v>114</v>
      </c>
      <c r="S188" s="129">
        <f>+ROUND(J188*Parámetros!$B$111,0)</f>
        <v>99</v>
      </c>
      <c r="T188" s="129">
        <f>+ROUND(K188*Parámetros!$B$112,0)</f>
        <v>80</v>
      </c>
      <c r="U188" s="129">
        <f>+ROUND(L188*Parámetros!$B$113,0)</f>
        <v>94</v>
      </c>
      <c r="V188" s="129">
        <f t="shared" si="17"/>
        <v>558</v>
      </c>
      <c r="W188" s="129">
        <f t="shared" si="19"/>
        <v>423</v>
      </c>
      <c r="X188" s="59">
        <f t="shared" si="14"/>
        <v>5242</v>
      </c>
      <c r="Y188" s="60">
        <f>+ROUND(M188*Parámetros!$C$105,0)</f>
        <v>0</v>
      </c>
      <c r="Z188" s="60">
        <f>+ROUND(N188*Parámetros!$C$106,0)</f>
        <v>0</v>
      </c>
      <c r="AA188" s="60">
        <f>+ROUND(O188*Parámetros!$C$107,0)</f>
        <v>1</v>
      </c>
      <c r="AB188" s="60">
        <f>+ROUND(P188*Parámetros!$C$108,0)</f>
        <v>3</v>
      </c>
      <c r="AC188" s="60">
        <f>+ROUND(Q188*Parámetros!$C$109,0)</f>
        <v>5</v>
      </c>
      <c r="AD188" s="60">
        <f>+ROUND(R188*Parámetros!$C$110,0)</f>
        <v>14</v>
      </c>
      <c r="AE188" s="60">
        <f>+ROUND(S188*Parámetros!$C$111,0)</f>
        <v>27</v>
      </c>
      <c r="AF188" s="60">
        <f>+ROUND(T188*Parámetros!$C$112,0)</f>
        <v>35</v>
      </c>
      <c r="AG188" s="60">
        <f>+ROUND(U188*Parámetros!$C$113,0)</f>
        <v>67</v>
      </c>
      <c r="AH188" s="60">
        <f t="shared" si="18"/>
        <v>152</v>
      </c>
      <c r="AI188" s="107">
        <f t="shared" si="20"/>
        <v>117</v>
      </c>
      <c r="AJ188" s="59">
        <f t="shared" si="15"/>
        <v>1426</v>
      </c>
    </row>
    <row r="189" spans="1:36" x14ac:dyDescent="0.25">
      <c r="A189" s="19">
        <v>44071</v>
      </c>
      <c r="B189" s="52">
        <f t="shared" si="16"/>
        <v>179</v>
      </c>
      <c r="C189" s="56">
        <f>+'Modelo predictivo'!G186</f>
        <v>9080.8810210451484</v>
      </c>
      <c r="D189" s="59">
        <f>+$C189*'Estructura Poblacion'!C$19</f>
        <v>370.44044319971101</v>
      </c>
      <c r="E189" s="59">
        <f>+$C189*'Estructura Poblacion'!D$19</f>
        <v>609.21534579512775</v>
      </c>
      <c r="F189" s="59">
        <f>+$C189*'Estructura Poblacion'!E$19</f>
        <v>1848.8396237010229</v>
      </c>
      <c r="G189" s="59">
        <f>+$C189*'Estructura Poblacion'!F$19</f>
        <v>2110.0729409074816</v>
      </c>
      <c r="H189" s="59">
        <f>+$C189*'Estructura Poblacion'!G$19</f>
        <v>1689.6255058334589</v>
      </c>
      <c r="I189" s="59">
        <f>+$C189*'Estructura Poblacion'!H$19</f>
        <v>1150.0065657560649</v>
      </c>
      <c r="J189" s="59">
        <f>+$C189*'Estructura Poblacion'!I$19</f>
        <v>611.6833034446928</v>
      </c>
      <c r="K189" s="59">
        <f>+$C189*'Estructura Poblacion'!J$19</f>
        <v>336.93791810686571</v>
      </c>
      <c r="L189" s="59">
        <f>+$C189*'Estructura Poblacion'!K$19</f>
        <v>354.05937430072316</v>
      </c>
      <c r="M189" s="129">
        <f>+ROUND(D189*Parámetros!$B$105,0)</f>
        <v>0</v>
      </c>
      <c r="N189" s="129">
        <f>+ROUND(E189*Parámetros!$B$106,0)</f>
        <v>2</v>
      </c>
      <c r="O189" s="129">
        <f>+ROUND(F189*Parámetros!$B$107,0)</f>
        <v>22</v>
      </c>
      <c r="P189" s="129">
        <f>+ROUND(G189*Parámetros!$B$108,0)</f>
        <v>68</v>
      </c>
      <c r="Q189" s="129">
        <f>+ROUND(H189*Parámetros!$B$109,0)</f>
        <v>83</v>
      </c>
      <c r="R189" s="129">
        <f>+ROUND(I189*Parámetros!$B$110,0)</f>
        <v>117</v>
      </c>
      <c r="S189" s="129">
        <f>+ROUND(J189*Parámetros!$B$111,0)</f>
        <v>102</v>
      </c>
      <c r="T189" s="129">
        <f>+ROUND(K189*Parámetros!$B$112,0)</f>
        <v>82</v>
      </c>
      <c r="U189" s="129">
        <f>+ROUND(L189*Parámetros!$B$113,0)</f>
        <v>97</v>
      </c>
      <c r="V189" s="129">
        <f t="shared" si="17"/>
        <v>573</v>
      </c>
      <c r="W189" s="129">
        <f t="shared" si="19"/>
        <v>428</v>
      </c>
      <c r="X189" s="59">
        <f t="shared" si="14"/>
        <v>5387</v>
      </c>
      <c r="Y189" s="60">
        <f>+ROUND(M189*Parámetros!$C$105,0)</f>
        <v>0</v>
      </c>
      <c r="Z189" s="60">
        <f>+ROUND(N189*Parámetros!$C$106,0)</f>
        <v>0</v>
      </c>
      <c r="AA189" s="60">
        <f>+ROUND(O189*Parámetros!$C$107,0)</f>
        <v>1</v>
      </c>
      <c r="AB189" s="60">
        <f>+ROUND(P189*Parámetros!$C$108,0)</f>
        <v>3</v>
      </c>
      <c r="AC189" s="60">
        <f>+ROUND(Q189*Parámetros!$C$109,0)</f>
        <v>5</v>
      </c>
      <c r="AD189" s="60">
        <f>+ROUND(R189*Parámetros!$C$110,0)</f>
        <v>14</v>
      </c>
      <c r="AE189" s="60">
        <f>+ROUND(S189*Parámetros!$C$111,0)</f>
        <v>28</v>
      </c>
      <c r="AF189" s="60">
        <f>+ROUND(T189*Parámetros!$C$112,0)</f>
        <v>35</v>
      </c>
      <c r="AG189" s="60">
        <f>+ROUND(U189*Parámetros!$C$113,0)</f>
        <v>69</v>
      </c>
      <c r="AH189" s="60">
        <f t="shared" si="18"/>
        <v>155</v>
      </c>
      <c r="AI189" s="107">
        <f t="shared" si="20"/>
        <v>117</v>
      </c>
      <c r="AJ189" s="59">
        <f t="shared" si="15"/>
        <v>1464</v>
      </c>
    </row>
    <row r="190" spans="1:36" x14ac:dyDescent="0.25">
      <c r="A190" s="19">
        <v>44072</v>
      </c>
      <c r="B190" s="52">
        <f t="shared" si="16"/>
        <v>180</v>
      </c>
      <c r="C190" s="56">
        <f>+'Modelo predictivo'!G187</f>
        <v>9304.3608111068606</v>
      </c>
      <c r="D190" s="59">
        <f>+$C190*'Estructura Poblacion'!C$19</f>
        <v>379.55695428324805</v>
      </c>
      <c r="E190" s="59">
        <f>+$C190*'Estructura Poblacion'!D$19</f>
        <v>624.20808903943896</v>
      </c>
      <c r="F190" s="59">
        <f>+$C190*'Estructura Poblacion'!E$19</f>
        <v>1894.3394259784595</v>
      </c>
      <c r="G190" s="59">
        <f>+$C190*'Estructura Poblacion'!F$19</f>
        <v>2162.0016752181782</v>
      </c>
      <c r="H190" s="59">
        <f>+$C190*'Estructura Poblacion'!G$19</f>
        <v>1731.2070608005911</v>
      </c>
      <c r="I190" s="59">
        <f>+$C190*'Estructura Poblacion'!H$19</f>
        <v>1178.308139721096</v>
      </c>
      <c r="J190" s="59">
        <f>+$C190*'Estructura Poblacion'!I$19</f>
        <v>626.73678293872774</v>
      </c>
      <c r="K190" s="59">
        <f>+$C190*'Estructura Poblacion'!J$19</f>
        <v>345.22993460040266</v>
      </c>
      <c r="L190" s="59">
        <f>+$C190*'Estructura Poblacion'!K$19</f>
        <v>362.77274852671871</v>
      </c>
      <c r="M190" s="129">
        <f>+ROUND(D190*Parámetros!$B$105,0)</f>
        <v>0</v>
      </c>
      <c r="N190" s="129">
        <f>+ROUND(E190*Parámetros!$B$106,0)</f>
        <v>2</v>
      </c>
      <c r="O190" s="129">
        <f>+ROUND(F190*Parámetros!$B$107,0)</f>
        <v>23</v>
      </c>
      <c r="P190" s="129">
        <f>+ROUND(G190*Parámetros!$B$108,0)</f>
        <v>69</v>
      </c>
      <c r="Q190" s="129">
        <f>+ROUND(H190*Parámetros!$B$109,0)</f>
        <v>85</v>
      </c>
      <c r="R190" s="129">
        <f>+ROUND(I190*Parámetros!$B$110,0)</f>
        <v>120</v>
      </c>
      <c r="S190" s="129">
        <f>+ROUND(J190*Parámetros!$B$111,0)</f>
        <v>104</v>
      </c>
      <c r="T190" s="129">
        <f>+ROUND(K190*Parámetros!$B$112,0)</f>
        <v>84</v>
      </c>
      <c r="U190" s="129">
        <f>+ROUND(L190*Parámetros!$B$113,0)</f>
        <v>99</v>
      </c>
      <c r="V190" s="129">
        <f t="shared" si="17"/>
        <v>586</v>
      </c>
      <c r="W190" s="129">
        <f t="shared" si="19"/>
        <v>382</v>
      </c>
      <c r="X190" s="59">
        <f t="shared" si="14"/>
        <v>5591</v>
      </c>
      <c r="Y190" s="60">
        <f>+ROUND(M190*Parámetros!$C$105,0)</f>
        <v>0</v>
      </c>
      <c r="Z190" s="60">
        <f>+ROUND(N190*Parámetros!$C$106,0)</f>
        <v>0</v>
      </c>
      <c r="AA190" s="60">
        <f>+ROUND(O190*Parámetros!$C$107,0)</f>
        <v>1</v>
      </c>
      <c r="AB190" s="60">
        <f>+ROUND(P190*Parámetros!$C$108,0)</f>
        <v>3</v>
      </c>
      <c r="AC190" s="60">
        <f>+ROUND(Q190*Parámetros!$C$109,0)</f>
        <v>5</v>
      </c>
      <c r="AD190" s="60">
        <f>+ROUND(R190*Parámetros!$C$110,0)</f>
        <v>15</v>
      </c>
      <c r="AE190" s="60">
        <f>+ROUND(S190*Parámetros!$C$111,0)</f>
        <v>28</v>
      </c>
      <c r="AF190" s="60">
        <f>+ROUND(T190*Parámetros!$C$112,0)</f>
        <v>36</v>
      </c>
      <c r="AG190" s="60">
        <f>+ROUND(U190*Parámetros!$C$113,0)</f>
        <v>70</v>
      </c>
      <c r="AH190" s="60">
        <f t="shared" si="18"/>
        <v>158</v>
      </c>
      <c r="AI190" s="107">
        <f t="shared" si="20"/>
        <v>105</v>
      </c>
      <c r="AJ190" s="59">
        <f t="shared" si="15"/>
        <v>1517</v>
      </c>
    </row>
    <row r="191" spans="1:36" x14ac:dyDescent="0.25">
      <c r="A191" s="19">
        <v>44073</v>
      </c>
      <c r="B191" s="52">
        <f t="shared" si="16"/>
        <v>181</v>
      </c>
      <c r="C191" s="56">
        <f>+'Modelo predictivo'!G188</f>
        <v>9533.1077624112368</v>
      </c>
      <c r="D191" s="59">
        <f>+$C191*'Estructura Poblacion'!C$19</f>
        <v>388.88833103241979</v>
      </c>
      <c r="E191" s="59">
        <f>+$C191*'Estructura Poblacion'!D$19</f>
        <v>639.55419397303694</v>
      </c>
      <c r="F191" s="59">
        <f>+$C191*'Estructura Poblacion'!E$19</f>
        <v>1940.9116061878708</v>
      </c>
      <c r="G191" s="59">
        <f>+$C191*'Estructura Poblacion'!F$19</f>
        <v>2215.1543099838846</v>
      </c>
      <c r="H191" s="59">
        <f>+$C191*'Estructura Poblacion'!G$19</f>
        <v>1773.7686451237205</v>
      </c>
      <c r="I191" s="59">
        <f>+$C191*'Estructura Poblacion'!H$19</f>
        <v>1207.276749186088</v>
      </c>
      <c r="J191" s="59">
        <f>+$C191*'Estructura Poblacion'!I$19</f>
        <v>642.14505560549799</v>
      </c>
      <c r="K191" s="59">
        <f>+$C191*'Estructura Poblacion'!J$19</f>
        <v>353.71738437175958</v>
      </c>
      <c r="L191" s="59">
        <f>+$C191*'Estructura Poblacion'!K$19</f>
        <v>371.69148694695889</v>
      </c>
      <c r="M191" s="129">
        <f>+ROUND(D191*Parámetros!$B$105,0)</f>
        <v>0</v>
      </c>
      <c r="N191" s="129">
        <f>+ROUND(E191*Parámetros!$B$106,0)</f>
        <v>2</v>
      </c>
      <c r="O191" s="129">
        <f>+ROUND(F191*Parámetros!$B$107,0)</f>
        <v>23</v>
      </c>
      <c r="P191" s="129">
        <f>+ROUND(G191*Parámetros!$B$108,0)</f>
        <v>71</v>
      </c>
      <c r="Q191" s="129">
        <f>+ROUND(H191*Parámetros!$B$109,0)</f>
        <v>87</v>
      </c>
      <c r="R191" s="129">
        <f>+ROUND(I191*Parámetros!$B$110,0)</f>
        <v>123</v>
      </c>
      <c r="S191" s="129">
        <f>+ROUND(J191*Parámetros!$B$111,0)</f>
        <v>107</v>
      </c>
      <c r="T191" s="129">
        <f>+ROUND(K191*Parámetros!$B$112,0)</f>
        <v>86</v>
      </c>
      <c r="U191" s="129">
        <f>+ROUND(L191*Parámetros!$B$113,0)</f>
        <v>101</v>
      </c>
      <c r="V191" s="129">
        <f t="shared" si="17"/>
        <v>600</v>
      </c>
      <c r="W191" s="129">
        <f t="shared" si="19"/>
        <v>381</v>
      </c>
      <c r="X191" s="59">
        <f t="shared" si="14"/>
        <v>5810</v>
      </c>
      <c r="Y191" s="60">
        <f>+ROUND(M191*Parámetros!$C$105,0)</f>
        <v>0</v>
      </c>
      <c r="Z191" s="60">
        <f>+ROUND(N191*Parámetros!$C$106,0)</f>
        <v>0</v>
      </c>
      <c r="AA191" s="60">
        <f>+ROUND(O191*Parámetros!$C$107,0)</f>
        <v>1</v>
      </c>
      <c r="AB191" s="60">
        <f>+ROUND(P191*Parámetros!$C$108,0)</f>
        <v>4</v>
      </c>
      <c r="AC191" s="60">
        <f>+ROUND(Q191*Parámetros!$C$109,0)</f>
        <v>5</v>
      </c>
      <c r="AD191" s="60">
        <f>+ROUND(R191*Parámetros!$C$110,0)</f>
        <v>15</v>
      </c>
      <c r="AE191" s="60">
        <f>+ROUND(S191*Parámetros!$C$111,0)</f>
        <v>29</v>
      </c>
      <c r="AF191" s="60">
        <f>+ROUND(T191*Parámetros!$C$112,0)</f>
        <v>37</v>
      </c>
      <c r="AG191" s="60">
        <f>+ROUND(U191*Parámetros!$C$113,0)</f>
        <v>72</v>
      </c>
      <c r="AH191" s="60">
        <f t="shared" si="18"/>
        <v>163</v>
      </c>
      <c r="AI191" s="107">
        <f t="shared" si="20"/>
        <v>104</v>
      </c>
      <c r="AJ191" s="59">
        <f t="shared" si="15"/>
        <v>1576</v>
      </c>
    </row>
    <row r="192" spans="1:36" ht="15.75" thickBot="1" x14ac:dyDescent="0.3">
      <c r="A192" s="20">
        <v>44074</v>
      </c>
      <c r="B192" s="52">
        <f t="shared" si="16"/>
        <v>182</v>
      </c>
      <c r="C192" s="56">
        <f>+'Modelo predictivo'!G189</f>
        <v>9501.2401576116681</v>
      </c>
      <c r="D192" s="59">
        <f>+$C192*'Estructura Poblacion'!C$19</f>
        <v>387.58834156902884</v>
      </c>
      <c r="E192" s="59">
        <f>+$C192*'Estructura Poblacion'!D$19</f>
        <v>637.41626992881265</v>
      </c>
      <c r="F192" s="59">
        <f>+$C192*'Estructura Poblacion'!E$19</f>
        <v>1934.4234592416283</v>
      </c>
      <c r="G192" s="59">
        <f>+$C192*'Estructura Poblacion'!F$19</f>
        <v>2207.7494149716863</v>
      </c>
      <c r="H192" s="59">
        <f>+$C192*'Estructura Poblacion'!G$19</f>
        <v>1767.8392294916484</v>
      </c>
      <c r="I192" s="59">
        <f>+$C192*'Estructura Poblacion'!H$19</f>
        <v>1203.2410224025864</v>
      </c>
      <c r="J192" s="59">
        <f>+$C192*'Estructura Poblacion'!I$19</f>
        <v>639.99847073873298</v>
      </c>
      <c r="K192" s="59">
        <f>+$C192*'Estructura Poblacion'!J$19</f>
        <v>352.53496557436154</v>
      </c>
      <c r="L192" s="59">
        <f>+$C192*'Estructura Poblacion'!K$19</f>
        <v>370.44898369318327</v>
      </c>
      <c r="M192" s="129">
        <f>+ROUND(D192*Parámetros!$B$105,0)</f>
        <v>0</v>
      </c>
      <c r="N192" s="129">
        <f>+ROUND(E192*Parámetros!$B$106,0)</f>
        <v>2</v>
      </c>
      <c r="O192" s="129">
        <f>+ROUND(F192*Parámetros!$B$107,0)</f>
        <v>23</v>
      </c>
      <c r="P192" s="129">
        <f>+ROUND(G192*Parámetros!$B$108,0)</f>
        <v>71</v>
      </c>
      <c r="Q192" s="129">
        <f>+ROUND(H192*Parámetros!$B$109,0)</f>
        <v>87</v>
      </c>
      <c r="R192" s="129">
        <f>+ROUND(I192*Parámetros!$B$110,0)</f>
        <v>123</v>
      </c>
      <c r="S192" s="129">
        <f>+ROUND(J192*Parámetros!$B$111,0)</f>
        <v>106</v>
      </c>
      <c r="T192" s="129">
        <f>+ROUND(K192*Parámetros!$B$112,0)</f>
        <v>86</v>
      </c>
      <c r="U192" s="129">
        <f>+ROUND(L192*Parámetros!$B$113,0)</f>
        <v>101</v>
      </c>
      <c r="V192" s="129">
        <f t="shared" si="17"/>
        <v>599</v>
      </c>
      <c r="W192" s="129">
        <f t="shared" si="19"/>
        <v>381</v>
      </c>
      <c r="X192" s="59">
        <f t="shared" si="14"/>
        <v>6028</v>
      </c>
      <c r="Y192" s="60">
        <f>+ROUND(M192*Parámetros!$C$105,0)</f>
        <v>0</v>
      </c>
      <c r="Z192" s="60">
        <f>+ROUND(N192*Parámetros!$C$106,0)</f>
        <v>0</v>
      </c>
      <c r="AA192" s="60">
        <f>+ROUND(O192*Parámetros!$C$107,0)</f>
        <v>1</v>
      </c>
      <c r="AB192" s="60">
        <f>+ROUND(P192*Parámetros!$C$108,0)</f>
        <v>4</v>
      </c>
      <c r="AC192" s="60">
        <f>+ROUND(Q192*Parámetros!$C$109,0)</f>
        <v>5</v>
      </c>
      <c r="AD192" s="60">
        <f>+ROUND(R192*Parámetros!$C$110,0)</f>
        <v>15</v>
      </c>
      <c r="AE192" s="60">
        <f>+ROUND(S192*Parámetros!$C$111,0)</f>
        <v>29</v>
      </c>
      <c r="AF192" s="60">
        <f>+ROUND(T192*Parámetros!$C$112,0)</f>
        <v>37</v>
      </c>
      <c r="AG192" s="60">
        <f>+ROUND(U192*Parámetros!$C$113,0)</f>
        <v>72</v>
      </c>
      <c r="AH192" s="60">
        <f t="shared" si="18"/>
        <v>163</v>
      </c>
      <c r="AI192" s="107">
        <f t="shared" si="20"/>
        <v>104</v>
      </c>
      <c r="AJ192" s="59">
        <f t="shared" si="15"/>
        <v>1635</v>
      </c>
    </row>
    <row r="193" spans="1:36" x14ac:dyDescent="0.25">
      <c r="A193" s="21">
        <v>44075</v>
      </c>
      <c r="B193" s="52">
        <f t="shared" si="16"/>
        <v>183</v>
      </c>
      <c r="C193" s="56">
        <f>+'Modelo predictivo'!G190</f>
        <v>9709.5098946616054</v>
      </c>
      <c r="D193" s="59">
        <f>+$C193*'Estructura Poblacion'!C$19</f>
        <v>396.08438215353442</v>
      </c>
      <c r="E193" s="59">
        <f>+$C193*'Estructura Poblacion'!D$19</f>
        <v>651.38860582678205</v>
      </c>
      <c r="F193" s="59">
        <f>+$C193*'Estructura Poblacion'!E$19</f>
        <v>1976.8265412094834</v>
      </c>
      <c r="G193" s="59">
        <f>+$C193*'Estructura Poblacion'!F$19</f>
        <v>2256.143875326416</v>
      </c>
      <c r="H193" s="59">
        <f>+$C193*'Estructura Poblacion'!G$19</f>
        <v>1806.5907403854999</v>
      </c>
      <c r="I193" s="59">
        <f>+$C193*'Estructura Poblacion'!H$19</f>
        <v>1229.6163889006875</v>
      </c>
      <c r="J193" s="59">
        <f>+$C193*'Estructura Poblacion'!I$19</f>
        <v>654.02740917224196</v>
      </c>
      <c r="K193" s="59">
        <f>+$C193*'Estructura Poblacion'!J$19</f>
        <v>360.26262673891597</v>
      </c>
      <c r="L193" s="59">
        <f>+$C193*'Estructura Poblacion'!K$19</f>
        <v>378.56932494804425</v>
      </c>
      <c r="M193" s="129">
        <f>+ROUND(D193*Parámetros!$B$105,0)</f>
        <v>0</v>
      </c>
      <c r="N193" s="129">
        <f>+ROUND(E193*Parámetros!$B$106,0)</f>
        <v>2</v>
      </c>
      <c r="O193" s="129">
        <f>+ROUND(F193*Parámetros!$B$107,0)</f>
        <v>24</v>
      </c>
      <c r="P193" s="129">
        <f>+ROUND(G193*Parámetros!$B$108,0)</f>
        <v>72</v>
      </c>
      <c r="Q193" s="129">
        <f>+ROUND(H193*Parámetros!$B$109,0)</f>
        <v>89</v>
      </c>
      <c r="R193" s="129">
        <f>+ROUND(I193*Parámetros!$B$110,0)</f>
        <v>125</v>
      </c>
      <c r="S193" s="129">
        <f>+ROUND(J193*Parámetros!$B$111,0)</f>
        <v>109</v>
      </c>
      <c r="T193" s="129">
        <f>+ROUND(K193*Parámetros!$B$112,0)</f>
        <v>88</v>
      </c>
      <c r="U193" s="129">
        <f>+ROUND(L193*Parámetros!$B$113,0)</f>
        <v>103</v>
      </c>
      <c r="V193" s="129">
        <f t="shared" si="17"/>
        <v>612</v>
      </c>
      <c r="W193" s="129">
        <f t="shared" si="19"/>
        <v>380</v>
      </c>
      <c r="X193" s="59">
        <f t="shared" si="14"/>
        <v>6260</v>
      </c>
      <c r="Y193" s="60">
        <f>+ROUND(M193*Parámetros!$C$105,0)</f>
        <v>0</v>
      </c>
      <c r="Z193" s="60">
        <f>+ROUND(N193*Parámetros!$C$106,0)</f>
        <v>0</v>
      </c>
      <c r="AA193" s="60">
        <f>+ROUND(O193*Parámetros!$C$107,0)</f>
        <v>1</v>
      </c>
      <c r="AB193" s="60">
        <f>+ROUND(P193*Parámetros!$C$108,0)</f>
        <v>4</v>
      </c>
      <c r="AC193" s="60">
        <f>+ROUND(Q193*Parámetros!$C$109,0)</f>
        <v>6</v>
      </c>
      <c r="AD193" s="60">
        <f>+ROUND(R193*Parámetros!$C$110,0)</f>
        <v>15</v>
      </c>
      <c r="AE193" s="60">
        <f>+ROUND(S193*Parámetros!$C$111,0)</f>
        <v>30</v>
      </c>
      <c r="AF193" s="60">
        <f>+ROUND(T193*Parámetros!$C$112,0)</f>
        <v>38</v>
      </c>
      <c r="AG193" s="60">
        <f>+ROUND(U193*Parámetros!$C$113,0)</f>
        <v>73</v>
      </c>
      <c r="AH193" s="60">
        <f t="shared" si="18"/>
        <v>167</v>
      </c>
      <c r="AI193" s="107">
        <f t="shared" si="20"/>
        <v>103</v>
      </c>
      <c r="AJ193" s="59">
        <f t="shared" si="15"/>
        <v>1699</v>
      </c>
    </row>
    <row r="194" spans="1:36" x14ac:dyDescent="0.25">
      <c r="A194" s="22">
        <v>44076</v>
      </c>
      <c r="B194" s="52">
        <f t="shared" si="16"/>
        <v>184</v>
      </c>
      <c r="C194" s="56">
        <f>+'Modelo predictivo'!G191</f>
        <v>9922.1022339463234</v>
      </c>
      <c r="D194" s="59">
        <f>+$C194*'Estructura Poblacion'!C$19</f>
        <v>404.75675658537455</v>
      </c>
      <c r="E194" s="59">
        <f>+$C194*'Estructura Poblacion'!D$19</f>
        <v>665.65093513057775</v>
      </c>
      <c r="F194" s="59">
        <f>+$C194*'Estructura Poblacion'!E$19</f>
        <v>2020.1096917819859</v>
      </c>
      <c r="G194" s="59">
        <f>+$C194*'Estructura Poblacion'!F$19</f>
        <v>2305.5427543040505</v>
      </c>
      <c r="H194" s="59">
        <f>+$C194*'Estructura Poblacion'!G$19</f>
        <v>1846.1465321603071</v>
      </c>
      <c r="I194" s="59">
        <f>+$C194*'Estructura Poblacion'!H$19</f>
        <v>1256.5391715514318</v>
      </c>
      <c r="J194" s="59">
        <f>+$C194*'Estructura Poblacion'!I$19</f>
        <v>668.34751578737576</v>
      </c>
      <c r="K194" s="59">
        <f>+$C194*'Estructura Poblacion'!J$19</f>
        <v>368.15067416934221</v>
      </c>
      <c r="L194" s="59">
        <f>+$C194*'Estructura Poblacion'!K$19</f>
        <v>386.8582024758781</v>
      </c>
      <c r="M194" s="129">
        <f>+ROUND(D194*Parámetros!$B$105,0)</f>
        <v>0</v>
      </c>
      <c r="N194" s="129">
        <f>+ROUND(E194*Parámetros!$B$106,0)</f>
        <v>2</v>
      </c>
      <c r="O194" s="129">
        <f>+ROUND(F194*Parámetros!$B$107,0)</f>
        <v>24</v>
      </c>
      <c r="P194" s="129">
        <f>+ROUND(G194*Parámetros!$B$108,0)</f>
        <v>74</v>
      </c>
      <c r="Q194" s="129">
        <f>+ROUND(H194*Parámetros!$B$109,0)</f>
        <v>90</v>
      </c>
      <c r="R194" s="129">
        <f>+ROUND(I194*Parámetros!$B$110,0)</f>
        <v>128</v>
      </c>
      <c r="S194" s="129">
        <f>+ROUND(J194*Parámetros!$B$111,0)</f>
        <v>111</v>
      </c>
      <c r="T194" s="129">
        <f>+ROUND(K194*Parámetros!$B$112,0)</f>
        <v>89</v>
      </c>
      <c r="U194" s="129">
        <f>+ROUND(L194*Parámetros!$B$113,0)</f>
        <v>106</v>
      </c>
      <c r="V194" s="129">
        <f t="shared" si="17"/>
        <v>624</v>
      </c>
      <c r="W194" s="129">
        <f t="shared" si="19"/>
        <v>379</v>
      </c>
      <c r="X194" s="59">
        <f t="shared" si="14"/>
        <v>6505</v>
      </c>
      <c r="Y194" s="60">
        <f>+ROUND(M194*Parámetros!$C$105,0)</f>
        <v>0</v>
      </c>
      <c r="Z194" s="60">
        <f>+ROUND(N194*Parámetros!$C$106,0)</f>
        <v>0</v>
      </c>
      <c r="AA194" s="60">
        <f>+ROUND(O194*Parámetros!$C$107,0)</f>
        <v>1</v>
      </c>
      <c r="AB194" s="60">
        <f>+ROUND(P194*Parámetros!$C$108,0)</f>
        <v>4</v>
      </c>
      <c r="AC194" s="60">
        <f>+ROUND(Q194*Parámetros!$C$109,0)</f>
        <v>6</v>
      </c>
      <c r="AD194" s="60">
        <f>+ROUND(R194*Parámetros!$C$110,0)</f>
        <v>16</v>
      </c>
      <c r="AE194" s="60">
        <f>+ROUND(S194*Parámetros!$C$111,0)</f>
        <v>30</v>
      </c>
      <c r="AF194" s="60">
        <f>+ROUND(T194*Parámetros!$C$112,0)</f>
        <v>38</v>
      </c>
      <c r="AG194" s="60">
        <f>+ROUND(U194*Parámetros!$C$113,0)</f>
        <v>75</v>
      </c>
      <c r="AH194" s="60">
        <f t="shared" si="18"/>
        <v>170</v>
      </c>
      <c r="AI194" s="107">
        <f t="shared" si="20"/>
        <v>102</v>
      </c>
      <c r="AJ194" s="59">
        <f t="shared" si="15"/>
        <v>1767</v>
      </c>
    </row>
    <row r="195" spans="1:36" x14ac:dyDescent="0.25">
      <c r="A195" s="22">
        <v>44077</v>
      </c>
      <c r="B195" s="52">
        <f t="shared" si="16"/>
        <v>185</v>
      </c>
      <c r="C195" s="56">
        <f>+'Modelo predictivo'!G192</f>
        <v>10139.09589805454</v>
      </c>
      <c r="D195" s="59">
        <f>+$C195*'Estructura Poblacion'!C$19</f>
        <v>413.60867623033931</v>
      </c>
      <c r="E195" s="59">
        <f>+$C195*'Estructura Poblacion'!D$19</f>
        <v>680.20853915695716</v>
      </c>
      <c r="F195" s="59">
        <f>+$C195*'Estructura Poblacion'!E$19</f>
        <v>2064.2889386376141</v>
      </c>
      <c r="G195" s="59">
        <f>+$C195*'Estructura Poblacion'!F$19</f>
        <v>2355.9643442270972</v>
      </c>
      <c r="H195" s="59">
        <f>+$C195*'Estructura Poblacion'!G$19</f>
        <v>1886.5212522598008</v>
      </c>
      <c r="I195" s="59">
        <f>+$C195*'Estructura Poblacion'!H$19</f>
        <v>1284.0193398163383</v>
      </c>
      <c r="J195" s="59">
        <f>+$C195*'Estructura Poblacion'!I$19</f>
        <v>682.96409329573362</v>
      </c>
      <c r="K195" s="59">
        <f>+$C195*'Estructura Poblacion'!J$19</f>
        <v>376.20202879644955</v>
      </c>
      <c r="L195" s="59">
        <f>+$C195*'Estructura Poblacion'!K$19</f>
        <v>395.31868563421091</v>
      </c>
      <c r="M195" s="129">
        <f>+ROUND(D195*Parámetros!$B$105,0)</f>
        <v>0</v>
      </c>
      <c r="N195" s="129">
        <f>+ROUND(E195*Parámetros!$B$106,0)</f>
        <v>2</v>
      </c>
      <c r="O195" s="129">
        <f>+ROUND(F195*Parámetros!$B$107,0)</f>
        <v>25</v>
      </c>
      <c r="P195" s="129">
        <f>+ROUND(G195*Parámetros!$B$108,0)</f>
        <v>75</v>
      </c>
      <c r="Q195" s="129">
        <f>+ROUND(H195*Parámetros!$B$109,0)</f>
        <v>92</v>
      </c>
      <c r="R195" s="129">
        <f>+ROUND(I195*Parámetros!$B$110,0)</f>
        <v>131</v>
      </c>
      <c r="S195" s="129">
        <f>+ROUND(J195*Parámetros!$B$111,0)</f>
        <v>113</v>
      </c>
      <c r="T195" s="129">
        <f>+ROUND(K195*Parámetros!$B$112,0)</f>
        <v>91</v>
      </c>
      <c r="U195" s="129">
        <f>+ROUND(L195*Parámetros!$B$113,0)</f>
        <v>108</v>
      </c>
      <c r="V195" s="129">
        <f t="shared" si="17"/>
        <v>637</v>
      </c>
      <c r="W195" s="129">
        <f t="shared" si="19"/>
        <v>379</v>
      </c>
      <c r="X195" s="59">
        <f t="shared" si="14"/>
        <v>6763</v>
      </c>
      <c r="Y195" s="60">
        <f>+ROUND(M195*Parámetros!$C$105,0)</f>
        <v>0</v>
      </c>
      <c r="Z195" s="60">
        <f>+ROUND(N195*Parámetros!$C$106,0)</f>
        <v>0</v>
      </c>
      <c r="AA195" s="60">
        <f>+ROUND(O195*Parámetros!$C$107,0)</f>
        <v>1</v>
      </c>
      <c r="AB195" s="60">
        <f>+ROUND(P195*Parámetros!$C$108,0)</f>
        <v>4</v>
      </c>
      <c r="AC195" s="60">
        <f>+ROUND(Q195*Parámetros!$C$109,0)</f>
        <v>6</v>
      </c>
      <c r="AD195" s="60">
        <f>+ROUND(R195*Parámetros!$C$110,0)</f>
        <v>16</v>
      </c>
      <c r="AE195" s="60">
        <f>+ROUND(S195*Parámetros!$C$111,0)</f>
        <v>31</v>
      </c>
      <c r="AF195" s="60">
        <f>+ROUND(T195*Parámetros!$C$112,0)</f>
        <v>39</v>
      </c>
      <c r="AG195" s="60">
        <f>+ROUND(U195*Parámetros!$C$113,0)</f>
        <v>77</v>
      </c>
      <c r="AH195" s="60">
        <f t="shared" si="18"/>
        <v>174</v>
      </c>
      <c r="AI195" s="107">
        <f t="shared" si="20"/>
        <v>102</v>
      </c>
      <c r="AJ195" s="59">
        <f t="shared" si="15"/>
        <v>1839</v>
      </c>
    </row>
    <row r="196" spans="1:36" x14ac:dyDescent="0.25">
      <c r="A196" s="22">
        <v>44078</v>
      </c>
      <c r="B196" s="52">
        <f t="shared" si="16"/>
        <v>186</v>
      </c>
      <c r="C196" s="56">
        <f>+'Modelo predictivo'!G193</f>
        <v>10360.570537954569</v>
      </c>
      <c r="D196" s="59">
        <f>+$C196*'Estructura Poblacion'!C$19</f>
        <v>422.643390326023</v>
      </c>
      <c r="E196" s="59">
        <f>+$C196*'Estructura Poblacion'!D$19</f>
        <v>695.06676150552164</v>
      </c>
      <c r="F196" s="59">
        <f>+$C196*'Estructura Poblacion'!E$19</f>
        <v>2109.3804984700937</v>
      </c>
      <c r="G196" s="59">
        <f>+$C196*'Estructura Poblacion'!F$19</f>
        <v>2407.4271531403774</v>
      </c>
      <c r="H196" s="59">
        <f>+$C196*'Estructura Poblacion'!G$19</f>
        <v>1927.7297208657797</v>
      </c>
      <c r="I196" s="59">
        <f>+$C196*'Estructura Poblacion'!H$19</f>
        <v>1312.0669807273055</v>
      </c>
      <c r="J196" s="59">
        <f>+$C196*'Estructura Poblacion'!I$19</f>
        <v>697.88250694406941</v>
      </c>
      <c r="K196" s="59">
        <f>+$C196*'Estructura Poblacion'!J$19</f>
        <v>384.41964599773678</v>
      </c>
      <c r="L196" s="59">
        <f>+$C196*'Estructura Poblacion'!K$19</f>
        <v>403.9538799776621</v>
      </c>
      <c r="M196" s="129">
        <f>+ROUND(D196*Parámetros!$B$105,0)</f>
        <v>0</v>
      </c>
      <c r="N196" s="129">
        <f>+ROUND(E196*Parámetros!$B$106,0)</f>
        <v>2</v>
      </c>
      <c r="O196" s="129">
        <f>+ROUND(F196*Parámetros!$B$107,0)</f>
        <v>25</v>
      </c>
      <c r="P196" s="129">
        <f>+ROUND(G196*Parámetros!$B$108,0)</f>
        <v>77</v>
      </c>
      <c r="Q196" s="129">
        <f>+ROUND(H196*Parámetros!$B$109,0)</f>
        <v>94</v>
      </c>
      <c r="R196" s="129">
        <f>+ROUND(I196*Parámetros!$B$110,0)</f>
        <v>134</v>
      </c>
      <c r="S196" s="129">
        <f>+ROUND(J196*Parámetros!$B$111,0)</f>
        <v>116</v>
      </c>
      <c r="T196" s="129">
        <f>+ROUND(K196*Parámetros!$B$112,0)</f>
        <v>93</v>
      </c>
      <c r="U196" s="129">
        <f>+ROUND(L196*Parámetros!$B$113,0)</f>
        <v>110</v>
      </c>
      <c r="V196" s="129">
        <f t="shared" si="17"/>
        <v>651</v>
      </c>
      <c r="W196" s="129">
        <f t="shared" si="19"/>
        <v>379</v>
      </c>
      <c r="X196" s="59">
        <f t="shared" si="14"/>
        <v>7035</v>
      </c>
      <c r="Y196" s="60">
        <f>+ROUND(M196*Parámetros!$C$105,0)</f>
        <v>0</v>
      </c>
      <c r="Z196" s="60">
        <f>+ROUND(N196*Parámetros!$C$106,0)</f>
        <v>0</v>
      </c>
      <c r="AA196" s="60">
        <f>+ROUND(O196*Parámetros!$C$107,0)</f>
        <v>1</v>
      </c>
      <c r="AB196" s="60">
        <f>+ROUND(P196*Parámetros!$C$108,0)</f>
        <v>4</v>
      </c>
      <c r="AC196" s="60">
        <f>+ROUND(Q196*Parámetros!$C$109,0)</f>
        <v>6</v>
      </c>
      <c r="AD196" s="60">
        <f>+ROUND(R196*Parámetros!$C$110,0)</f>
        <v>16</v>
      </c>
      <c r="AE196" s="60">
        <f>+ROUND(S196*Parámetros!$C$111,0)</f>
        <v>32</v>
      </c>
      <c r="AF196" s="60">
        <f>+ROUND(T196*Parámetros!$C$112,0)</f>
        <v>40</v>
      </c>
      <c r="AG196" s="60">
        <f>+ROUND(U196*Parámetros!$C$113,0)</f>
        <v>78</v>
      </c>
      <c r="AH196" s="60">
        <f t="shared" si="18"/>
        <v>177</v>
      </c>
      <c r="AI196" s="107">
        <f t="shared" si="20"/>
        <v>102</v>
      </c>
      <c r="AJ196" s="59">
        <f t="shared" si="15"/>
        <v>1914</v>
      </c>
    </row>
    <row r="197" spans="1:36" x14ac:dyDescent="0.25">
      <c r="A197" s="22">
        <v>44079</v>
      </c>
      <c r="B197" s="52">
        <f t="shared" si="16"/>
        <v>187</v>
      </c>
      <c r="C197" s="56">
        <f>+'Modelo predictivo'!G194</f>
        <v>10586.606718800962</v>
      </c>
      <c r="D197" s="59">
        <f>+$C197*'Estructura Poblacion'!C$19</f>
        <v>431.8641854028283</v>
      </c>
      <c r="E197" s="59">
        <f>+$C197*'Estructura Poblacion'!D$19</f>
        <v>710.23100710651681</v>
      </c>
      <c r="F197" s="59">
        <f>+$C197*'Estructura Poblacion'!E$19</f>
        <v>2155.4007740986763</v>
      </c>
      <c r="G197" s="59">
        <f>+$C197*'Estructura Poblacion'!F$19</f>
        <v>2459.9499015129959</v>
      </c>
      <c r="H197" s="59">
        <f>+$C197*'Estructura Poblacion'!G$19</f>
        <v>1969.7869282572376</v>
      </c>
      <c r="I197" s="59">
        <f>+$C197*'Estructura Poblacion'!H$19</f>
        <v>1340.6922970891601</v>
      </c>
      <c r="J197" s="59">
        <f>+$C197*'Estructura Poblacion'!I$19</f>
        <v>713.1081835582346</v>
      </c>
      <c r="K197" s="59">
        <f>+$C197*'Estructura Poblacion'!J$19</f>
        <v>392.80651507076038</v>
      </c>
      <c r="L197" s="59">
        <f>+$C197*'Estructura Poblacion'!K$19</f>
        <v>412.76692670455208</v>
      </c>
      <c r="M197" s="129">
        <f>+ROUND(D197*Parámetros!$B$105,0)</f>
        <v>0</v>
      </c>
      <c r="N197" s="129">
        <f>+ROUND(E197*Parámetros!$B$106,0)</f>
        <v>2</v>
      </c>
      <c r="O197" s="129">
        <f>+ROUND(F197*Parámetros!$B$107,0)</f>
        <v>26</v>
      </c>
      <c r="P197" s="129">
        <f>+ROUND(G197*Parámetros!$B$108,0)</f>
        <v>79</v>
      </c>
      <c r="Q197" s="129">
        <f>+ROUND(H197*Parámetros!$B$109,0)</f>
        <v>97</v>
      </c>
      <c r="R197" s="129">
        <f>+ROUND(I197*Parámetros!$B$110,0)</f>
        <v>137</v>
      </c>
      <c r="S197" s="129">
        <f>+ROUND(J197*Parámetros!$B$111,0)</f>
        <v>118</v>
      </c>
      <c r="T197" s="129">
        <f>+ROUND(K197*Parámetros!$B$112,0)</f>
        <v>95</v>
      </c>
      <c r="U197" s="129">
        <f>+ROUND(L197*Parámetros!$B$113,0)</f>
        <v>113</v>
      </c>
      <c r="V197" s="129">
        <f t="shared" si="17"/>
        <v>667</v>
      </c>
      <c r="W197" s="129">
        <f t="shared" si="19"/>
        <v>518</v>
      </c>
      <c r="X197" s="59">
        <f t="shared" si="14"/>
        <v>7184</v>
      </c>
      <c r="Y197" s="60">
        <f>+ROUND(M197*Parámetros!$C$105,0)</f>
        <v>0</v>
      </c>
      <c r="Z197" s="60">
        <f>+ROUND(N197*Parámetros!$C$106,0)</f>
        <v>0</v>
      </c>
      <c r="AA197" s="60">
        <f>+ROUND(O197*Parámetros!$C$107,0)</f>
        <v>1</v>
      </c>
      <c r="AB197" s="60">
        <f>+ROUND(P197*Parámetros!$C$108,0)</f>
        <v>4</v>
      </c>
      <c r="AC197" s="60">
        <f>+ROUND(Q197*Parámetros!$C$109,0)</f>
        <v>6</v>
      </c>
      <c r="AD197" s="60">
        <f>+ROUND(R197*Parámetros!$C$110,0)</f>
        <v>17</v>
      </c>
      <c r="AE197" s="60">
        <f>+ROUND(S197*Parámetros!$C$111,0)</f>
        <v>32</v>
      </c>
      <c r="AF197" s="60">
        <f>+ROUND(T197*Parámetros!$C$112,0)</f>
        <v>41</v>
      </c>
      <c r="AG197" s="60">
        <f>+ROUND(U197*Parámetros!$C$113,0)</f>
        <v>80</v>
      </c>
      <c r="AH197" s="60">
        <f t="shared" si="18"/>
        <v>181</v>
      </c>
      <c r="AI197" s="107">
        <f t="shared" si="20"/>
        <v>141</v>
      </c>
      <c r="AJ197" s="59">
        <f t="shared" si="15"/>
        <v>1954</v>
      </c>
    </row>
    <row r="198" spans="1:36" x14ac:dyDescent="0.25">
      <c r="A198" s="22">
        <v>44080</v>
      </c>
      <c r="B198" s="52">
        <f t="shared" si="16"/>
        <v>188</v>
      </c>
      <c r="C198" s="56">
        <f>+'Modelo predictivo'!G195</f>
        <v>10817.285904228687</v>
      </c>
      <c r="D198" s="59">
        <f>+$C198*'Estructura Poblacion'!C$19</f>
        <v>441.27438464327156</v>
      </c>
      <c r="E198" s="59">
        <f>+$C198*'Estructura Poblacion'!D$19</f>
        <v>725.70674116716589</v>
      </c>
      <c r="F198" s="59">
        <f>+$C198*'Estructura Poblacion'!E$19</f>
        <v>2202.3663512704793</v>
      </c>
      <c r="G198" s="59">
        <f>+$C198*'Estructura Poblacion'!F$19</f>
        <v>2513.5515185888689</v>
      </c>
      <c r="H198" s="59">
        <f>+$C198*'Estructura Poblacion'!G$19</f>
        <v>2012.7080318880737</v>
      </c>
      <c r="I198" s="59">
        <f>+$C198*'Estructura Poblacion'!H$19</f>
        <v>1369.9056054906628</v>
      </c>
      <c r="J198" s="59">
        <f>+$C198*'Estructura Poblacion'!I$19</f>
        <v>728.64661048524238</v>
      </c>
      <c r="K198" s="59">
        <f>+$C198*'Estructura Poblacion'!J$19</f>
        <v>401.36565865038409</v>
      </c>
      <c r="L198" s="59">
        <f>+$C198*'Estructura Poblacion'!K$19</f>
        <v>421.76100204453934</v>
      </c>
      <c r="M198" s="129">
        <f>+ROUND(D198*Parámetros!$B$105,0)</f>
        <v>0</v>
      </c>
      <c r="N198" s="129">
        <f>+ROUND(E198*Parámetros!$B$106,0)</f>
        <v>2</v>
      </c>
      <c r="O198" s="129">
        <f>+ROUND(F198*Parámetros!$B$107,0)</f>
        <v>26</v>
      </c>
      <c r="P198" s="129">
        <f>+ROUND(G198*Parámetros!$B$108,0)</f>
        <v>80</v>
      </c>
      <c r="Q198" s="129">
        <f>+ROUND(H198*Parámetros!$B$109,0)</f>
        <v>99</v>
      </c>
      <c r="R198" s="129">
        <f>+ROUND(I198*Parámetros!$B$110,0)</f>
        <v>140</v>
      </c>
      <c r="S198" s="129">
        <f>+ROUND(J198*Parámetros!$B$111,0)</f>
        <v>121</v>
      </c>
      <c r="T198" s="129">
        <f>+ROUND(K198*Parámetros!$B$112,0)</f>
        <v>98</v>
      </c>
      <c r="U198" s="129">
        <f>+ROUND(L198*Parámetros!$B$113,0)</f>
        <v>115</v>
      </c>
      <c r="V198" s="129">
        <f t="shared" si="17"/>
        <v>681</v>
      </c>
      <c r="W198" s="129">
        <f t="shared" si="19"/>
        <v>532</v>
      </c>
      <c r="X198" s="59">
        <f t="shared" si="14"/>
        <v>7333</v>
      </c>
      <c r="Y198" s="60">
        <f>+ROUND(M198*Parámetros!$C$105,0)</f>
        <v>0</v>
      </c>
      <c r="Z198" s="60">
        <f>+ROUND(N198*Parámetros!$C$106,0)</f>
        <v>0</v>
      </c>
      <c r="AA198" s="60">
        <f>+ROUND(O198*Parámetros!$C$107,0)</f>
        <v>1</v>
      </c>
      <c r="AB198" s="60">
        <f>+ROUND(P198*Parámetros!$C$108,0)</f>
        <v>4</v>
      </c>
      <c r="AC198" s="60">
        <f>+ROUND(Q198*Parámetros!$C$109,0)</f>
        <v>6</v>
      </c>
      <c r="AD198" s="60">
        <f>+ROUND(R198*Parámetros!$C$110,0)</f>
        <v>17</v>
      </c>
      <c r="AE198" s="60">
        <f>+ROUND(S198*Parámetros!$C$111,0)</f>
        <v>33</v>
      </c>
      <c r="AF198" s="60">
        <f>+ROUND(T198*Parámetros!$C$112,0)</f>
        <v>42</v>
      </c>
      <c r="AG198" s="60">
        <f>+ROUND(U198*Parámetros!$C$113,0)</f>
        <v>82</v>
      </c>
      <c r="AH198" s="60">
        <f t="shared" si="18"/>
        <v>185</v>
      </c>
      <c r="AI198" s="107">
        <f t="shared" si="20"/>
        <v>145</v>
      </c>
      <c r="AJ198" s="59">
        <f t="shared" si="15"/>
        <v>1994</v>
      </c>
    </row>
    <row r="199" spans="1:36" x14ac:dyDescent="0.25">
      <c r="A199" s="22">
        <v>44081</v>
      </c>
      <c r="B199" s="52">
        <f t="shared" si="16"/>
        <v>189</v>
      </c>
      <c r="C199" s="56">
        <f>+'Modelo predictivo'!G196</f>
        <v>10916.78774792701</v>
      </c>
      <c r="D199" s="59">
        <f>+$C199*'Estructura Poblacion'!C$19</f>
        <v>445.33340788048525</v>
      </c>
      <c r="E199" s="59">
        <f>+$C199*'Estructura Poblacion'!D$19</f>
        <v>732.38209017520194</v>
      </c>
      <c r="F199" s="59">
        <f>+$C199*'Estructura Poblacion'!E$19</f>
        <v>2222.6246225587415</v>
      </c>
      <c r="G199" s="59">
        <f>+$C199*'Estructura Poblacion'!F$19</f>
        <v>2536.6721990021083</v>
      </c>
      <c r="H199" s="59">
        <f>+$C199*'Estructura Poblacion'!G$19</f>
        <v>2031.2217479692024</v>
      </c>
      <c r="I199" s="59">
        <f>+$C199*'Estructura Poblacion'!H$19</f>
        <v>1382.5065605403672</v>
      </c>
      <c r="J199" s="59">
        <f>+$C199*'Estructura Poblacion'!I$19</f>
        <v>735.34900162010854</v>
      </c>
      <c r="K199" s="59">
        <f>+$C199*'Estructura Poblacion'!J$19</f>
        <v>405.05758501587775</v>
      </c>
      <c r="L199" s="59">
        <f>+$C199*'Estructura Poblacion'!K$19</f>
        <v>425.6405331649176</v>
      </c>
      <c r="M199" s="129">
        <f>+ROUND(D199*Parámetros!$B$105,0)</f>
        <v>0</v>
      </c>
      <c r="N199" s="129">
        <f>+ROUND(E199*Parámetros!$B$106,0)</f>
        <v>2</v>
      </c>
      <c r="O199" s="129">
        <f>+ROUND(F199*Parámetros!$B$107,0)</f>
        <v>27</v>
      </c>
      <c r="P199" s="129">
        <f>+ROUND(G199*Parámetros!$B$108,0)</f>
        <v>81</v>
      </c>
      <c r="Q199" s="129">
        <f>+ROUND(H199*Parámetros!$B$109,0)</f>
        <v>100</v>
      </c>
      <c r="R199" s="129">
        <f>+ROUND(I199*Parámetros!$B$110,0)</f>
        <v>141</v>
      </c>
      <c r="S199" s="129">
        <f>+ROUND(J199*Parámetros!$B$111,0)</f>
        <v>122</v>
      </c>
      <c r="T199" s="129">
        <f>+ROUND(K199*Parámetros!$B$112,0)</f>
        <v>98</v>
      </c>
      <c r="U199" s="129">
        <f>+ROUND(L199*Parámetros!$B$113,0)</f>
        <v>116</v>
      </c>
      <c r="V199" s="129">
        <f t="shared" si="17"/>
        <v>687</v>
      </c>
      <c r="W199" s="129">
        <f t="shared" si="19"/>
        <v>545</v>
      </c>
      <c r="X199" s="59">
        <f t="shared" si="14"/>
        <v>7475</v>
      </c>
      <c r="Y199" s="60">
        <f>+ROUND(M199*Parámetros!$C$105,0)</f>
        <v>0</v>
      </c>
      <c r="Z199" s="60">
        <f>+ROUND(N199*Parámetros!$C$106,0)</f>
        <v>0</v>
      </c>
      <c r="AA199" s="60">
        <f>+ROUND(O199*Parámetros!$C$107,0)</f>
        <v>1</v>
      </c>
      <c r="AB199" s="60">
        <f>+ROUND(P199*Parámetros!$C$108,0)</f>
        <v>4</v>
      </c>
      <c r="AC199" s="60">
        <f>+ROUND(Q199*Parámetros!$C$109,0)</f>
        <v>6</v>
      </c>
      <c r="AD199" s="60">
        <f>+ROUND(R199*Parámetros!$C$110,0)</f>
        <v>17</v>
      </c>
      <c r="AE199" s="60">
        <f>+ROUND(S199*Parámetros!$C$111,0)</f>
        <v>33</v>
      </c>
      <c r="AF199" s="60">
        <f>+ROUND(T199*Parámetros!$C$112,0)</f>
        <v>42</v>
      </c>
      <c r="AG199" s="60">
        <f>+ROUND(U199*Parámetros!$C$113,0)</f>
        <v>82</v>
      </c>
      <c r="AH199" s="60">
        <f t="shared" si="18"/>
        <v>185</v>
      </c>
      <c r="AI199" s="107">
        <f t="shared" si="20"/>
        <v>149</v>
      </c>
      <c r="AJ199" s="59">
        <f t="shared" si="15"/>
        <v>2030</v>
      </c>
    </row>
    <row r="200" spans="1:36" x14ac:dyDescent="0.25">
      <c r="A200" s="22">
        <v>44082</v>
      </c>
      <c r="B200" s="52">
        <f t="shared" si="16"/>
        <v>190</v>
      </c>
      <c r="C200" s="56">
        <f>+'Modelo predictivo'!G197</f>
        <v>11141.545017920434</v>
      </c>
      <c r="D200" s="59">
        <f>+$C200*'Estructura Poblacion'!C$19</f>
        <v>454.50203177455086</v>
      </c>
      <c r="E200" s="59">
        <f>+$C200*'Estructura Poblacion'!D$19</f>
        <v>747.46053659925315</v>
      </c>
      <c r="F200" s="59">
        <f>+$C200*'Estructura Poblacion'!E$19</f>
        <v>2268.3845158461536</v>
      </c>
      <c r="G200" s="59">
        <f>+$C200*'Estructura Poblacion'!F$19</f>
        <v>2588.8977740962282</v>
      </c>
      <c r="H200" s="59">
        <f>+$C200*'Estructura Poblacion'!G$19</f>
        <v>2073.0409960269949</v>
      </c>
      <c r="I200" s="59">
        <f>+$C200*'Estructura Poblacion'!H$19</f>
        <v>1410.9699150975773</v>
      </c>
      <c r="J200" s="59">
        <f>+$C200*'Estructura Poblacion'!I$19</f>
        <v>750.48853148116223</v>
      </c>
      <c r="K200" s="59">
        <f>+$C200*'Estructura Poblacion'!J$19</f>
        <v>413.39700125263528</v>
      </c>
      <c r="L200" s="59">
        <f>+$C200*'Estructura Poblacion'!K$19</f>
        <v>434.40371574587948</v>
      </c>
      <c r="M200" s="129">
        <f>+ROUND(D200*Parámetros!$B$105,0)</f>
        <v>0</v>
      </c>
      <c r="N200" s="129">
        <f>+ROUND(E200*Parámetros!$B$106,0)</f>
        <v>2</v>
      </c>
      <c r="O200" s="129">
        <f>+ROUND(F200*Parámetros!$B$107,0)</f>
        <v>27</v>
      </c>
      <c r="P200" s="129">
        <f>+ROUND(G200*Parámetros!$B$108,0)</f>
        <v>83</v>
      </c>
      <c r="Q200" s="129">
        <f>+ROUND(H200*Parámetros!$B$109,0)</f>
        <v>102</v>
      </c>
      <c r="R200" s="129">
        <f>+ROUND(I200*Parámetros!$B$110,0)</f>
        <v>144</v>
      </c>
      <c r="S200" s="129">
        <f>+ROUND(J200*Parámetros!$B$111,0)</f>
        <v>125</v>
      </c>
      <c r="T200" s="129">
        <f>+ROUND(K200*Parámetros!$B$112,0)</f>
        <v>100</v>
      </c>
      <c r="U200" s="129">
        <f>+ROUND(L200*Parámetros!$B$113,0)</f>
        <v>119</v>
      </c>
      <c r="V200" s="129">
        <f t="shared" si="17"/>
        <v>702</v>
      </c>
      <c r="W200" s="129">
        <f t="shared" si="19"/>
        <v>558</v>
      </c>
      <c r="X200" s="59">
        <f t="shared" si="14"/>
        <v>7619</v>
      </c>
      <c r="Y200" s="60">
        <f>+ROUND(M200*Parámetros!$C$105,0)</f>
        <v>0</v>
      </c>
      <c r="Z200" s="60">
        <f>+ROUND(N200*Parámetros!$C$106,0)</f>
        <v>0</v>
      </c>
      <c r="AA200" s="60">
        <f>+ROUND(O200*Parámetros!$C$107,0)</f>
        <v>1</v>
      </c>
      <c r="AB200" s="60">
        <f>+ROUND(P200*Parámetros!$C$108,0)</f>
        <v>4</v>
      </c>
      <c r="AC200" s="60">
        <f>+ROUND(Q200*Parámetros!$C$109,0)</f>
        <v>6</v>
      </c>
      <c r="AD200" s="60">
        <f>+ROUND(R200*Parámetros!$C$110,0)</f>
        <v>18</v>
      </c>
      <c r="AE200" s="60">
        <f>+ROUND(S200*Parámetros!$C$111,0)</f>
        <v>34</v>
      </c>
      <c r="AF200" s="60">
        <f>+ROUND(T200*Parámetros!$C$112,0)</f>
        <v>43</v>
      </c>
      <c r="AG200" s="60">
        <f>+ROUND(U200*Parámetros!$C$113,0)</f>
        <v>84</v>
      </c>
      <c r="AH200" s="60">
        <f t="shared" si="18"/>
        <v>190</v>
      </c>
      <c r="AI200" s="107">
        <f t="shared" si="20"/>
        <v>152</v>
      </c>
      <c r="AJ200" s="59">
        <f t="shared" si="15"/>
        <v>2068</v>
      </c>
    </row>
    <row r="201" spans="1:36" x14ac:dyDescent="0.25">
      <c r="A201" s="22">
        <v>44083</v>
      </c>
      <c r="B201" s="52">
        <f t="shared" si="16"/>
        <v>191</v>
      </c>
      <c r="C201" s="56">
        <f>+'Modelo predictivo'!G198</f>
        <v>11370.616433978081</v>
      </c>
      <c r="D201" s="59">
        <f>+$C201*'Estructura Poblacion'!C$19</f>
        <v>463.84664455960126</v>
      </c>
      <c r="E201" s="59">
        <f>+$C201*'Estructura Poblacion'!D$19</f>
        <v>762.82840912416782</v>
      </c>
      <c r="F201" s="59">
        <f>+$C201*'Estructura Poblacion'!E$19</f>
        <v>2315.0227560877302</v>
      </c>
      <c r="G201" s="59">
        <f>+$C201*'Estructura Poblacion'!F$19</f>
        <v>2642.1258029007467</v>
      </c>
      <c r="H201" s="59">
        <f>+$C201*'Estructura Poblacion'!G$19</f>
        <v>2115.6629515763962</v>
      </c>
      <c r="I201" s="59">
        <f>+$C201*'Estructura Poblacion'!H$19</f>
        <v>1439.9796149144584</v>
      </c>
      <c r="J201" s="59">
        <f>+$C201*'Estructura Poblacion'!I$19</f>
        <v>765.91865992070075</v>
      </c>
      <c r="K201" s="59">
        <f>+$C201*'Estructura Poblacion'!J$19</f>
        <v>421.89648999666599</v>
      </c>
      <c r="L201" s="59">
        <f>+$C201*'Estructura Poblacion'!K$19</f>
        <v>443.33510489761363</v>
      </c>
      <c r="M201" s="129">
        <f>+ROUND(D201*Parámetros!$B$105,0)</f>
        <v>0</v>
      </c>
      <c r="N201" s="129">
        <f>+ROUND(E201*Parámetros!$B$106,0)</f>
        <v>2</v>
      </c>
      <c r="O201" s="129">
        <f>+ROUND(F201*Parámetros!$B$107,0)</f>
        <v>28</v>
      </c>
      <c r="P201" s="129">
        <f>+ROUND(G201*Parámetros!$B$108,0)</f>
        <v>85</v>
      </c>
      <c r="Q201" s="129">
        <f>+ROUND(H201*Parámetros!$B$109,0)</f>
        <v>104</v>
      </c>
      <c r="R201" s="129">
        <f>+ROUND(I201*Parámetros!$B$110,0)</f>
        <v>147</v>
      </c>
      <c r="S201" s="129">
        <f>+ROUND(J201*Parámetros!$B$111,0)</f>
        <v>127</v>
      </c>
      <c r="T201" s="129">
        <f>+ROUND(K201*Parámetros!$B$112,0)</f>
        <v>103</v>
      </c>
      <c r="U201" s="129">
        <f>+ROUND(L201*Parámetros!$B$113,0)</f>
        <v>121</v>
      </c>
      <c r="V201" s="129">
        <f t="shared" si="17"/>
        <v>717</v>
      </c>
      <c r="W201" s="129">
        <f t="shared" si="19"/>
        <v>573</v>
      </c>
      <c r="X201" s="59">
        <f t="shared" si="14"/>
        <v>7763</v>
      </c>
      <c r="Y201" s="60">
        <f>+ROUND(M201*Parámetros!$C$105,0)</f>
        <v>0</v>
      </c>
      <c r="Z201" s="60">
        <f>+ROUND(N201*Parámetros!$C$106,0)</f>
        <v>0</v>
      </c>
      <c r="AA201" s="60">
        <f>+ROUND(O201*Parámetros!$C$107,0)</f>
        <v>1</v>
      </c>
      <c r="AB201" s="60">
        <f>+ROUND(P201*Parámetros!$C$108,0)</f>
        <v>4</v>
      </c>
      <c r="AC201" s="60">
        <f>+ROUND(Q201*Parámetros!$C$109,0)</f>
        <v>7</v>
      </c>
      <c r="AD201" s="60">
        <f>+ROUND(R201*Parámetros!$C$110,0)</f>
        <v>18</v>
      </c>
      <c r="AE201" s="60">
        <f>+ROUND(S201*Parámetros!$C$111,0)</f>
        <v>35</v>
      </c>
      <c r="AF201" s="60">
        <f>+ROUND(T201*Parámetros!$C$112,0)</f>
        <v>44</v>
      </c>
      <c r="AG201" s="60">
        <f>+ROUND(U201*Parámetros!$C$113,0)</f>
        <v>86</v>
      </c>
      <c r="AH201" s="60">
        <f t="shared" si="18"/>
        <v>195</v>
      </c>
      <c r="AI201" s="107">
        <f t="shared" si="20"/>
        <v>155</v>
      </c>
      <c r="AJ201" s="59">
        <f t="shared" si="15"/>
        <v>2108</v>
      </c>
    </row>
    <row r="202" spans="1:36" x14ac:dyDescent="0.25">
      <c r="A202" s="22">
        <v>44084</v>
      </c>
      <c r="B202" s="52">
        <f t="shared" si="16"/>
        <v>192</v>
      </c>
      <c r="C202" s="56">
        <f>+'Modelo predictivo'!G199</f>
        <v>11604.071411266923</v>
      </c>
      <c r="D202" s="59">
        <f>+$C202*'Estructura Poblacion'!C$19</f>
        <v>473.37007791960622</v>
      </c>
      <c r="E202" s="59">
        <f>+$C202*'Estructura Poblacion'!D$19</f>
        <v>778.49036465326321</v>
      </c>
      <c r="F202" s="59">
        <f>+$C202*'Estructura Poblacion'!E$19</f>
        <v>2362.5534759993275</v>
      </c>
      <c r="G202" s="59">
        <f>+$C202*'Estructura Poblacion'!F$19</f>
        <v>2696.3724150252456</v>
      </c>
      <c r="H202" s="59">
        <f>+$C202*'Estructura Poblacion'!G$19</f>
        <v>2159.1005302845465</v>
      </c>
      <c r="I202" s="59">
        <f>+$C202*'Estructura Poblacion'!H$19</f>
        <v>1469.5444507567522</v>
      </c>
      <c r="J202" s="59">
        <f>+$C202*'Estructura Poblacion'!I$19</f>
        <v>781.64406270735788</v>
      </c>
      <c r="K202" s="59">
        <f>+$C202*'Estructura Poblacion'!J$19</f>
        <v>430.55862683527141</v>
      </c>
      <c r="L202" s="59">
        <f>+$C202*'Estructura Poblacion'!K$19</f>
        <v>452.43740708555305</v>
      </c>
      <c r="M202" s="129">
        <f>+ROUND(D202*Parámetros!$B$105,0)</f>
        <v>0</v>
      </c>
      <c r="N202" s="129">
        <f>+ROUND(E202*Parámetros!$B$106,0)</f>
        <v>2</v>
      </c>
      <c r="O202" s="129">
        <f>+ROUND(F202*Parámetros!$B$107,0)</f>
        <v>28</v>
      </c>
      <c r="P202" s="129">
        <f>+ROUND(G202*Parámetros!$B$108,0)</f>
        <v>86</v>
      </c>
      <c r="Q202" s="129">
        <f>+ROUND(H202*Parámetros!$B$109,0)</f>
        <v>106</v>
      </c>
      <c r="R202" s="129">
        <f>+ROUND(I202*Parámetros!$B$110,0)</f>
        <v>150</v>
      </c>
      <c r="S202" s="129">
        <f>+ROUND(J202*Parámetros!$B$111,0)</f>
        <v>130</v>
      </c>
      <c r="T202" s="129">
        <f>+ROUND(K202*Parámetros!$B$112,0)</f>
        <v>105</v>
      </c>
      <c r="U202" s="129">
        <f>+ROUND(L202*Parámetros!$B$113,0)</f>
        <v>124</v>
      </c>
      <c r="V202" s="129">
        <f t="shared" si="17"/>
        <v>731</v>
      </c>
      <c r="W202" s="129">
        <f t="shared" si="19"/>
        <v>586</v>
      </c>
      <c r="X202" s="59">
        <f t="shared" si="14"/>
        <v>7908</v>
      </c>
      <c r="Y202" s="60">
        <f>+ROUND(M202*Parámetros!$C$105,0)</f>
        <v>0</v>
      </c>
      <c r="Z202" s="60">
        <f>+ROUND(N202*Parámetros!$C$106,0)</f>
        <v>0</v>
      </c>
      <c r="AA202" s="60">
        <f>+ROUND(O202*Parámetros!$C$107,0)</f>
        <v>1</v>
      </c>
      <c r="AB202" s="60">
        <f>+ROUND(P202*Parámetros!$C$108,0)</f>
        <v>4</v>
      </c>
      <c r="AC202" s="60">
        <f>+ROUND(Q202*Parámetros!$C$109,0)</f>
        <v>7</v>
      </c>
      <c r="AD202" s="60">
        <f>+ROUND(R202*Parámetros!$C$110,0)</f>
        <v>18</v>
      </c>
      <c r="AE202" s="60">
        <f>+ROUND(S202*Parámetros!$C$111,0)</f>
        <v>36</v>
      </c>
      <c r="AF202" s="60">
        <f>+ROUND(T202*Parámetros!$C$112,0)</f>
        <v>45</v>
      </c>
      <c r="AG202" s="60">
        <f>+ROUND(U202*Parámetros!$C$113,0)</f>
        <v>88</v>
      </c>
      <c r="AH202" s="60">
        <f t="shared" si="18"/>
        <v>199</v>
      </c>
      <c r="AI202" s="107">
        <f t="shared" si="20"/>
        <v>158</v>
      </c>
      <c r="AJ202" s="59">
        <f t="shared" si="15"/>
        <v>2149</v>
      </c>
    </row>
    <row r="203" spans="1:36" x14ac:dyDescent="0.25">
      <c r="A203" s="22">
        <v>44085</v>
      </c>
      <c r="B203" s="52">
        <f t="shared" si="16"/>
        <v>193</v>
      </c>
      <c r="C203" s="56">
        <f>+'Modelo predictivo'!G200</f>
        <v>11841.979897014797</v>
      </c>
      <c r="D203" s="59">
        <f>+$C203*'Estructura Poblacion'!C$19</f>
        <v>483.0751852431323</v>
      </c>
      <c r="E203" s="59">
        <f>+$C203*'Estructura Poblacion'!D$19</f>
        <v>794.45109578459176</v>
      </c>
      <c r="F203" s="59">
        <f>+$C203*'Estructura Poblacion'!E$19</f>
        <v>2410.9909166227653</v>
      </c>
      <c r="G203" s="59">
        <f>+$C203*'Estructura Poblacion'!F$19</f>
        <v>2751.6538637112767</v>
      </c>
      <c r="H203" s="59">
        <f>+$C203*'Estructura Poblacion'!G$19</f>
        <v>2203.3667468159861</v>
      </c>
      <c r="I203" s="59">
        <f>+$C203*'Estructura Poblacion'!H$19</f>
        <v>1499.6732807706101</v>
      </c>
      <c r="J203" s="59">
        <f>+$C203*'Estructura Poblacion'!I$19</f>
        <v>797.66945144910301</v>
      </c>
      <c r="K203" s="59">
        <f>+$C203*'Estructura Poblacion'!J$19</f>
        <v>439.38600709739268</v>
      </c>
      <c r="L203" s="59">
        <f>+$C203*'Estructura Poblacion'!K$19</f>
        <v>461.71334951993924</v>
      </c>
      <c r="M203" s="129">
        <f>+ROUND(D203*Parámetros!$B$105,0)</f>
        <v>0</v>
      </c>
      <c r="N203" s="129">
        <f>+ROUND(E203*Parámetros!$B$106,0)</f>
        <v>2</v>
      </c>
      <c r="O203" s="129">
        <f>+ROUND(F203*Parámetros!$B$107,0)</f>
        <v>29</v>
      </c>
      <c r="P203" s="129">
        <f>+ROUND(G203*Parámetros!$B$108,0)</f>
        <v>88</v>
      </c>
      <c r="Q203" s="129">
        <f>+ROUND(H203*Parámetros!$B$109,0)</f>
        <v>108</v>
      </c>
      <c r="R203" s="129">
        <f>+ROUND(I203*Parámetros!$B$110,0)</f>
        <v>153</v>
      </c>
      <c r="S203" s="129">
        <f>+ROUND(J203*Parámetros!$B$111,0)</f>
        <v>132</v>
      </c>
      <c r="T203" s="129">
        <f>+ROUND(K203*Parámetros!$B$112,0)</f>
        <v>107</v>
      </c>
      <c r="U203" s="129">
        <f>+ROUND(L203*Parámetros!$B$113,0)</f>
        <v>126</v>
      </c>
      <c r="V203" s="129">
        <f t="shared" si="17"/>
        <v>745</v>
      </c>
      <c r="W203" s="129">
        <f t="shared" si="19"/>
        <v>600</v>
      </c>
      <c r="X203" s="59">
        <f t="shared" si="14"/>
        <v>8053</v>
      </c>
      <c r="Y203" s="60">
        <f>+ROUND(M203*Parámetros!$C$105,0)</f>
        <v>0</v>
      </c>
      <c r="Z203" s="60">
        <f>+ROUND(N203*Parámetros!$C$106,0)</f>
        <v>0</v>
      </c>
      <c r="AA203" s="60">
        <f>+ROUND(O203*Parámetros!$C$107,0)</f>
        <v>1</v>
      </c>
      <c r="AB203" s="60">
        <f>+ROUND(P203*Parámetros!$C$108,0)</f>
        <v>4</v>
      </c>
      <c r="AC203" s="60">
        <f>+ROUND(Q203*Parámetros!$C$109,0)</f>
        <v>7</v>
      </c>
      <c r="AD203" s="60">
        <f>+ROUND(R203*Parámetros!$C$110,0)</f>
        <v>19</v>
      </c>
      <c r="AE203" s="60">
        <f>+ROUND(S203*Parámetros!$C$111,0)</f>
        <v>36</v>
      </c>
      <c r="AF203" s="60">
        <f>+ROUND(T203*Parámetros!$C$112,0)</f>
        <v>46</v>
      </c>
      <c r="AG203" s="60">
        <f>+ROUND(U203*Parámetros!$C$113,0)</f>
        <v>89</v>
      </c>
      <c r="AH203" s="60">
        <f t="shared" si="18"/>
        <v>202</v>
      </c>
      <c r="AI203" s="107">
        <f t="shared" si="20"/>
        <v>163</v>
      </c>
      <c r="AJ203" s="59">
        <f t="shared" si="15"/>
        <v>2188</v>
      </c>
    </row>
    <row r="204" spans="1:36" x14ac:dyDescent="0.25">
      <c r="A204" s="22">
        <v>44086</v>
      </c>
      <c r="B204" s="52">
        <f t="shared" si="16"/>
        <v>194</v>
      </c>
      <c r="C204" s="56">
        <f>+'Modelo predictivo'!G201</f>
        <v>12084.412345997989</v>
      </c>
      <c r="D204" s="59">
        <f>+$C204*'Estructura Poblacion'!C$19</f>
        <v>492.96484062339727</v>
      </c>
      <c r="E204" s="59">
        <f>+$C204*'Estructura Poblacion'!D$19</f>
        <v>810.71532916645992</v>
      </c>
      <c r="F204" s="59">
        <f>+$C204*'Estructura Poblacion'!E$19</f>
        <v>2460.3494223351786</v>
      </c>
      <c r="G204" s="59">
        <f>+$C204*'Estructura Poblacion'!F$19</f>
        <v>2807.9865201365551</v>
      </c>
      <c r="H204" s="59">
        <f>+$C204*'Estructura Poblacion'!G$19</f>
        <v>2248.4747102717747</v>
      </c>
      <c r="I204" s="59">
        <f>+$C204*'Estructura Poblacion'!H$19</f>
        <v>1530.3750273783314</v>
      </c>
      <c r="J204" s="59">
        <f>+$C204*'Estructura Poblacion'!I$19</f>
        <v>813.99957194209878</v>
      </c>
      <c r="K204" s="59">
        <f>+$C204*'Estructura Poblacion'!J$19</f>
        <v>448.38124494409936</v>
      </c>
      <c r="L204" s="59">
        <f>+$C204*'Estructura Poblacion'!K$19</f>
        <v>471.16567920009419</v>
      </c>
      <c r="M204" s="129">
        <f>+ROUND(D204*Parámetros!$B$105,0)</f>
        <v>0</v>
      </c>
      <c r="N204" s="129">
        <f>+ROUND(E204*Parámetros!$B$106,0)</f>
        <v>2</v>
      </c>
      <c r="O204" s="129">
        <f>+ROUND(F204*Parámetros!$B$107,0)</f>
        <v>30</v>
      </c>
      <c r="P204" s="129">
        <f>+ROUND(G204*Parámetros!$B$108,0)</f>
        <v>90</v>
      </c>
      <c r="Q204" s="129">
        <f>+ROUND(H204*Parámetros!$B$109,0)</f>
        <v>110</v>
      </c>
      <c r="R204" s="129">
        <f>+ROUND(I204*Parámetros!$B$110,0)</f>
        <v>156</v>
      </c>
      <c r="S204" s="129">
        <f>+ROUND(J204*Parámetros!$B$111,0)</f>
        <v>135</v>
      </c>
      <c r="T204" s="129">
        <f>+ROUND(K204*Parámetros!$B$112,0)</f>
        <v>109</v>
      </c>
      <c r="U204" s="129">
        <f>+ROUND(L204*Parámetros!$B$113,0)</f>
        <v>129</v>
      </c>
      <c r="V204" s="129">
        <f t="shared" si="17"/>
        <v>761</v>
      </c>
      <c r="W204" s="129">
        <f t="shared" si="19"/>
        <v>599</v>
      </c>
      <c r="X204" s="59">
        <f t="shared" ref="X204:X267" si="21">+X203+V204-W204</f>
        <v>8215</v>
      </c>
      <c r="Y204" s="60">
        <f>+ROUND(M204*Parámetros!$C$105,0)</f>
        <v>0</v>
      </c>
      <c r="Z204" s="60">
        <f>+ROUND(N204*Parámetros!$C$106,0)</f>
        <v>0</v>
      </c>
      <c r="AA204" s="60">
        <f>+ROUND(O204*Parámetros!$C$107,0)</f>
        <v>2</v>
      </c>
      <c r="AB204" s="60">
        <f>+ROUND(P204*Parámetros!$C$108,0)</f>
        <v>5</v>
      </c>
      <c r="AC204" s="60">
        <f>+ROUND(Q204*Parámetros!$C$109,0)</f>
        <v>7</v>
      </c>
      <c r="AD204" s="60">
        <f>+ROUND(R204*Parámetros!$C$110,0)</f>
        <v>19</v>
      </c>
      <c r="AE204" s="60">
        <f>+ROUND(S204*Parámetros!$C$111,0)</f>
        <v>37</v>
      </c>
      <c r="AF204" s="60">
        <f>+ROUND(T204*Parámetros!$C$112,0)</f>
        <v>47</v>
      </c>
      <c r="AG204" s="60">
        <f>+ROUND(U204*Parámetros!$C$113,0)</f>
        <v>91</v>
      </c>
      <c r="AH204" s="60">
        <f t="shared" si="18"/>
        <v>208</v>
      </c>
      <c r="AI204" s="107">
        <f t="shared" si="20"/>
        <v>163</v>
      </c>
      <c r="AJ204" s="59">
        <f t="shared" ref="AJ204:AJ267" si="22">+AJ203+AH204-AI204</f>
        <v>2233</v>
      </c>
    </row>
    <row r="205" spans="1:36" x14ac:dyDescent="0.25">
      <c r="A205" s="22">
        <v>44087</v>
      </c>
      <c r="B205" s="52">
        <f t="shared" ref="B205:B268" si="23">+B204+1</f>
        <v>195</v>
      </c>
      <c r="C205" s="56">
        <f>+'Modelo predictivo'!G202</f>
        <v>12331.439694397151</v>
      </c>
      <c r="D205" s="59">
        <f>+$C205*'Estructura Poblacion'!C$19</f>
        <v>503.04193779176245</v>
      </c>
      <c r="E205" s="59">
        <f>+$C205*'Estructura Poblacion'!D$19</f>
        <v>827.28782374348157</v>
      </c>
      <c r="F205" s="59">
        <f>+$C205*'Estructura Poblacion'!E$19</f>
        <v>2510.643435526159</v>
      </c>
      <c r="G205" s="59">
        <f>+$C205*'Estructura Poblacion'!F$19</f>
        <v>2865.3868673400034</v>
      </c>
      <c r="H205" s="59">
        <f>+$C205*'Estructura Poblacion'!G$19</f>
        <v>2294.4376193250196</v>
      </c>
      <c r="I205" s="59">
        <f>+$C205*'Estructura Poblacion'!H$19</f>
        <v>1561.6586739674651</v>
      </c>
      <c r="J205" s="59">
        <f>+$C205*'Estructura Poblacion'!I$19</f>
        <v>830.6392024096491</v>
      </c>
      <c r="K205" s="59">
        <f>+$C205*'Estructura Poblacion'!J$19</f>
        <v>457.54697239853675</v>
      </c>
      <c r="L205" s="59">
        <f>+$C205*'Estructura Poblacion'!K$19</f>
        <v>480.79716189507479</v>
      </c>
      <c r="M205" s="129">
        <f>+ROUND(D205*Parámetros!$B$105,0)</f>
        <v>1</v>
      </c>
      <c r="N205" s="129">
        <f>+ROUND(E205*Parámetros!$B$106,0)</f>
        <v>2</v>
      </c>
      <c r="O205" s="129">
        <f>+ROUND(F205*Parámetros!$B$107,0)</f>
        <v>30</v>
      </c>
      <c r="P205" s="129">
        <f>+ROUND(G205*Parámetros!$B$108,0)</f>
        <v>92</v>
      </c>
      <c r="Q205" s="129">
        <f>+ROUND(H205*Parámetros!$B$109,0)</f>
        <v>112</v>
      </c>
      <c r="R205" s="129">
        <f>+ROUND(I205*Parámetros!$B$110,0)</f>
        <v>159</v>
      </c>
      <c r="S205" s="129">
        <f>+ROUND(J205*Parámetros!$B$111,0)</f>
        <v>138</v>
      </c>
      <c r="T205" s="129">
        <f>+ROUND(K205*Parámetros!$B$112,0)</f>
        <v>111</v>
      </c>
      <c r="U205" s="129">
        <f>+ROUND(L205*Parámetros!$B$113,0)</f>
        <v>131</v>
      </c>
      <c r="V205" s="129">
        <f t="shared" ref="V205:V268" si="24">+SUM(M205:U205)</f>
        <v>776</v>
      </c>
      <c r="W205" s="129">
        <f t="shared" si="19"/>
        <v>612</v>
      </c>
      <c r="X205" s="59">
        <f t="shared" si="21"/>
        <v>8379</v>
      </c>
      <c r="Y205" s="60">
        <f>+ROUND(M205*Parámetros!$C$105,0)</f>
        <v>0</v>
      </c>
      <c r="Z205" s="60">
        <f>+ROUND(N205*Parámetros!$C$106,0)</f>
        <v>0</v>
      </c>
      <c r="AA205" s="60">
        <f>+ROUND(O205*Parámetros!$C$107,0)</f>
        <v>2</v>
      </c>
      <c r="AB205" s="60">
        <f>+ROUND(P205*Parámetros!$C$108,0)</f>
        <v>5</v>
      </c>
      <c r="AC205" s="60">
        <f>+ROUND(Q205*Parámetros!$C$109,0)</f>
        <v>7</v>
      </c>
      <c r="AD205" s="60">
        <f>+ROUND(R205*Parámetros!$C$110,0)</f>
        <v>19</v>
      </c>
      <c r="AE205" s="60">
        <f>+ROUND(S205*Parámetros!$C$111,0)</f>
        <v>38</v>
      </c>
      <c r="AF205" s="60">
        <f>+ROUND(T205*Parámetros!$C$112,0)</f>
        <v>48</v>
      </c>
      <c r="AG205" s="60">
        <f>+ROUND(U205*Parámetros!$C$113,0)</f>
        <v>93</v>
      </c>
      <c r="AH205" s="60">
        <f t="shared" ref="AH205:AH268" si="25">+SUM(Y205:AG205)</f>
        <v>212</v>
      </c>
      <c r="AI205" s="107">
        <f t="shared" si="20"/>
        <v>167</v>
      </c>
      <c r="AJ205" s="59">
        <f t="shared" si="22"/>
        <v>2278</v>
      </c>
    </row>
    <row r="206" spans="1:36" x14ac:dyDescent="0.25">
      <c r="A206" s="22">
        <v>44088</v>
      </c>
      <c r="B206" s="52">
        <f t="shared" si="23"/>
        <v>196</v>
      </c>
      <c r="C206" s="56">
        <f>+'Modelo predictivo'!G203</f>
        <v>10149.635040670633</v>
      </c>
      <c r="D206" s="59">
        <f>+$C206*'Estructura Poblacion'!C$19</f>
        <v>414.03860419136009</v>
      </c>
      <c r="E206" s="59">
        <f>+$C206*'Estructura Poblacion'!D$19</f>
        <v>680.91558590697707</v>
      </c>
      <c r="F206" s="59">
        <f>+$C206*'Estructura Poblacion'!E$19</f>
        <v>2066.4346758654569</v>
      </c>
      <c r="G206" s="59">
        <f>+$C206*'Estructura Poblacion'!F$19</f>
        <v>2358.4132651636278</v>
      </c>
      <c r="H206" s="59">
        <f>+$C206*'Estructura Poblacion'!G$19</f>
        <v>1888.4822078248499</v>
      </c>
      <c r="I206" s="59">
        <f>+$C206*'Estructura Poblacion'!H$19</f>
        <v>1285.3540212396338</v>
      </c>
      <c r="J206" s="59">
        <f>+$C206*'Estructura Poblacion'!I$19</f>
        <v>683.6740043226423</v>
      </c>
      <c r="K206" s="59">
        <f>+$C206*'Estructura Poblacion'!J$19</f>
        <v>376.59307419870379</v>
      </c>
      <c r="L206" s="59">
        <f>+$C206*'Estructura Poblacion'!K$19</f>
        <v>395.72960195738182</v>
      </c>
      <c r="M206" s="129">
        <f>+ROUND(D206*Parámetros!$B$105,0)</f>
        <v>0</v>
      </c>
      <c r="N206" s="129">
        <f>+ROUND(E206*Parámetros!$B$106,0)</f>
        <v>2</v>
      </c>
      <c r="O206" s="129">
        <f>+ROUND(F206*Parámetros!$B$107,0)</f>
        <v>25</v>
      </c>
      <c r="P206" s="129">
        <f>+ROUND(G206*Parámetros!$B$108,0)</f>
        <v>75</v>
      </c>
      <c r="Q206" s="129">
        <f>+ROUND(H206*Parámetros!$B$109,0)</f>
        <v>93</v>
      </c>
      <c r="R206" s="129">
        <f>+ROUND(I206*Parámetros!$B$110,0)</f>
        <v>131</v>
      </c>
      <c r="S206" s="129">
        <f>+ROUND(J206*Parámetros!$B$111,0)</f>
        <v>113</v>
      </c>
      <c r="T206" s="129">
        <f>+ROUND(K206*Parámetros!$B$112,0)</f>
        <v>92</v>
      </c>
      <c r="U206" s="129">
        <f>+ROUND(L206*Parámetros!$B$113,0)</f>
        <v>108</v>
      </c>
      <c r="V206" s="129">
        <f t="shared" si="24"/>
        <v>639</v>
      </c>
      <c r="W206" s="129">
        <f t="shared" si="19"/>
        <v>624</v>
      </c>
      <c r="X206" s="59">
        <f t="shared" si="21"/>
        <v>8394</v>
      </c>
      <c r="Y206" s="60">
        <f>+ROUND(M206*Parámetros!$C$105,0)</f>
        <v>0</v>
      </c>
      <c r="Z206" s="60">
        <f>+ROUND(N206*Parámetros!$C$106,0)</f>
        <v>0</v>
      </c>
      <c r="AA206" s="60">
        <f>+ROUND(O206*Parámetros!$C$107,0)</f>
        <v>1</v>
      </c>
      <c r="AB206" s="60">
        <f>+ROUND(P206*Parámetros!$C$108,0)</f>
        <v>4</v>
      </c>
      <c r="AC206" s="60">
        <f>+ROUND(Q206*Parámetros!$C$109,0)</f>
        <v>6</v>
      </c>
      <c r="AD206" s="60">
        <f>+ROUND(R206*Parámetros!$C$110,0)</f>
        <v>16</v>
      </c>
      <c r="AE206" s="60">
        <f>+ROUND(S206*Parámetros!$C$111,0)</f>
        <v>31</v>
      </c>
      <c r="AF206" s="60">
        <f>+ROUND(T206*Parámetros!$C$112,0)</f>
        <v>40</v>
      </c>
      <c r="AG206" s="60">
        <f>+ROUND(U206*Parámetros!$C$113,0)</f>
        <v>77</v>
      </c>
      <c r="AH206" s="60">
        <f t="shared" si="25"/>
        <v>175</v>
      </c>
      <c r="AI206" s="107">
        <f t="shared" si="20"/>
        <v>170</v>
      </c>
      <c r="AJ206" s="59">
        <f t="shared" si="22"/>
        <v>2283</v>
      </c>
    </row>
    <row r="207" spans="1:36" x14ac:dyDescent="0.25">
      <c r="A207" s="22">
        <v>44089</v>
      </c>
      <c r="B207" s="52">
        <f t="shared" si="23"/>
        <v>197</v>
      </c>
      <c r="C207" s="56">
        <f>+'Modelo predictivo'!G204</f>
        <v>10176.309394828975</v>
      </c>
      <c r="D207" s="59">
        <f>+$C207*'Estructura Poblacion'!C$19</f>
        <v>415.12674305735584</v>
      </c>
      <c r="E207" s="59">
        <f>+$C207*'Estructura Poblacion'!D$19</f>
        <v>682.70510675355297</v>
      </c>
      <c r="F207" s="59">
        <f>+$C207*'Estructura Poblacion'!E$19</f>
        <v>2071.8654928522983</v>
      </c>
      <c r="G207" s="59">
        <f>+$C207*'Estructura Poblacion'!F$19</f>
        <v>2364.6114339090677</v>
      </c>
      <c r="H207" s="59">
        <f>+$C207*'Estructura Poblacion'!G$19</f>
        <v>1893.4453462068107</v>
      </c>
      <c r="I207" s="59">
        <f>+$C207*'Estructura Poblacion'!H$19</f>
        <v>1288.7320725926143</v>
      </c>
      <c r="J207" s="59">
        <f>+$C207*'Estructura Poblacion'!I$19</f>
        <v>685.47077459537411</v>
      </c>
      <c r="K207" s="59">
        <f>+$C207*'Estructura Poblacion'!J$19</f>
        <v>377.58280210463363</v>
      </c>
      <c r="L207" s="59">
        <f>+$C207*'Estructura Poblacion'!K$19</f>
        <v>396.76962275726794</v>
      </c>
      <c r="M207" s="129">
        <f>+ROUND(D207*Parámetros!$B$105,0)</f>
        <v>0</v>
      </c>
      <c r="N207" s="129">
        <f>+ROUND(E207*Parámetros!$B$106,0)</f>
        <v>2</v>
      </c>
      <c r="O207" s="129">
        <f>+ROUND(F207*Parámetros!$B$107,0)</f>
        <v>25</v>
      </c>
      <c r="P207" s="129">
        <f>+ROUND(G207*Parámetros!$B$108,0)</f>
        <v>76</v>
      </c>
      <c r="Q207" s="129">
        <f>+ROUND(H207*Parámetros!$B$109,0)</f>
        <v>93</v>
      </c>
      <c r="R207" s="129">
        <f>+ROUND(I207*Parámetros!$B$110,0)</f>
        <v>131</v>
      </c>
      <c r="S207" s="129">
        <f>+ROUND(J207*Parámetros!$B$111,0)</f>
        <v>114</v>
      </c>
      <c r="T207" s="129">
        <f>+ROUND(K207*Parámetros!$B$112,0)</f>
        <v>92</v>
      </c>
      <c r="U207" s="129">
        <f>+ROUND(L207*Parámetros!$B$113,0)</f>
        <v>108</v>
      </c>
      <c r="V207" s="129">
        <f t="shared" si="24"/>
        <v>641</v>
      </c>
      <c r="W207" s="129">
        <f t="shared" si="19"/>
        <v>637</v>
      </c>
      <c r="X207" s="59">
        <f t="shared" si="21"/>
        <v>8398</v>
      </c>
      <c r="Y207" s="60">
        <f>+ROUND(M207*Parámetros!$C$105,0)</f>
        <v>0</v>
      </c>
      <c r="Z207" s="60">
        <f>+ROUND(N207*Parámetros!$C$106,0)</f>
        <v>0</v>
      </c>
      <c r="AA207" s="60">
        <f>+ROUND(O207*Parámetros!$C$107,0)</f>
        <v>1</v>
      </c>
      <c r="AB207" s="60">
        <f>+ROUND(P207*Parámetros!$C$108,0)</f>
        <v>4</v>
      </c>
      <c r="AC207" s="60">
        <f>+ROUND(Q207*Parámetros!$C$109,0)</f>
        <v>6</v>
      </c>
      <c r="AD207" s="60">
        <f>+ROUND(R207*Parámetros!$C$110,0)</f>
        <v>16</v>
      </c>
      <c r="AE207" s="60">
        <f>+ROUND(S207*Parámetros!$C$111,0)</f>
        <v>31</v>
      </c>
      <c r="AF207" s="60">
        <f>+ROUND(T207*Parámetros!$C$112,0)</f>
        <v>40</v>
      </c>
      <c r="AG207" s="60">
        <f>+ROUND(U207*Parámetros!$C$113,0)</f>
        <v>77</v>
      </c>
      <c r="AH207" s="60">
        <f t="shared" si="25"/>
        <v>175</v>
      </c>
      <c r="AI207" s="107">
        <f t="shared" si="20"/>
        <v>174</v>
      </c>
      <c r="AJ207" s="59">
        <f t="shared" si="22"/>
        <v>2284</v>
      </c>
    </row>
    <row r="208" spans="1:36" x14ac:dyDescent="0.25">
      <c r="A208" s="22">
        <v>44090</v>
      </c>
      <c r="B208" s="52">
        <f t="shared" si="23"/>
        <v>198</v>
      </c>
      <c r="C208" s="56">
        <f>+'Modelo predictivo'!G205</f>
        <v>10202.872790895402</v>
      </c>
      <c r="D208" s="59">
        <f>+$C208*'Estructura Poblacion'!C$19</f>
        <v>416.21035556025419</v>
      </c>
      <c r="E208" s="59">
        <f>+$C208*'Estructura Poblacion'!D$19</f>
        <v>684.48718367787319</v>
      </c>
      <c r="F208" s="59">
        <f>+$C208*'Estructura Poblacion'!E$19</f>
        <v>2077.2737191107258</v>
      </c>
      <c r="G208" s="59">
        <f>+$C208*'Estructura Poblacion'!F$19</f>
        <v>2370.7838199505186</v>
      </c>
      <c r="H208" s="59">
        <f>+$C208*'Estructura Poblacion'!G$19</f>
        <v>1898.3878392767426</v>
      </c>
      <c r="I208" s="59">
        <f>+$C208*'Estructura Poblacion'!H$19</f>
        <v>1292.0960721664853</v>
      </c>
      <c r="J208" s="59">
        <f>+$C208*'Estructura Poblacion'!I$19</f>
        <v>687.26007079019996</v>
      </c>
      <c r="K208" s="59">
        <f>+$C208*'Estructura Poblacion'!J$19</f>
        <v>378.56841301041777</v>
      </c>
      <c r="L208" s="59">
        <f>+$C208*'Estructura Poblacion'!K$19</f>
        <v>397.80531735218506</v>
      </c>
      <c r="M208" s="129">
        <f>+ROUND(D208*Parámetros!$B$105,0)</f>
        <v>0</v>
      </c>
      <c r="N208" s="129">
        <f>+ROUND(E208*Parámetros!$B$106,0)</f>
        <v>2</v>
      </c>
      <c r="O208" s="129">
        <f>+ROUND(F208*Parámetros!$B$107,0)</f>
        <v>25</v>
      </c>
      <c r="P208" s="129">
        <f>+ROUND(G208*Parámetros!$B$108,0)</f>
        <v>76</v>
      </c>
      <c r="Q208" s="129">
        <f>+ROUND(H208*Parámetros!$B$109,0)</f>
        <v>93</v>
      </c>
      <c r="R208" s="129">
        <f>+ROUND(I208*Parámetros!$B$110,0)</f>
        <v>132</v>
      </c>
      <c r="S208" s="129">
        <f>+ROUND(J208*Parámetros!$B$111,0)</f>
        <v>114</v>
      </c>
      <c r="T208" s="129">
        <f>+ROUND(K208*Parámetros!$B$112,0)</f>
        <v>92</v>
      </c>
      <c r="U208" s="129">
        <f>+ROUND(L208*Parámetros!$B$113,0)</f>
        <v>109</v>
      </c>
      <c r="V208" s="129">
        <f t="shared" si="24"/>
        <v>643</v>
      </c>
      <c r="W208" s="129">
        <f t="shared" si="19"/>
        <v>651</v>
      </c>
      <c r="X208" s="59">
        <f t="shared" si="21"/>
        <v>8390</v>
      </c>
      <c r="Y208" s="60">
        <f>+ROUND(M208*Parámetros!$C$105,0)</f>
        <v>0</v>
      </c>
      <c r="Z208" s="60">
        <f>+ROUND(N208*Parámetros!$C$106,0)</f>
        <v>0</v>
      </c>
      <c r="AA208" s="60">
        <f>+ROUND(O208*Parámetros!$C$107,0)</f>
        <v>1</v>
      </c>
      <c r="AB208" s="60">
        <f>+ROUND(P208*Parámetros!$C$108,0)</f>
        <v>4</v>
      </c>
      <c r="AC208" s="60">
        <f>+ROUND(Q208*Parámetros!$C$109,0)</f>
        <v>6</v>
      </c>
      <c r="AD208" s="60">
        <f>+ROUND(R208*Parámetros!$C$110,0)</f>
        <v>16</v>
      </c>
      <c r="AE208" s="60">
        <f>+ROUND(S208*Parámetros!$C$111,0)</f>
        <v>31</v>
      </c>
      <c r="AF208" s="60">
        <f>+ROUND(T208*Parámetros!$C$112,0)</f>
        <v>40</v>
      </c>
      <c r="AG208" s="60">
        <f>+ROUND(U208*Parámetros!$C$113,0)</f>
        <v>77</v>
      </c>
      <c r="AH208" s="60">
        <f t="shared" si="25"/>
        <v>175</v>
      </c>
      <c r="AI208" s="107">
        <f t="shared" si="20"/>
        <v>177</v>
      </c>
      <c r="AJ208" s="59">
        <f t="shared" si="22"/>
        <v>2282</v>
      </c>
    </row>
    <row r="209" spans="1:36" x14ac:dyDescent="0.25">
      <c r="A209" s="22">
        <v>44091</v>
      </c>
      <c r="B209" s="52">
        <f t="shared" si="23"/>
        <v>199</v>
      </c>
      <c r="C209" s="56">
        <f>+'Modelo predictivo'!G206</f>
        <v>10229.323554128408</v>
      </c>
      <c r="D209" s="59">
        <f>+$C209*'Estructura Poblacion'!C$19</f>
        <v>417.28937338157539</v>
      </c>
      <c r="E209" s="59">
        <f>+$C209*'Estructura Poblacion'!D$19</f>
        <v>686.26170432539573</v>
      </c>
      <c r="F209" s="59">
        <f>+$C209*'Estructura Poblacion'!E$19</f>
        <v>2082.6590136684877</v>
      </c>
      <c r="G209" s="59">
        <f>+$C209*'Estructura Poblacion'!F$19</f>
        <v>2376.930034137773</v>
      </c>
      <c r="H209" s="59">
        <f>+$C209*'Estructura Poblacion'!G$19</f>
        <v>1903.3093754254571</v>
      </c>
      <c r="I209" s="59">
        <f>+$C209*'Estructura Poblacion'!H$19</f>
        <v>1295.4458078712833</v>
      </c>
      <c r="J209" s="59">
        <f>+$C209*'Estructura Poblacion'!I$19</f>
        <v>689.04178009742486</v>
      </c>
      <c r="K209" s="59">
        <f>+$C209*'Estructura Poblacion'!J$19</f>
        <v>379.54984477627971</v>
      </c>
      <c r="L209" s="59">
        <f>+$C209*'Estructura Poblacion'!K$19</f>
        <v>398.83662044473198</v>
      </c>
      <c r="M209" s="129">
        <f>+ROUND(D209*Parámetros!$B$105,0)</f>
        <v>0</v>
      </c>
      <c r="N209" s="129">
        <f>+ROUND(E209*Parámetros!$B$106,0)</f>
        <v>2</v>
      </c>
      <c r="O209" s="129">
        <f>+ROUND(F209*Parámetros!$B$107,0)</f>
        <v>25</v>
      </c>
      <c r="P209" s="129">
        <f>+ROUND(G209*Parámetros!$B$108,0)</f>
        <v>76</v>
      </c>
      <c r="Q209" s="129">
        <f>+ROUND(H209*Parámetros!$B$109,0)</f>
        <v>93</v>
      </c>
      <c r="R209" s="129">
        <f>+ROUND(I209*Parámetros!$B$110,0)</f>
        <v>132</v>
      </c>
      <c r="S209" s="129">
        <f>+ROUND(J209*Parámetros!$B$111,0)</f>
        <v>114</v>
      </c>
      <c r="T209" s="129">
        <f>+ROUND(K209*Parámetros!$B$112,0)</f>
        <v>92</v>
      </c>
      <c r="U209" s="129">
        <f>+ROUND(L209*Parámetros!$B$113,0)</f>
        <v>109</v>
      </c>
      <c r="V209" s="129">
        <f t="shared" si="24"/>
        <v>643</v>
      </c>
      <c r="W209" s="129">
        <f t="shared" si="19"/>
        <v>667</v>
      </c>
      <c r="X209" s="59">
        <f t="shared" si="21"/>
        <v>8366</v>
      </c>
      <c r="Y209" s="60">
        <f>+ROUND(M209*Parámetros!$C$105,0)</f>
        <v>0</v>
      </c>
      <c r="Z209" s="60">
        <f>+ROUND(N209*Parámetros!$C$106,0)</f>
        <v>0</v>
      </c>
      <c r="AA209" s="60">
        <f>+ROUND(O209*Parámetros!$C$107,0)</f>
        <v>1</v>
      </c>
      <c r="AB209" s="60">
        <f>+ROUND(P209*Parámetros!$C$108,0)</f>
        <v>4</v>
      </c>
      <c r="AC209" s="60">
        <f>+ROUND(Q209*Parámetros!$C$109,0)</f>
        <v>6</v>
      </c>
      <c r="AD209" s="60">
        <f>+ROUND(R209*Parámetros!$C$110,0)</f>
        <v>16</v>
      </c>
      <c r="AE209" s="60">
        <f>+ROUND(S209*Parámetros!$C$111,0)</f>
        <v>31</v>
      </c>
      <c r="AF209" s="60">
        <f>+ROUND(T209*Parámetros!$C$112,0)</f>
        <v>40</v>
      </c>
      <c r="AG209" s="60">
        <f>+ROUND(U209*Parámetros!$C$113,0)</f>
        <v>77</v>
      </c>
      <c r="AH209" s="60">
        <f t="shared" si="25"/>
        <v>175</v>
      </c>
      <c r="AI209" s="107">
        <f t="shared" si="20"/>
        <v>181</v>
      </c>
      <c r="AJ209" s="59">
        <f t="shared" si="22"/>
        <v>2276</v>
      </c>
    </row>
    <row r="210" spans="1:36" x14ac:dyDescent="0.25">
      <c r="A210" s="22">
        <v>44092</v>
      </c>
      <c r="B210" s="52">
        <f t="shared" si="23"/>
        <v>200</v>
      </c>
      <c r="C210" s="56">
        <f>+'Modelo predictivo'!G207</f>
        <v>10255.660010315478</v>
      </c>
      <c r="D210" s="59">
        <f>+$C210*'Estructura Poblacion'!C$19</f>
        <v>418.36372822441916</v>
      </c>
      <c r="E210" s="59">
        <f>+$C210*'Estructura Poblacion'!D$19</f>
        <v>688.02855637706784</v>
      </c>
      <c r="F210" s="59">
        <f>+$C210*'Estructura Poblacion'!E$19</f>
        <v>2088.0210356610319</v>
      </c>
      <c r="G210" s="59">
        <f>+$C210*'Estructura Poblacion'!F$19</f>
        <v>2383.0496874435416</v>
      </c>
      <c r="H210" s="59">
        <f>+$C210*'Estructura Poblacion'!G$19</f>
        <v>1908.2096431421919</v>
      </c>
      <c r="I210" s="59">
        <f>+$C210*'Estructura Poblacion'!H$19</f>
        <v>1298.7810676840354</v>
      </c>
      <c r="J210" s="59">
        <f>+$C210*'Estructura Poblacion'!I$19</f>
        <v>690.81578974298668</v>
      </c>
      <c r="K210" s="59">
        <f>+$C210*'Estructura Poblacion'!J$19</f>
        <v>380.52703528207081</v>
      </c>
      <c r="L210" s="59">
        <f>+$C210*'Estructura Poblacion'!K$19</f>
        <v>399.86346675813286</v>
      </c>
      <c r="M210" s="129">
        <f>+ROUND(D210*Parámetros!$B$105,0)</f>
        <v>0</v>
      </c>
      <c r="N210" s="129">
        <f>+ROUND(E210*Parámetros!$B$106,0)</f>
        <v>2</v>
      </c>
      <c r="O210" s="129">
        <f>+ROUND(F210*Parámetros!$B$107,0)</f>
        <v>25</v>
      </c>
      <c r="P210" s="129">
        <f>+ROUND(G210*Parámetros!$B$108,0)</f>
        <v>76</v>
      </c>
      <c r="Q210" s="129">
        <f>+ROUND(H210*Parámetros!$B$109,0)</f>
        <v>94</v>
      </c>
      <c r="R210" s="129">
        <f>+ROUND(I210*Parámetros!$B$110,0)</f>
        <v>132</v>
      </c>
      <c r="S210" s="129">
        <f>+ROUND(J210*Parámetros!$B$111,0)</f>
        <v>115</v>
      </c>
      <c r="T210" s="129">
        <f>+ROUND(K210*Parámetros!$B$112,0)</f>
        <v>92</v>
      </c>
      <c r="U210" s="129">
        <f>+ROUND(L210*Parámetros!$B$113,0)</f>
        <v>109</v>
      </c>
      <c r="V210" s="129">
        <f t="shared" si="24"/>
        <v>645</v>
      </c>
      <c r="W210" s="129">
        <f t="shared" si="19"/>
        <v>681</v>
      </c>
      <c r="X210" s="59">
        <f t="shared" si="21"/>
        <v>8330</v>
      </c>
      <c r="Y210" s="60">
        <f>+ROUND(M210*Parámetros!$C$105,0)</f>
        <v>0</v>
      </c>
      <c r="Z210" s="60">
        <f>+ROUND(N210*Parámetros!$C$106,0)</f>
        <v>0</v>
      </c>
      <c r="AA210" s="60">
        <f>+ROUND(O210*Parámetros!$C$107,0)</f>
        <v>1</v>
      </c>
      <c r="AB210" s="60">
        <f>+ROUND(P210*Parámetros!$C$108,0)</f>
        <v>4</v>
      </c>
      <c r="AC210" s="60">
        <f>+ROUND(Q210*Parámetros!$C$109,0)</f>
        <v>6</v>
      </c>
      <c r="AD210" s="60">
        <f>+ROUND(R210*Parámetros!$C$110,0)</f>
        <v>16</v>
      </c>
      <c r="AE210" s="60">
        <f>+ROUND(S210*Parámetros!$C$111,0)</f>
        <v>32</v>
      </c>
      <c r="AF210" s="60">
        <f>+ROUND(T210*Parámetros!$C$112,0)</f>
        <v>40</v>
      </c>
      <c r="AG210" s="60">
        <f>+ROUND(U210*Parámetros!$C$113,0)</f>
        <v>77</v>
      </c>
      <c r="AH210" s="60">
        <f t="shared" si="25"/>
        <v>176</v>
      </c>
      <c r="AI210" s="107">
        <f t="shared" si="20"/>
        <v>185</v>
      </c>
      <c r="AJ210" s="59">
        <f t="shared" si="22"/>
        <v>2267</v>
      </c>
    </row>
    <row r="211" spans="1:36" x14ac:dyDescent="0.25">
      <c r="A211" s="22">
        <v>44093</v>
      </c>
      <c r="B211" s="52">
        <f t="shared" si="23"/>
        <v>201</v>
      </c>
      <c r="C211" s="56">
        <f>+'Modelo predictivo'!G208</f>
        <v>10281.880485974252</v>
      </c>
      <c r="D211" s="59">
        <f>+$C211*'Estructura Poblacion'!C$19</f>
        <v>419.43335182167073</v>
      </c>
      <c r="E211" s="59">
        <f>+$C211*'Estructura Poblacion'!D$19</f>
        <v>689.78762756282094</v>
      </c>
      <c r="F211" s="59">
        <f>+$C211*'Estructura Poblacion'!E$19</f>
        <v>2093.3594443724642</v>
      </c>
      <c r="G211" s="59">
        <f>+$C211*'Estructura Poblacion'!F$19</f>
        <v>2389.142391010198</v>
      </c>
      <c r="H211" s="59">
        <f>+$C211*'Estructura Poblacion'!G$19</f>
        <v>1913.088331052041</v>
      </c>
      <c r="I211" s="59">
        <f>+$C211*'Estructura Poblacion'!H$19</f>
        <v>1302.1016396742373</v>
      </c>
      <c r="J211" s="59">
        <f>+$C211*'Estructura Poblacion'!I$19</f>
        <v>692.58198700200592</v>
      </c>
      <c r="K211" s="59">
        <f>+$C211*'Estructura Poblacion'!J$19</f>
        <v>381.49992243473412</v>
      </c>
      <c r="L211" s="59">
        <f>+$C211*'Estructura Poblacion'!K$19</f>
        <v>400.88579104408024</v>
      </c>
      <c r="M211" s="129">
        <f>+ROUND(D211*Parámetros!$B$105,0)</f>
        <v>0</v>
      </c>
      <c r="N211" s="129">
        <f>+ROUND(E211*Parámetros!$B$106,0)</f>
        <v>2</v>
      </c>
      <c r="O211" s="129">
        <f>+ROUND(F211*Parámetros!$B$107,0)</f>
        <v>25</v>
      </c>
      <c r="P211" s="129">
        <f>+ROUND(G211*Parámetros!$B$108,0)</f>
        <v>76</v>
      </c>
      <c r="Q211" s="129">
        <f>+ROUND(H211*Parámetros!$B$109,0)</f>
        <v>94</v>
      </c>
      <c r="R211" s="129">
        <f>+ROUND(I211*Parámetros!$B$110,0)</f>
        <v>133</v>
      </c>
      <c r="S211" s="129">
        <f>+ROUND(J211*Parámetros!$B$111,0)</f>
        <v>115</v>
      </c>
      <c r="T211" s="129">
        <f>+ROUND(K211*Parámetros!$B$112,0)</f>
        <v>93</v>
      </c>
      <c r="U211" s="129">
        <f>+ROUND(L211*Parámetros!$B$113,0)</f>
        <v>109</v>
      </c>
      <c r="V211" s="129">
        <f t="shared" si="24"/>
        <v>647</v>
      </c>
      <c r="W211" s="129">
        <f t="shared" si="19"/>
        <v>687</v>
      </c>
      <c r="X211" s="59">
        <f t="shared" si="21"/>
        <v>8290</v>
      </c>
      <c r="Y211" s="60">
        <f>+ROUND(M211*Parámetros!$C$105,0)</f>
        <v>0</v>
      </c>
      <c r="Z211" s="60">
        <f>+ROUND(N211*Parámetros!$C$106,0)</f>
        <v>0</v>
      </c>
      <c r="AA211" s="60">
        <f>+ROUND(O211*Parámetros!$C$107,0)</f>
        <v>1</v>
      </c>
      <c r="AB211" s="60">
        <f>+ROUND(P211*Parámetros!$C$108,0)</f>
        <v>4</v>
      </c>
      <c r="AC211" s="60">
        <f>+ROUND(Q211*Parámetros!$C$109,0)</f>
        <v>6</v>
      </c>
      <c r="AD211" s="60">
        <f>+ROUND(R211*Parámetros!$C$110,0)</f>
        <v>16</v>
      </c>
      <c r="AE211" s="60">
        <f>+ROUND(S211*Parámetros!$C$111,0)</f>
        <v>32</v>
      </c>
      <c r="AF211" s="60">
        <f>+ROUND(T211*Parámetros!$C$112,0)</f>
        <v>40</v>
      </c>
      <c r="AG211" s="60">
        <f>+ROUND(U211*Parámetros!$C$113,0)</f>
        <v>77</v>
      </c>
      <c r="AH211" s="60">
        <f t="shared" si="25"/>
        <v>176</v>
      </c>
      <c r="AI211" s="107">
        <f t="shared" si="20"/>
        <v>185</v>
      </c>
      <c r="AJ211" s="59">
        <f t="shared" si="22"/>
        <v>2258</v>
      </c>
    </row>
    <row r="212" spans="1:36" x14ac:dyDescent="0.25">
      <c r="A212" s="22">
        <v>44094</v>
      </c>
      <c r="B212" s="52">
        <f t="shared" si="23"/>
        <v>202</v>
      </c>
      <c r="C212" s="56">
        <f>+'Modelo predictivo'!G209</f>
        <v>10307.983308546245</v>
      </c>
      <c r="D212" s="59">
        <f>+$C212*'Estructura Poblacion'!C$19</f>
        <v>420.49817594390322</v>
      </c>
      <c r="E212" s="59">
        <f>+$C212*'Estructura Poblacion'!D$19</f>
        <v>691.53880567456713</v>
      </c>
      <c r="F212" s="59">
        <f>+$C212*'Estructura Poblacion'!E$19</f>
        <v>2098.6738992749893</v>
      </c>
      <c r="G212" s="59">
        <f>+$C212*'Estructura Poblacion'!F$19</f>
        <v>2395.2077561947904</v>
      </c>
      <c r="H212" s="59">
        <f>+$C212*'Estructura Poblacion'!G$19</f>
        <v>1917.9451279519974</v>
      </c>
      <c r="I212" s="59">
        <f>+$C212*'Estructura Poblacion'!H$19</f>
        <v>1305.4073120283831</v>
      </c>
      <c r="J212" s="59">
        <f>+$C212*'Estructura Poblacion'!I$19</f>
        <v>694.34025921183502</v>
      </c>
      <c r="K212" s="59">
        <f>+$C212*'Estructura Poblacion'!J$19</f>
        <v>382.46844417549227</v>
      </c>
      <c r="L212" s="59">
        <f>+$C212*'Estructura Poblacion'!K$19</f>
        <v>401.90352809028798</v>
      </c>
      <c r="M212" s="129">
        <f>+ROUND(D212*Parámetros!$B$105,0)</f>
        <v>0</v>
      </c>
      <c r="N212" s="129">
        <f>+ROUND(E212*Parámetros!$B$106,0)</f>
        <v>2</v>
      </c>
      <c r="O212" s="129">
        <f>+ROUND(F212*Parámetros!$B$107,0)</f>
        <v>25</v>
      </c>
      <c r="P212" s="129">
        <f>+ROUND(G212*Parámetros!$B$108,0)</f>
        <v>77</v>
      </c>
      <c r="Q212" s="129">
        <f>+ROUND(H212*Parámetros!$B$109,0)</f>
        <v>94</v>
      </c>
      <c r="R212" s="129">
        <f>+ROUND(I212*Parámetros!$B$110,0)</f>
        <v>133</v>
      </c>
      <c r="S212" s="129">
        <f>+ROUND(J212*Parámetros!$B$111,0)</f>
        <v>115</v>
      </c>
      <c r="T212" s="129">
        <f>+ROUND(K212*Parámetros!$B$112,0)</f>
        <v>93</v>
      </c>
      <c r="U212" s="129">
        <f>+ROUND(L212*Parámetros!$B$113,0)</f>
        <v>110</v>
      </c>
      <c r="V212" s="129">
        <f t="shared" si="24"/>
        <v>649</v>
      </c>
      <c r="W212" s="129">
        <f t="shared" si="19"/>
        <v>702</v>
      </c>
      <c r="X212" s="59">
        <f t="shared" si="21"/>
        <v>8237</v>
      </c>
      <c r="Y212" s="60">
        <f>+ROUND(M212*Parámetros!$C$105,0)</f>
        <v>0</v>
      </c>
      <c r="Z212" s="60">
        <f>+ROUND(N212*Parámetros!$C$106,0)</f>
        <v>0</v>
      </c>
      <c r="AA212" s="60">
        <f>+ROUND(O212*Parámetros!$C$107,0)</f>
        <v>1</v>
      </c>
      <c r="AB212" s="60">
        <f>+ROUND(P212*Parámetros!$C$108,0)</f>
        <v>4</v>
      </c>
      <c r="AC212" s="60">
        <f>+ROUND(Q212*Parámetros!$C$109,0)</f>
        <v>6</v>
      </c>
      <c r="AD212" s="60">
        <f>+ROUND(R212*Parámetros!$C$110,0)</f>
        <v>16</v>
      </c>
      <c r="AE212" s="60">
        <f>+ROUND(S212*Parámetros!$C$111,0)</f>
        <v>32</v>
      </c>
      <c r="AF212" s="60">
        <f>+ROUND(T212*Parámetros!$C$112,0)</f>
        <v>40</v>
      </c>
      <c r="AG212" s="60">
        <f>+ROUND(U212*Parámetros!$C$113,0)</f>
        <v>78</v>
      </c>
      <c r="AH212" s="60">
        <f t="shared" si="25"/>
        <v>177</v>
      </c>
      <c r="AI212" s="107">
        <f t="shared" si="20"/>
        <v>190</v>
      </c>
      <c r="AJ212" s="59">
        <f t="shared" si="22"/>
        <v>2245</v>
      </c>
    </row>
    <row r="213" spans="1:36" x14ac:dyDescent="0.25">
      <c r="A213" s="22">
        <v>44095</v>
      </c>
      <c r="B213" s="52">
        <f t="shared" si="23"/>
        <v>203</v>
      </c>
      <c r="C213" s="56">
        <f>+'Modelo predictivo'!G210</f>
        <v>12247.256000205874</v>
      </c>
      <c r="D213" s="59">
        <f>+$C213*'Estructura Poblacion'!C$19</f>
        <v>499.60779468228509</v>
      </c>
      <c r="E213" s="59">
        <f>+$C213*'Estructura Poblacion'!D$19</f>
        <v>821.64013402612989</v>
      </c>
      <c r="F213" s="59">
        <f>+$C213*'Estructura Poblacion'!E$19</f>
        <v>2493.5038926635602</v>
      </c>
      <c r="G213" s="59">
        <f>+$C213*'Estructura Poblacion'!F$19</f>
        <v>2845.8255786536993</v>
      </c>
      <c r="H213" s="59">
        <f>+$C213*'Estructura Poblacion'!G$19</f>
        <v>2278.7740601889373</v>
      </c>
      <c r="I213" s="59">
        <f>+$C213*'Estructura Poblacion'!H$19</f>
        <v>1550.9976157700055</v>
      </c>
      <c r="J213" s="59">
        <f>+$C213*'Estructura Poblacion'!I$19</f>
        <v>824.96863365759077</v>
      </c>
      <c r="K213" s="59">
        <f>+$C213*'Estructura Poblacion'!J$19</f>
        <v>454.42341218520306</v>
      </c>
      <c r="L213" s="59">
        <f>+$C213*'Estructura Poblacion'!K$19</f>
        <v>477.51487837846327</v>
      </c>
      <c r="M213" s="129">
        <f>+ROUND(D213*Parámetros!$B$105,0)</f>
        <v>0</v>
      </c>
      <c r="N213" s="129">
        <f>+ROUND(E213*Parámetros!$B$106,0)</f>
        <v>2</v>
      </c>
      <c r="O213" s="129">
        <f>+ROUND(F213*Parámetros!$B$107,0)</f>
        <v>30</v>
      </c>
      <c r="P213" s="129">
        <f>+ROUND(G213*Parámetros!$B$108,0)</f>
        <v>91</v>
      </c>
      <c r="Q213" s="129">
        <f>+ROUND(H213*Parámetros!$B$109,0)</f>
        <v>112</v>
      </c>
      <c r="R213" s="129">
        <f>+ROUND(I213*Parámetros!$B$110,0)</f>
        <v>158</v>
      </c>
      <c r="S213" s="129">
        <f>+ROUND(J213*Parámetros!$B$111,0)</f>
        <v>137</v>
      </c>
      <c r="T213" s="129">
        <f>+ROUND(K213*Parámetros!$B$112,0)</f>
        <v>110</v>
      </c>
      <c r="U213" s="129">
        <f>+ROUND(L213*Parámetros!$B$113,0)</f>
        <v>130</v>
      </c>
      <c r="V213" s="129">
        <f t="shared" si="24"/>
        <v>770</v>
      </c>
      <c r="W213" s="129">
        <f t="shared" si="19"/>
        <v>717</v>
      </c>
      <c r="X213" s="59">
        <f t="shared" si="21"/>
        <v>8290</v>
      </c>
      <c r="Y213" s="60">
        <f>+ROUND(M213*Parámetros!$C$105,0)</f>
        <v>0</v>
      </c>
      <c r="Z213" s="60">
        <f>+ROUND(N213*Parámetros!$C$106,0)</f>
        <v>0</v>
      </c>
      <c r="AA213" s="60">
        <f>+ROUND(O213*Parámetros!$C$107,0)</f>
        <v>2</v>
      </c>
      <c r="AB213" s="60">
        <f>+ROUND(P213*Parámetros!$C$108,0)</f>
        <v>5</v>
      </c>
      <c r="AC213" s="60">
        <f>+ROUND(Q213*Parámetros!$C$109,0)</f>
        <v>7</v>
      </c>
      <c r="AD213" s="60">
        <f>+ROUND(R213*Parámetros!$C$110,0)</f>
        <v>19</v>
      </c>
      <c r="AE213" s="60">
        <f>+ROUND(S213*Parámetros!$C$111,0)</f>
        <v>38</v>
      </c>
      <c r="AF213" s="60">
        <f>+ROUND(T213*Parámetros!$C$112,0)</f>
        <v>48</v>
      </c>
      <c r="AG213" s="60">
        <f>+ROUND(U213*Parámetros!$C$113,0)</f>
        <v>92</v>
      </c>
      <c r="AH213" s="60">
        <f t="shared" si="25"/>
        <v>211</v>
      </c>
      <c r="AI213" s="107">
        <f t="shared" si="20"/>
        <v>195</v>
      </c>
      <c r="AJ213" s="59">
        <f t="shared" si="22"/>
        <v>2261</v>
      </c>
    </row>
    <row r="214" spans="1:36" x14ac:dyDescent="0.25">
      <c r="A214" s="22">
        <v>44096</v>
      </c>
      <c r="B214" s="52">
        <f t="shared" si="23"/>
        <v>204</v>
      </c>
      <c r="C214" s="56">
        <f>+'Modelo predictivo'!G211</f>
        <v>12445.500990860164</v>
      </c>
      <c r="D214" s="59">
        <f>+$C214*'Estructura Poblacion'!C$19</f>
        <v>507.69489130098361</v>
      </c>
      <c r="E214" s="59">
        <f>+$C214*'Estructura Poblacion'!D$19</f>
        <v>834.93993282909946</v>
      </c>
      <c r="F214" s="59">
        <f>+$C214*'Estructura Poblacion'!E$19</f>
        <v>2533.865966902003</v>
      </c>
      <c r="G214" s="59">
        <f>+$C214*'Estructura Poblacion'!F$19</f>
        <v>2891.8906454110579</v>
      </c>
      <c r="H214" s="59">
        <f>+$C214*'Estructura Poblacion'!G$19</f>
        <v>2315.6603261621317</v>
      </c>
      <c r="I214" s="59">
        <f>+$C214*'Estructura Poblacion'!H$19</f>
        <v>1576.103444197041</v>
      </c>
      <c r="J214" s="59">
        <f>+$C214*'Estructura Poblacion'!I$19</f>
        <v>838.32231051931251</v>
      </c>
      <c r="K214" s="59">
        <f>+$C214*'Estructura Poblacion'!J$19</f>
        <v>461.77911415634105</v>
      </c>
      <c r="L214" s="59">
        <f>+$C214*'Estructura Poblacion'!K$19</f>
        <v>485.24435938219438</v>
      </c>
      <c r="M214" s="129">
        <f>+ROUND(D214*Parámetros!$B$105,0)</f>
        <v>1</v>
      </c>
      <c r="N214" s="129">
        <f>+ROUND(E214*Parámetros!$B$106,0)</f>
        <v>3</v>
      </c>
      <c r="O214" s="129">
        <f>+ROUND(F214*Parámetros!$B$107,0)</f>
        <v>30</v>
      </c>
      <c r="P214" s="129">
        <f>+ROUND(G214*Parámetros!$B$108,0)</f>
        <v>93</v>
      </c>
      <c r="Q214" s="129">
        <f>+ROUND(H214*Parámetros!$B$109,0)</f>
        <v>113</v>
      </c>
      <c r="R214" s="129">
        <f>+ROUND(I214*Parámetros!$B$110,0)</f>
        <v>161</v>
      </c>
      <c r="S214" s="129">
        <f>+ROUND(J214*Parámetros!$B$111,0)</f>
        <v>139</v>
      </c>
      <c r="T214" s="129">
        <f>+ROUND(K214*Parámetros!$B$112,0)</f>
        <v>112</v>
      </c>
      <c r="U214" s="129">
        <f>+ROUND(L214*Parámetros!$B$113,0)</f>
        <v>132</v>
      </c>
      <c r="V214" s="129">
        <f t="shared" si="24"/>
        <v>784</v>
      </c>
      <c r="W214" s="129">
        <f t="shared" ref="W214:W277" si="26">+V202</f>
        <v>731</v>
      </c>
      <c r="X214" s="59">
        <f t="shared" si="21"/>
        <v>8343</v>
      </c>
      <c r="Y214" s="60">
        <f>+ROUND(M214*Parámetros!$C$105,0)</f>
        <v>0</v>
      </c>
      <c r="Z214" s="60">
        <f>+ROUND(N214*Parámetros!$C$106,0)</f>
        <v>0</v>
      </c>
      <c r="AA214" s="60">
        <f>+ROUND(O214*Parámetros!$C$107,0)</f>
        <v>2</v>
      </c>
      <c r="AB214" s="60">
        <f>+ROUND(P214*Parámetros!$C$108,0)</f>
        <v>5</v>
      </c>
      <c r="AC214" s="60">
        <f>+ROUND(Q214*Parámetros!$C$109,0)</f>
        <v>7</v>
      </c>
      <c r="AD214" s="60">
        <f>+ROUND(R214*Parámetros!$C$110,0)</f>
        <v>20</v>
      </c>
      <c r="AE214" s="60">
        <f>+ROUND(S214*Parámetros!$C$111,0)</f>
        <v>38</v>
      </c>
      <c r="AF214" s="60">
        <f>+ROUND(T214*Parámetros!$C$112,0)</f>
        <v>48</v>
      </c>
      <c r="AG214" s="60">
        <f>+ROUND(U214*Parámetros!$C$113,0)</f>
        <v>94</v>
      </c>
      <c r="AH214" s="60">
        <f t="shared" si="25"/>
        <v>214</v>
      </c>
      <c r="AI214" s="107">
        <f t="shared" ref="AI214:AI277" si="27">+AH202</f>
        <v>199</v>
      </c>
      <c r="AJ214" s="59">
        <f t="shared" si="22"/>
        <v>2276</v>
      </c>
    </row>
    <row r="215" spans="1:36" x14ac:dyDescent="0.25">
      <c r="A215" s="22">
        <v>44097</v>
      </c>
      <c r="B215" s="52">
        <f t="shared" si="23"/>
        <v>205</v>
      </c>
      <c r="C215" s="56">
        <f>+'Modelo predictivo'!G212</f>
        <v>12646.591983452439</v>
      </c>
      <c r="D215" s="59">
        <f>+$C215*'Estructura Poblacion'!C$19</f>
        <v>515.8980861503286</v>
      </c>
      <c r="E215" s="59">
        <f>+$C215*'Estructura Poblacion'!D$19</f>
        <v>848.4306633325026</v>
      </c>
      <c r="F215" s="59">
        <f>+$C215*'Estructura Poblacion'!E$19</f>
        <v>2574.8074784373207</v>
      </c>
      <c r="G215" s="59">
        <f>+$C215*'Estructura Poblacion'!F$19</f>
        <v>2938.6170215353372</v>
      </c>
      <c r="H215" s="59">
        <f>+$C215*'Estructura Poblacion'!G$19</f>
        <v>2353.0761307839357</v>
      </c>
      <c r="I215" s="59">
        <f>+$C215*'Estructura Poblacion'!H$19</f>
        <v>1601.5696914983303</v>
      </c>
      <c r="J215" s="59">
        <f>+$C215*'Estructura Poblacion'!I$19</f>
        <v>851.86769255402373</v>
      </c>
      <c r="K215" s="59">
        <f>+$C215*'Estructura Poblacion'!J$19</f>
        <v>469.24041446817864</v>
      </c>
      <c r="L215" s="59">
        <f>+$C215*'Estructura Poblacion'!K$19</f>
        <v>493.0848046924819</v>
      </c>
      <c r="M215" s="129">
        <f>+ROUND(D215*Parámetros!$B$105,0)</f>
        <v>1</v>
      </c>
      <c r="N215" s="129">
        <f>+ROUND(E215*Parámetros!$B$106,0)</f>
        <v>3</v>
      </c>
      <c r="O215" s="129">
        <f>+ROUND(F215*Parámetros!$B$107,0)</f>
        <v>31</v>
      </c>
      <c r="P215" s="129">
        <f>+ROUND(G215*Parámetros!$B$108,0)</f>
        <v>94</v>
      </c>
      <c r="Q215" s="129">
        <f>+ROUND(H215*Parámetros!$B$109,0)</f>
        <v>115</v>
      </c>
      <c r="R215" s="129">
        <f>+ROUND(I215*Parámetros!$B$110,0)</f>
        <v>163</v>
      </c>
      <c r="S215" s="129">
        <f>+ROUND(J215*Parámetros!$B$111,0)</f>
        <v>141</v>
      </c>
      <c r="T215" s="129">
        <f>+ROUND(K215*Parámetros!$B$112,0)</f>
        <v>114</v>
      </c>
      <c r="U215" s="129">
        <f>+ROUND(L215*Parámetros!$B$113,0)</f>
        <v>135</v>
      </c>
      <c r="V215" s="129">
        <f t="shared" si="24"/>
        <v>797</v>
      </c>
      <c r="W215" s="129">
        <f t="shared" si="26"/>
        <v>745</v>
      </c>
      <c r="X215" s="59">
        <f t="shared" si="21"/>
        <v>8395</v>
      </c>
      <c r="Y215" s="60">
        <f>+ROUND(M215*Parámetros!$C$105,0)</f>
        <v>0</v>
      </c>
      <c r="Z215" s="60">
        <f>+ROUND(N215*Parámetros!$C$106,0)</f>
        <v>0</v>
      </c>
      <c r="AA215" s="60">
        <f>+ROUND(O215*Parámetros!$C$107,0)</f>
        <v>2</v>
      </c>
      <c r="AB215" s="60">
        <f>+ROUND(P215*Parámetros!$C$108,0)</f>
        <v>5</v>
      </c>
      <c r="AC215" s="60">
        <f>+ROUND(Q215*Parámetros!$C$109,0)</f>
        <v>7</v>
      </c>
      <c r="AD215" s="60">
        <f>+ROUND(R215*Parámetros!$C$110,0)</f>
        <v>20</v>
      </c>
      <c r="AE215" s="60">
        <f>+ROUND(S215*Parámetros!$C$111,0)</f>
        <v>39</v>
      </c>
      <c r="AF215" s="60">
        <f>+ROUND(T215*Parámetros!$C$112,0)</f>
        <v>49</v>
      </c>
      <c r="AG215" s="60">
        <f>+ROUND(U215*Parámetros!$C$113,0)</f>
        <v>96</v>
      </c>
      <c r="AH215" s="60">
        <f t="shared" si="25"/>
        <v>218</v>
      </c>
      <c r="AI215" s="107">
        <f t="shared" si="27"/>
        <v>202</v>
      </c>
      <c r="AJ215" s="59">
        <f t="shared" si="22"/>
        <v>2292</v>
      </c>
    </row>
    <row r="216" spans="1:36" x14ac:dyDescent="0.25">
      <c r="A216" s="22">
        <v>44098</v>
      </c>
      <c r="B216" s="52">
        <f t="shared" si="23"/>
        <v>206</v>
      </c>
      <c r="C216" s="56">
        <f>+'Modelo predictivo'!G213</f>
        <v>12850.557421632111</v>
      </c>
      <c r="D216" s="59">
        <f>+$C216*'Estructura Poblacion'!C$19</f>
        <v>524.21853954483913</v>
      </c>
      <c r="E216" s="59">
        <f>+$C216*'Estructura Poblacion'!D$19</f>
        <v>862.11423375512027</v>
      </c>
      <c r="F216" s="59">
        <f>+$C216*'Estructura Poblacion'!E$19</f>
        <v>2616.3342183096065</v>
      </c>
      <c r="G216" s="59">
        <f>+$C216*'Estructura Poblacion'!F$19</f>
        <v>2986.0113163164101</v>
      </c>
      <c r="H216" s="59">
        <f>+$C216*'Estructura Poblacion'!G$19</f>
        <v>2391.0267663949735</v>
      </c>
      <c r="I216" s="59">
        <f>+$C216*'Estructura Poblacion'!H$19</f>
        <v>1627.3999597895163</v>
      </c>
      <c r="J216" s="59">
        <f>+$C216*'Estructura Poblacion'!I$19</f>
        <v>865.60669571078199</v>
      </c>
      <c r="K216" s="59">
        <f>+$C216*'Estructura Poblacion'!J$19</f>
        <v>476.80836849672988</v>
      </c>
      <c r="L216" s="59">
        <f>+$C216*'Estructura Poblacion'!K$19</f>
        <v>501.03732331413386</v>
      </c>
      <c r="M216" s="129">
        <f>+ROUND(D216*Parámetros!$B$105,0)</f>
        <v>1</v>
      </c>
      <c r="N216" s="129">
        <f>+ROUND(E216*Parámetros!$B$106,0)</f>
        <v>3</v>
      </c>
      <c r="O216" s="129">
        <f>+ROUND(F216*Parámetros!$B$107,0)</f>
        <v>31</v>
      </c>
      <c r="P216" s="129">
        <f>+ROUND(G216*Parámetros!$B$108,0)</f>
        <v>96</v>
      </c>
      <c r="Q216" s="129">
        <f>+ROUND(H216*Parámetros!$B$109,0)</f>
        <v>117</v>
      </c>
      <c r="R216" s="129">
        <f>+ROUND(I216*Parámetros!$B$110,0)</f>
        <v>166</v>
      </c>
      <c r="S216" s="129">
        <f>+ROUND(J216*Parámetros!$B$111,0)</f>
        <v>144</v>
      </c>
      <c r="T216" s="129">
        <f>+ROUND(K216*Parámetros!$B$112,0)</f>
        <v>116</v>
      </c>
      <c r="U216" s="129">
        <f>+ROUND(L216*Parámetros!$B$113,0)</f>
        <v>137</v>
      </c>
      <c r="V216" s="129">
        <f t="shared" si="24"/>
        <v>811</v>
      </c>
      <c r="W216" s="129">
        <f t="shared" si="26"/>
        <v>761</v>
      </c>
      <c r="X216" s="59">
        <f t="shared" si="21"/>
        <v>8445</v>
      </c>
      <c r="Y216" s="60">
        <f>+ROUND(M216*Parámetros!$C$105,0)</f>
        <v>0</v>
      </c>
      <c r="Z216" s="60">
        <f>+ROUND(N216*Parámetros!$C$106,0)</f>
        <v>0</v>
      </c>
      <c r="AA216" s="60">
        <f>+ROUND(O216*Parámetros!$C$107,0)</f>
        <v>2</v>
      </c>
      <c r="AB216" s="60">
        <f>+ROUND(P216*Parámetros!$C$108,0)</f>
        <v>5</v>
      </c>
      <c r="AC216" s="60">
        <f>+ROUND(Q216*Parámetros!$C$109,0)</f>
        <v>7</v>
      </c>
      <c r="AD216" s="60">
        <f>+ROUND(R216*Parámetros!$C$110,0)</f>
        <v>20</v>
      </c>
      <c r="AE216" s="60">
        <f>+ROUND(S216*Parámetros!$C$111,0)</f>
        <v>39</v>
      </c>
      <c r="AF216" s="60">
        <f>+ROUND(T216*Parámetros!$C$112,0)</f>
        <v>50</v>
      </c>
      <c r="AG216" s="60">
        <f>+ROUND(U216*Parámetros!$C$113,0)</f>
        <v>97</v>
      </c>
      <c r="AH216" s="60">
        <f t="shared" si="25"/>
        <v>220</v>
      </c>
      <c r="AI216" s="107">
        <f t="shared" si="27"/>
        <v>208</v>
      </c>
      <c r="AJ216" s="59">
        <f t="shared" si="22"/>
        <v>2304</v>
      </c>
    </row>
    <row r="217" spans="1:36" x14ac:dyDescent="0.25">
      <c r="A217" s="22">
        <v>44099</v>
      </c>
      <c r="B217" s="52">
        <f t="shared" si="23"/>
        <v>207</v>
      </c>
      <c r="C217" s="56">
        <f>+'Modelo predictivo'!G214</f>
        <v>13057.425589419901</v>
      </c>
      <c r="D217" s="59">
        <f>+$C217*'Estructura Poblacion'!C$19</f>
        <v>532.65740528722949</v>
      </c>
      <c r="E217" s="59">
        <f>+$C217*'Estructura Poblacion'!D$19</f>
        <v>875.99254160661303</v>
      </c>
      <c r="F217" s="59">
        <f>+$C217*'Estructura Poblacion'!E$19</f>
        <v>2658.4519450590401</v>
      </c>
      <c r="G217" s="59">
        <f>+$C217*'Estructura Poblacion'!F$19</f>
        <v>3034.0801019521332</v>
      </c>
      <c r="H217" s="59">
        <f>+$C217*'Estructura Poblacion'!G$19</f>
        <v>2429.5174956347073</v>
      </c>
      <c r="I217" s="59">
        <f>+$C217*'Estructura Poblacion'!H$19</f>
        <v>1653.597830970798</v>
      </c>
      <c r="J217" s="59">
        <f>+$C217*'Estructura Poblacion'!I$19</f>
        <v>879.54122518614156</v>
      </c>
      <c r="K217" s="59">
        <f>+$C217*'Estructura Poblacion'!J$19</f>
        <v>484.48402569512996</v>
      </c>
      <c r="L217" s="59">
        <f>+$C217*'Estructura Poblacion'!K$19</f>
        <v>509.10301802810909</v>
      </c>
      <c r="M217" s="129">
        <f>+ROUND(D217*Parámetros!$B$105,0)</f>
        <v>1</v>
      </c>
      <c r="N217" s="129">
        <f>+ROUND(E217*Parámetros!$B$106,0)</f>
        <v>3</v>
      </c>
      <c r="O217" s="129">
        <f>+ROUND(F217*Parámetros!$B$107,0)</f>
        <v>32</v>
      </c>
      <c r="P217" s="129">
        <f>+ROUND(G217*Parámetros!$B$108,0)</f>
        <v>97</v>
      </c>
      <c r="Q217" s="129">
        <f>+ROUND(H217*Parámetros!$B$109,0)</f>
        <v>119</v>
      </c>
      <c r="R217" s="129">
        <f>+ROUND(I217*Parámetros!$B$110,0)</f>
        <v>169</v>
      </c>
      <c r="S217" s="129">
        <f>+ROUND(J217*Parámetros!$B$111,0)</f>
        <v>146</v>
      </c>
      <c r="T217" s="129">
        <f>+ROUND(K217*Parámetros!$B$112,0)</f>
        <v>118</v>
      </c>
      <c r="U217" s="129">
        <f>+ROUND(L217*Parámetros!$B$113,0)</f>
        <v>139</v>
      </c>
      <c r="V217" s="129">
        <f t="shared" si="24"/>
        <v>824</v>
      </c>
      <c r="W217" s="129">
        <f t="shared" si="26"/>
        <v>776</v>
      </c>
      <c r="X217" s="59">
        <f t="shared" si="21"/>
        <v>8493</v>
      </c>
      <c r="Y217" s="60">
        <f>+ROUND(M217*Parámetros!$C$105,0)</f>
        <v>0</v>
      </c>
      <c r="Z217" s="60">
        <f>+ROUND(N217*Parámetros!$C$106,0)</f>
        <v>0</v>
      </c>
      <c r="AA217" s="60">
        <f>+ROUND(O217*Parámetros!$C$107,0)</f>
        <v>2</v>
      </c>
      <c r="AB217" s="60">
        <f>+ROUND(P217*Parámetros!$C$108,0)</f>
        <v>5</v>
      </c>
      <c r="AC217" s="60">
        <f>+ROUND(Q217*Parámetros!$C$109,0)</f>
        <v>7</v>
      </c>
      <c r="AD217" s="60">
        <f>+ROUND(R217*Parámetros!$C$110,0)</f>
        <v>21</v>
      </c>
      <c r="AE217" s="60">
        <f>+ROUND(S217*Parámetros!$C$111,0)</f>
        <v>40</v>
      </c>
      <c r="AF217" s="60">
        <f>+ROUND(T217*Parámetros!$C$112,0)</f>
        <v>51</v>
      </c>
      <c r="AG217" s="60">
        <f>+ROUND(U217*Parámetros!$C$113,0)</f>
        <v>99</v>
      </c>
      <c r="AH217" s="60">
        <f t="shared" si="25"/>
        <v>225</v>
      </c>
      <c r="AI217" s="107">
        <f t="shared" si="27"/>
        <v>212</v>
      </c>
      <c r="AJ217" s="59">
        <f t="shared" si="22"/>
        <v>2317</v>
      </c>
    </row>
    <row r="218" spans="1:36" x14ac:dyDescent="0.25">
      <c r="A218" s="22">
        <v>44100</v>
      </c>
      <c r="B218" s="52">
        <f t="shared" si="23"/>
        <v>208</v>
      </c>
      <c r="C218" s="56">
        <f>+'Modelo predictivo'!G215</f>
        <v>13267.224591121078</v>
      </c>
      <c r="D218" s="59">
        <f>+$C218*'Estructura Poblacion'!C$19</f>
        <v>541.21582984900135</v>
      </c>
      <c r="E218" s="59">
        <f>+$C218*'Estructura Poblacion'!D$19</f>
        <v>890.06747233994668</v>
      </c>
      <c r="F218" s="59">
        <f>+$C218*'Estructura Poblacion'!E$19</f>
        <v>2701.1663806362844</v>
      </c>
      <c r="G218" s="59">
        <f>+$C218*'Estructura Poblacion'!F$19</f>
        <v>3082.8299088808999</v>
      </c>
      <c r="H218" s="59">
        <f>+$C218*'Estructura Poblacion'!G$19</f>
        <v>2468.5535477040148</v>
      </c>
      <c r="I218" s="59">
        <f>+$C218*'Estructura Poblacion'!H$19</f>
        <v>1680.1668641831341</v>
      </c>
      <c r="J218" s="59">
        <f>+$C218*'Estructura Poblacion'!I$19</f>
        <v>893.67317407111921</v>
      </c>
      <c r="K218" s="59">
        <f>+$C218*'Estructura Poblacion'!J$19</f>
        <v>492.26842884833383</v>
      </c>
      <c r="L218" s="59">
        <f>+$C218*'Estructura Poblacion'!K$19</f>
        <v>517.28298460834355</v>
      </c>
      <c r="M218" s="129">
        <f>+ROUND(D218*Parámetros!$B$105,0)</f>
        <v>1</v>
      </c>
      <c r="N218" s="129">
        <f>+ROUND(E218*Parámetros!$B$106,0)</f>
        <v>3</v>
      </c>
      <c r="O218" s="129">
        <f>+ROUND(F218*Parámetros!$B$107,0)</f>
        <v>32</v>
      </c>
      <c r="P218" s="129">
        <f>+ROUND(G218*Parámetros!$B$108,0)</f>
        <v>99</v>
      </c>
      <c r="Q218" s="129">
        <f>+ROUND(H218*Parámetros!$B$109,0)</f>
        <v>121</v>
      </c>
      <c r="R218" s="129">
        <f>+ROUND(I218*Parámetros!$B$110,0)</f>
        <v>171</v>
      </c>
      <c r="S218" s="129">
        <f>+ROUND(J218*Parámetros!$B$111,0)</f>
        <v>148</v>
      </c>
      <c r="T218" s="129">
        <f>+ROUND(K218*Parámetros!$B$112,0)</f>
        <v>120</v>
      </c>
      <c r="U218" s="129">
        <f>+ROUND(L218*Parámetros!$B$113,0)</f>
        <v>141</v>
      </c>
      <c r="V218" s="129">
        <f t="shared" si="24"/>
        <v>836</v>
      </c>
      <c r="W218" s="129">
        <f t="shared" si="26"/>
        <v>639</v>
      </c>
      <c r="X218" s="59">
        <f t="shared" si="21"/>
        <v>8690</v>
      </c>
      <c r="Y218" s="60">
        <f>+ROUND(M218*Parámetros!$C$105,0)</f>
        <v>0</v>
      </c>
      <c r="Z218" s="60">
        <f>+ROUND(N218*Parámetros!$C$106,0)</f>
        <v>0</v>
      </c>
      <c r="AA218" s="60">
        <f>+ROUND(O218*Parámetros!$C$107,0)</f>
        <v>2</v>
      </c>
      <c r="AB218" s="60">
        <f>+ROUND(P218*Parámetros!$C$108,0)</f>
        <v>5</v>
      </c>
      <c r="AC218" s="60">
        <f>+ROUND(Q218*Parámetros!$C$109,0)</f>
        <v>8</v>
      </c>
      <c r="AD218" s="60">
        <f>+ROUND(R218*Parámetros!$C$110,0)</f>
        <v>21</v>
      </c>
      <c r="AE218" s="60">
        <f>+ROUND(S218*Parámetros!$C$111,0)</f>
        <v>41</v>
      </c>
      <c r="AF218" s="60">
        <f>+ROUND(T218*Parámetros!$C$112,0)</f>
        <v>52</v>
      </c>
      <c r="AG218" s="60">
        <f>+ROUND(U218*Parámetros!$C$113,0)</f>
        <v>100</v>
      </c>
      <c r="AH218" s="60">
        <f t="shared" si="25"/>
        <v>229</v>
      </c>
      <c r="AI218" s="107">
        <f t="shared" si="27"/>
        <v>175</v>
      </c>
      <c r="AJ218" s="59">
        <f t="shared" si="22"/>
        <v>2371</v>
      </c>
    </row>
    <row r="219" spans="1:36" x14ac:dyDescent="0.25">
      <c r="A219" s="22">
        <v>44101</v>
      </c>
      <c r="B219" s="52">
        <f t="shared" si="23"/>
        <v>209</v>
      </c>
      <c r="C219" s="56">
        <f>+'Modelo predictivo'!G216</f>
        <v>13479.982330515981</v>
      </c>
      <c r="D219" s="59">
        <f>+$C219*'Estructura Poblacion'!C$19</f>
        <v>549.89495152155303</v>
      </c>
      <c r="E219" s="59">
        <f>+$C219*'Estructura Poblacion'!D$19</f>
        <v>904.34089795533237</v>
      </c>
      <c r="F219" s="59">
        <f>+$C219*'Estructura Poblacion'!E$19</f>
        <v>2744.4832061657398</v>
      </c>
      <c r="G219" s="59">
        <f>+$C219*'Estructura Poblacion'!F$19</f>
        <v>3132.2672209462617</v>
      </c>
      <c r="H219" s="59">
        <f>+$C219*'Estructura Poblacion'!G$19</f>
        <v>2508.1401144932934</v>
      </c>
      <c r="I219" s="59">
        <f>+$C219*'Estructura Poblacion'!H$19</f>
        <v>1707.1105931729228</v>
      </c>
      <c r="J219" s="59">
        <f>+$C219*'Estructura Poblacion'!I$19</f>
        <v>908.00442194947993</v>
      </c>
      <c r="K219" s="59">
        <f>+$C219*'Estructura Poblacion'!J$19</f>
        <v>500.16261330099957</v>
      </c>
      <c r="L219" s="59">
        <f>+$C219*'Estructura Poblacion'!K$19</f>
        <v>525.57831101039858</v>
      </c>
      <c r="M219" s="129">
        <f>+ROUND(D219*Parámetros!$B$105,0)</f>
        <v>1</v>
      </c>
      <c r="N219" s="129">
        <f>+ROUND(E219*Parámetros!$B$106,0)</f>
        <v>3</v>
      </c>
      <c r="O219" s="129">
        <f>+ROUND(F219*Parámetros!$B$107,0)</f>
        <v>33</v>
      </c>
      <c r="P219" s="129">
        <f>+ROUND(G219*Parámetros!$B$108,0)</f>
        <v>100</v>
      </c>
      <c r="Q219" s="129">
        <f>+ROUND(H219*Parámetros!$B$109,0)</f>
        <v>123</v>
      </c>
      <c r="R219" s="129">
        <f>+ROUND(I219*Parámetros!$B$110,0)</f>
        <v>174</v>
      </c>
      <c r="S219" s="129">
        <f>+ROUND(J219*Parámetros!$B$111,0)</f>
        <v>151</v>
      </c>
      <c r="T219" s="129">
        <f>+ROUND(K219*Parámetros!$B$112,0)</f>
        <v>122</v>
      </c>
      <c r="U219" s="129">
        <f>+ROUND(L219*Parámetros!$B$113,0)</f>
        <v>143</v>
      </c>
      <c r="V219" s="129">
        <f t="shared" si="24"/>
        <v>850</v>
      </c>
      <c r="W219" s="129">
        <f t="shared" si="26"/>
        <v>641</v>
      </c>
      <c r="X219" s="59">
        <f t="shared" si="21"/>
        <v>8899</v>
      </c>
      <c r="Y219" s="60">
        <f>+ROUND(M219*Parámetros!$C$105,0)</f>
        <v>0</v>
      </c>
      <c r="Z219" s="60">
        <f>+ROUND(N219*Parámetros!$C$106,0)</f>
        <v>0</v>
      </c>
      <c r="AA219" s="60">
        <f>+ROUND(O219*Parámetros!$C$107,0)</f>
        <v>2</v>
      </c>
      <c r="AB219" s="60">
        <f>+ROUND(P219*Parámetros!$C$108,0)</f>
        <v>5</v>
      </c>
      <c r="AC219" s="60">
        <f>+ROUND(Q219*Parámetros!$C$109,0)</f>
        <v>8</v>
      </c>
      <c r="AD219" s="60">
        <f>+ROUND(R219*Parámetros!$C$110,0)</f>
        <v>21</v>
      </c>
      <c r="AE219" s="60">
        <f>+ROUND(S219*Parámetros!$C$111,0)</f>
        <v>41</v>
      </c>
      <c r="AF219" s="60">
        <f>+ROUND(T219*Parámetros!$C$112,0)</f>
        <v>53</v>
      </c>
      <c r="AG219" s="60">
        <f>+ROUND(U219*Parámetros!$C$113,0)</f>
        <v>101</v>
      </c>
      <c r="AH219" s="60">
        <f t="shared" si="25"/>
        <v>231</v>
      </c>
      <c r="AI219" s="107">
        <f t="shared" si="27"/>
        <v>175</v>
      </c>
      <c r="AJ219" s="59">
        <f t="shared" si="22"/>
        <v>2427</v>
      </c>
    </row>
    <row r="220" spans="1:36" x14ac:dyDescent="0.25">
      <c r="A220" s="22">
        <v>44102</v>
      </c>
      <c r="B220" s="52">
        <f t="shared" si="23"/>
        <v>210</v>
      </c>
      <c r="C220" s="56">
        <f>+'Modelo predictivo'!G217</f>
        <v>12135.664007671177</v>
      </c>
      <c r="D220" s="59">
        <f>+$C220*'Estructura Poblacion'!C$19</f>
        <v>495.05557259322904</v>
      </c>
      <c r="E220" s="59">
        <f>+$C220*'Estructura Poblacion'!D$19</f>
        <v>814.15368484102999</v>
      </c>
      <c r="F220" s="59">
        <f>+$C220*'Estructura Poblacion'!E$19</f>
        <v>2470.7841040210537</v>
      </c>
      <c r="G220" s="59">
        <f>+$C220*'Estructura Poblacion'!F$19</f>
        <v>2819.8955787645132</v>
      </c>
      <c r="H220" s="59">
        <f>+$C220*'Estructura Poblacion'!G$19</f>
        <v>2258.0108020429011</v>
      </c>
      <c r="I220" s="59">
        <f>+$C220*'Estructura Poblacion'!H$19</f>
        <v>1536.865559221385</v>
      </c>
      <c r="J220" s="59">
        <f>+$C220*'Estructura Poblacion'!I$19</f>
        <v>817.45185654384966</v>
      </c>
      <c r="K220" s="59">
        <f>+$C220*'Estructura Poblacion'!J$19</f>
        <v>450.2828917274523</v>
      </c>
      <c r="L220" s="59">
        <f>+$C220*'Estructura Poblacion'!K$19</f>
        <v>473.16395791576366</v>
      </c>
      <c r="M220" s="129">
        <f>+ROUND(D220*Parámetros!$B$105,0)</f>
        <v>0</v>
      </c>
      <c r="N220" s="129">
        <f>+ROUND(E220*Parámetros!$B$106,0)</f>
        <v>2</v>
      </c>
      <c r="O220" s="129">
        <f>+ROUND(F220*Parámetros!$B$107,0)</f>
        <v>30</v>
      </c>
      <c r="P220" s="129">
        <f>+ROUND(G220*Parámetros!$B$108,0)</f>
        <v>90</v>
      </c>
      <c r="Q220" s="129">
        <f>+ROUND(H220*Parámetros!$B$109,0)</f>
        <v>111</v>
      </c>
      <c r="R220" s="129">
        <f>+ROUND(I220*Parámetros!$B$110,0)</f>
        <v>157</v>
      </c>
      <c r="S220" s="129">
        <f>+ROUND(J220*Parámetros!$B$111,0)</f>
        <v>136</v>
      </c>
      <c r="T220" s="129">
        <f>+ROUND(K220*Parámetros!$B$112,0)</f>
        <v>109</v>
      </c>
      <c r="U220" s="129">
        <f>+ROUND(L220*Parámetros!$B$113,0)</f>
        <v>129</v>
      </c>
      <c r="V220" s="129">
        <f t="shared" si="24"/>
        <v>764</v>
      </c>
      <c r="W220" s="129">
        <f t="shared" si="26"/>
        <v>643</v>
      </c>
      <c r="X220" s="59">
        <f t="shared" si="21"/>
        <v>9020</v>
      </c>
      <c r="Y220" s="60">
        <f>+ROUND(M220*Parámetros!$C$105,0)</f>
        <v>0</v>
      </c>
      <c r="Z220" s="60">
        <f>+ROUND(N220*Parámetros!$C$106,0)</f>
        <v>0</v>
      </c>
      <c r="AA220" s="60">
        <f>+ROUND(O220*Parámetros!$C$107,0)</f>
        <v>2</v>
      </c>
      <c r="AB220" s="60">
        <f>+ROUND(P220*Parámetros!$C$108,0)</f>
        <v>5</v>
      </c>
      <c r="AC220" s="60">
        <f>+ROUND(Q220*Parámetros!$C$109,0)</f>
        <v>7</v>
      </c>
      <c r="AD220" s="60">
        <f>+ROUND(R220*Parámetros!$C$110,0)</f>
        <v>19</v>
      </c>
      <c r="AE220" s="60">
        <f>+ROUND(S220*Parámetros!$C$111,0)</f>
        <v>37</v>
      </c>
      <c r="AF220" s="60">
        <f>+ROUND(T220*Parámetros!$C$112,0)</f>
        <v>47</v>
      </c>
      <c r="AG220" s="60">
        <f>+ROUND(U220*Parámetros!$C$113,0)</f>
        <v>91</v>
      </c>
      <c r="AH220" s="60">
        <f t="shared" si="25"/>
        <v>208</v>
      </c>
      <c r="AI220" s="107">
        <f t="shared" si="27"/>
        <v>175</v>
      </c>
      <c r="AJ220" s="59">
        <f t="shared" si="22"/>
        <v>2460</v>
      </c>
    </row>
    <row r="221" spans="1:36" x14ac:dyDescent="0.25">
      <c r="A221" s="22">
        <v>44103</v>
      </c>
      <c r="B221" s="52">
        <f t="shared" si="23"/>
        <v>211</v>
      </c>
      <c r="C221" s="56">
        <f>+'Modelo predictivo'!G218</f>
        <v>12208.717289738357</v>
      </c>
      <c r="D221" s="59">
        <f>+$C221*'Estructura Poblacion'!C$19</f>
        <v>498.03566782005151</v>
      </c>
      <c r="E221" s="59">
        <f>+$C221*'Estructura Poblacion'!D$19</f>
        <v>819.05466090193022</v>
      </c>
      <c r="F221" s="59">
        <f>+$C221*'Estructura Poblacion'!E$19</f>
        <v>2485.6575289909651</v>
      </c>
      <c r="G221" s="59">
        <f>+$C221*'Estructura Poblacion'!F$19</f>
        <v>2836.8705565642658</v>
      </c>
      <c r="H221" s="59">
        <f>+$C221*'Estructura Poblacion'!G$19</f>
        <v>2271.603391614276</v>
      </c>
      <c r="I221" s="59">
        <f>+$C221*'Estructura Poblacion'!H$19</f>
        <v>1546.1170573780712</v>
      </c>
      <c r="J221" s="59">
        <f>+$C221*'Estructura Poblacion'!I$19</f>
        <v>822.3726866702184</v>
      </c>
      <c r="K221" s="59">
        <f>+$C221*'Estructura Poblacion'!J$19</f>
        <v>452.99346801553986</v>
      </c>
      <c r="L221" s="59">
        <f>+$C221*'Estructura Poblacion'!K$19</f>
        <v>476.01227178303895</v>
      </c>
      <c r="M221" s="129">
        <f>+ROUND(D221*Parámetros!$B$105,0)</f>
        <v>0</v>
      </c>
      <c r="N221" s="129">
        <f>+ROUND(E221*Parámetros!$B$106,0)</f>
        <v>2</v>
      </c>
      <c r="O221" s="129">
        <f>+ROUND(F221*Parámetros!$B$107,0)</f>
        <v>30</v>
      </c>
      <c r="P221" s="129">
        <f>+ROUND(G221*Parámetros!$B$108,0)</f>
        <v>91</v>
      </c>
      <c r="Q221" s="129">
        <f>+ROUND(H221*Parámetros!$B$109,0)</f>
        <v>111</v>
      </c>
      <c r="R221" s="129">
        <f>+ROUND(I221*Parámetros!$B$110,0)</f>
        <v>158</v>
      </c>
      <c r="S221" s="129">
        <f>+ROUND(J221*Parámetros!$B$111,0)</f>
        <v>137</v>
      </c>
      <c r="T221" s="129">
        <f>+ROUND(K221*Parámetros!$B$112,0)</f>
        <v>110</v>
      </c>
      <c r="U221" s="129">
        <f>+ROUND(L221*Parámetros!$B$113,0)</f>
        <v>130</v>
      </c>
      <c r="V221" s="129">
        <f t="shared" si="24"/>
        <v>769</v>
      </c>
      <c r="W221" s="129">
        <f t="shared" si="26"/>
        <v>643</v>
      </c>
      <c r="X221" s="59">
        <f t="shared" si="21"/>
        <v>9146</v>
      </c>
      <c r="Y221" s="60">
        <f>+ROUND(M221*Parámetros!$C$105,0)</f>
        <v>0</v>
      </c>
      <c r="Z221" s="60">
        <f>+ROUND(N221*Parámetros!$C$106,0)</f>
        <v>0</v>
      </c>
      <c r="AA221" s="60">
        <f>+ROUND(O221*Parámetros!$C$107,0)</f>
        <v>2</v>
      </c>
      <c r="AB221" s="60">
        <f>+ROUND(P221*Parámetros!$C$108,0)</f>
        <v>5</v>
      </c>
      <c r="AC221" s="60">
        <f>+ROUND(Q221*Parámetros!$C$109,0)</f>
        <v>7</v>
      </c>
      <c r="AD221" s="60">
        <f>+ROUND(R221*Parámetros!$C$110,0)</f>
        <v>19</v>
      </c>
      <c r="AE221" s="60">
        <f>+ROUND(S221*Parámetros!$C$111,0)</f>
        <v>38</v>
      </c>
      <c r="AF221" s="60">
        <f>+ROUND(T221*Parámetros!$C$112,0)</f>
        <v>48</v>
      </c>
      <c r="AG221" s="60">
        <f>+ROUND(U221*Parámetros!$C$113,0)</f>
        <v>92</v>
      </c>
      <c r="AH221" s="60">
        <f t="shared" si="25"/>
        <v>211</v>
      </c>
      <c r="AI221" s="107">
        <f t="shared" si="27"/>
        <v>175</v>
      </c>
      <c r="AJ221" s="59">
        <f t="shared" si="22"/>
        <v>2496</v>
      </c>
    </row>
    <row r="222" spans="1:36" x14ac:dyDescent="0.25">
      <c r="A222" s="22">
        <v>44104</v>
      </c>
      <c r="B222" s="52">
        <f t="shared" si="23"/>
        <v>212</v>
      </c>
      <c r="C222" s="56">
        <f>+'Modelo predictivo'!G219</f>
        <v>12281.926312848926</v>
      </c>
      <c r="D222" s="59">
        <f>+$C222*'Estructura Poblacion'!C$19</f>
        <v>501.02211626095129</v>
      </c>
      <c r="E222" s="59">
        <f>+$C222*'Estructura Poblacion'!D$19</f>
        <v>823.96608526992566</v>
      </c>
      <c r="F222" s="59">
        <f>+$C222*'Estructura Poblacion'!E$19</f>
        <v>2500.5626623613489</v>
      </c>
      <c r="G222" s="59">
        <f>+$C222*'Estructura Poblacion'!F$19</f>
        <v>2853.8817230290483</v>
      </c>
      <c r="H222" s="59">
        <f>+$C222*'Estructura Poblacion'!G$19</f>
        <v>2285.2249589950288</v>
      </c>
      <c r="I222" s="59">
        <f>+$C222*'Estructura Poblacion'!H$19</f>
        <v>1555.3882786455483</v>
      </c>
      <c r="J222" s="59">
        <f>+$C222*'Estructura Poblacion'!I$19</f>
        <v>827.30400743022517</v>
      </c>
      <c r="K222" s="59">
        <f>+$C222*'Estructura Poblacion'!J$19</f>
        <v>455.70982293488595</v>
      </c>
      <c r="L222" s="59">
        <f>+$C222*'Estructura Poblacion'!K$19</f>
        <v>478.86665792196362</v>
      </c>
      <c r="M222" s="129">
        <f>+ROUND(D222*Parámetros!$B$105,0)</f>
        <v>1</v>
      </c>
      <c r="N222" s="129">
        <f>+ROUND(E222*Parámetros!$B$106,0)</f>
        <v>2</v>
      </c>
      <c r="O222" s="129">
        <f>+ROUND(F222*Parámetros!$B$107,0)</f>
        <v>30</v>
      </c>
      <c r="P222" s="129">
        <f>+ROUND(G222*Parámetros!$B$108,0)</f>
        <v>91</v>
      </c>
      <c r="Q222" s="129">
        <f>+ROUND(H222*Parámetros!$B$109,0)</f>
        <v>112</v>
      </c>
      <c r="R222" s="129">
        <f>+ROUND(I222*Parámetros!$B$110,0)</f>
        <v>159</v>
      </c>
      <c r="S222" s="129">
        <f>+ROUND(J222*Parámetros!$B$111,0)</f>
        <v>137</v>
      </c>
      <c r="T222" s="129">
        <f>+ROUND(K222*Parámetros!$B$112,0)</f>
        <v>111</v>
      </c>
      <c r="U222" s="129">
        <f>+ROUND(L222*Parámetros!$B$113,0)</f>
        <v>131</v>
      </c>
      <c r="V222" s="129">
        <f t="shared" si="24"/>
        <v>774</v>
      </c>
      <c r="W222" s="129">
        <f t="shared" si="26"/>
        <v>645</v>
      </c>
      <c r="X222" s="59">
        <f t="shared" si="21"/>
        <v>9275</v>
      </c>
      <c r="Y222" s="60">
        <f>+ROUND(M222*Parámetros!$C$105,0)</f>
        <v>0</v>
      </c>
      <c r="Z222" s="60">
        <f>+ROUND(N222*Parámetros!$C$106,0)</f>
        <v>0</v>
      </c>
      <c r="AA222" s="60">
        <f>+ROUND(O222*Parámetros!$C$107,0)</f>
        <v>2</v>
      </c>
      <c r="AB222" s="60">
        <f>+ROUND(P222*Parámetros!$C$108,0)</f>
        <v>5</v>
      </c>
      <c r="AC222" s="60">
        <f>+ROUND(Q222*Parámetros!$C$109,0)</f>
        <v>7</v>
      </c>
      <c r="AD222" s="60">
        <f>+ROUND(R222*Parámetros!$C$110,0)</f>
        <v>19</v>
      </c>
      <c r="AE222" s="60">
        <f>+ROUND(S222*Parámetros!$C$111,0)</f>
        <v>38</v>
      </c>
      <c r="AF222" s="60">
        <f>+ROUND(T222*Parámetros!$C$112,0)</f>
        <v>48</v>
      </c>
      <c r="AG222" s="60">
        <f>+ROUND(U222*Parámetros!$C$113,0)</f>
        <v>93</v>
      </c>
      <c r="AH222" s="60">
        <f t="shared" si="25"/>
        <v>212</v>
      </c>
      <c r="AI222" s="107">
        <f t="shared" si="27"/>
        <v>176</v>
      </c>
      <c r="AJ222" s="59">
        <f t="shared" si="22"/>
        <v>2532</v>
      </c>
    </row>
    <row r="223" spans="1:36" x14ac:dyDescent="0.25">
      <c r="A223" s="22">
        <v>44105</v>
      </c>
      <c r="B223" s="52">
        <f t="shared" si="23"/>
        <v>213</v>
      </c>
      <c r="C223" s="56">
        <f>+'Modelo predictivo'!G220</f>
        <v>12355.286957323551</v>
      </c>
      <c r="D223" s="59">
        <f>+$C223*'Estructura Poblacion'!C$19</f>
        <v>504.01474986000591</v>
      </c>
      <c r="E223" s="59">
        <f>+$C223*'Estructura Poblacion'!D$19</f>
        <v>828.88768156523963</v>
      </c>
      <c r="F223" s="59">
        <f>+$C223*'Estructura Poblacion'!E$19</f>
        <v>2515.4986653780825</v>
      </c>
      <c r="G223" s="59">
        <f>+$C223*'Estructura Poblacion'!F$19</f>
        <v>2870.9281208922839</v>
      </c>
      <c r="H223" s="59">
        <f>+$C223*'Estructura Poblacion'!G$19</f>
        <v>2298.8747376609367</v>
      </c>
      <c r="I223" s="59">
        <f>+$C223*'Estructura Poblacion'!H$19</f>
        <v>1564.6787013059043</v>
      </c>
      <c r="J223" s="59">
        <f>+$C223*'Estructura Poblacion'!I$19</f>
        <v>832.24554132446679</v>
      </c>
      <c r="K223" s="59">
        <f>+$C223*'Estructura Poblacion'!J$19</f>
        <v>458.43180362849637</v>
      </c>
      <c r="L223" s="59">
        <f>+$C223*'Estructura Poblacion'!K$19</f>
        <v>481.72695570813528</v>
      </c>
      <c r="M223" s="129">
        <f>+ROUND(D223*Parámetros!$B$105,0)</f>
        <v>1</v>
      </c>
      <c r="N223" s="129">
        <f>+ROUND(E223*Parámetros!$B$106,0)</f>
        <v>2</v>
      </c>
      <c r="O223" s="129">
        <f>+ROUND(F223*Parámetros!$B$107,0)</f>
        <v>30</v>
      </c>
      <c r="P223" s="129">
        <f>+ROUND(G223*Parámetros!$B$108,0)</f>
        <v>92</v>
      </c>
      <c r="Q223" s="129">
        <f>+ROUND(H223*Parámetros!$B$109,0)</f>
        <v>113</v>
      </c>
      <c r="R223" s="129">
        <f>+ROUND(I223*Parámetros!$B$110,0)</f>
        <v>160</v>
      </c>
      <c r="S223" s="129">
        <f>+ROUND(J223*Parámetros!$B$111,0)</f>
        <v>138</v>
      </c>
      <c r="T223" s="129">
        <f>+ROUND(K223*Parámetros!$B$112,0)</f>
        <v>111</v>
      </c>
      <c r="U223" s="129">
        <f>+ROUND(L223*Parámetros!$B$113,0)</f>
        <v>132</v>
      </c>
      <c r="V223" s="129">
        <f t="shared" si="24"/>
        <v>779</v>
      </c>
      <c r="W223" s="129">
        <f t="shared" si="26"/>
        <v>647</v>
      </c>
      <c r="X223" s="59">
        <f t="shared" si="21"/>
        <v>9407</v>
      </c>
      <c r="Y223" s="60">
        <f>+ROUND(M223*Parámetros!$C$105,0)</f>
        <v>0</v>
      </c>
      <c r="Z223" s="60">
        <f>+ROUND(N223*Parámetros!$C$106,0)</f>
        <v>0</v>
      </c>
      <c r="AA223" s="60">
        <f>+ROUND(O223*Parámetros!$C$107,0)</f>
        <v>2</v>
      </c>
      <c r="AB223" s="60">
        <f>+ROUND(P223*Parámetros!$C$108,0)</f>
        <v>5</v>
      </c>
      <c r="AC223" s="60">
        <f>+ROUND(Q223*Parámetros!$C$109,0)</f>
        <v>7</v>
      </c>
      <c r="AD223" s="60">
        <f>+ROUND(R223*Parámetros!$C$110,0)</f>
        <v>20</v>
      </c>
      <c r="AE223" s="60">
        <f>+ROUND(S223*Parámetros!$C$111,0)</f>
        <v>38</v>
      </c>
      <c r="AF223" s="60">
        <f>+ROUND(T223*Parámetros!$C$112,0)</f>
        <v>48</v>
      </c>
      <c r="AG223" s="60">
        <f>+ROUND(U223*Parámetros!$C$113,0)</f>
        <v>94</v>
      </c>
      <c r="AH223" s="60">
        <f t="shared" si="25"/>
        <v>214</v>
      </c>
      <c r="AI223" s="107">
        <f t="shared" si="27"/>
        <v>176</v>
      </c>
      <c r="AJ223" s="59">
        <f t="shared" si="22"/>
        <v>2570</v>
      </c>
    </row>
    <row r="224" spans="1:36" x14ac:dyDescent="0.25">
      <c r="A224" s="22">
        <v>44106</v>
      </c>
      <c r="B224" s="52">
        <f t="shared" si="23"/>
        <v>214</v>
      </c>
      <c r="C224" s="56">
        <f>+'Modelo predictivo'!G221</f>
        <v>12428.795036129653</v>
      </c>
      <c r="D224" s="59">
        <f>+$C224*'Estructura Poblacion'!C$19</f>
        <v>507.0133978137215</v>
      </c>
      <c r="E224" s="59">
        <f>+$C224*'Estructura Poblacion'!D$19</f>
        <v>833.81916888952139</v>
      </c>
      <c r="F224" s="59">
        <f>+$C224*'Estructura Poblacion'!E$19</f>
        <v>2530.4646855741294</v>
      </c>
      <c r="G224" s="59">
        <f>+$C224*'Estructura Poblacion'!F$19</f>
        <v>2888.0087772369038</v>
      </c>
      <c r="H224" s="59">
        <f>+$C224*'Estructura Poblacion'!G$19</f>
        <v>2312.551948555757</v>
      </c>
      <c r="I224" s="59">
        <f>+$C224*'Estructura Poblacion'!H$19</f>
        <v>1573.9877951115848</v>
      </c>
      <c r="J224" s="59">
        <f>+$C224*'Estructura Poblacion'!I$19</f>
        <v>837.19700631666149</v>
      </c>
      <c r="K224" s="59">
        <f>+$C224*'Estructura Poblacion'!J$19</f>
        <v>461.1592547402953</v>
      </c>
      <c r="L224" s="59">
        <f>+$C224*'Estructura Poblacion'!K$19</f>
        <v>484.59300189107944</v>
      </c>
      <c r="M224" s="129">
        <f>+ROUND(D224*Parámetros!$B$105,0)</f>
        <v>1</v>
      </c>
      <c r="N224" s="129">
        <f>+ROUND(E224*Parámetros!$B$106,0)</f>
        <v>3</v>
      </c>
      <c r="O224" s="129">
        <f>+ROUND(F224*Parámetros!$B$107,0)</f>
        <v>30</v>
      </c>
      <c r="P224" s="129">
        <f>+ROUND(G224*Parámetros!$B$108,0)</f>
        <v>92</v>
      </c>
      <c r="Q224" s="129">
        <f>+ROUND(H224*Parámetros!$B$109,0)</f>
        <v>113</v>
      </c>
      <c r="R224" s="129">
        <f>+ROUND(I224*Parámetros!$B$110,0)</f>
        <v>161</v>
      </c>
      <c r="S224" s="129">
        <f>+ROUND(J224*Parámetros!$B$111,0)</f>
        <v>139</v>
      </c>
      <c r="T224" s="129">
        <f>+ROUND(K224*Parámetros!$B$112,0)</f>
        <v>112</v>
      </c>
      <c r="U224" s="129">
        <f>+ROUND(L224*Parámetros!$B$113,0)</f>
        <v>132</v>
      </c>
      <c r="V224" s="129">
        <f t="shared" si="24"/>
        <v>783</v>
      </c>
      <c r="W224" s="129">
        <f t="shared" si="26"/>
        <v>649</v>
      </c>
      <c r="X224" s="59">
        <f t="shared" si="21"/>
        <v>9541</v>
      </c>
      <c r="Y224" s="60">
        <f>+ROUND(M224*Parámetros!$C$105,0)</f>
        <v>0</v>
      </c>
      <c r="Z224" s="60">
        <f>+ROUND(N224*Parámetros!$C$106,0)</f>
        <v>0</v>
      </c>
      <c r="AA224" s="60">
        <f>+ROUND(O224*Parámetros!$C$107,0)</f>
        <v>2</v>
      </c>
      <c r="AB224" s="60">
        <f>+ROUND(P224*Parámetros!$C$108,0)</f>
        <v>5</v>
      </c>
      <c r="AC224" s="60">
        <f>+ROUND(Q224*Parámetros!$C$109,0)</f>
        <v>7</v>
      </c>
      <c r="AD224" s="60">
        <f>+ROUND(R224*Parámetros!$C$110,0)</f>
        <v>20</v>
      </c>
      <c r="AE224" s="60">
        <f>+ROUND(S224*Parámetros!$C$111,0)</f>
        <v>38</v>
      </c>
      <c r="AF224" s="60">
        <f>+ROUND(T224*Parámetros!$C$112,0)</f>
        <v>48</v>
      </c>
      <c r="AG224" s="60">
        <f>+ROUND(U224*Parámetros!$C$113,0)</f>
        <v>94</v>
      </c>
      <c r="AH224" s="60">
        <f t="shared" si="25"/>
        <v>214</v>
      </c>
      <c r="AI224" s="107">
        <f t="shared" si="27"/>
        <v>177</v>
      </c>
      <c r="AJ224" s="59">
        <f t="shared" si="22"/>
        <v>2607</v>
      </c>
    </row>
    <row r="225" spans="1:36" x14ac:dyDescent="0.25">
      <c r="A225" s="22">
        <v>44107</v>
      </c>
      <c r="B225" s="52">
        <f t="shared" si="23"/>
        <v>215</v>
      </c>
      <c r="C225" s="56">
        <f>+'Modelo predictivo'!G222</f>
        <v>12502.446294769645</v>
      </c>
      <c r="D225" s="59">
        <f>+$C225*'Estructura Poblacion'!C$19</f>
        <v>510.01788656647409</v>
      </c>
      <c r="E225" s="59">
        <f>+$C225*'Estructura Poblacion'!D$19</f>
        <v>838.76026181834879</v>
      </c>
      <c r="F225" s="59">
        <f>+$C225*'Estructura Poblacion'!E$19</f>
        <v>2545.4598567467824</v>
      </c>
      <c r="G225" s="59">
        <f>+$C225*'Estructura Poblacion'!F$19</f>
        <v>2905.1227034693757</v>
      </c>
      <c r="H225" s="59">
        <f>+$C225*'Estructura Poblacion'!G$19</f>
        <v>2326.2558000704357</v>
      </c>
      <c r="I225" s="59">
        <f>+$C225*'Estructura Poblacion'!H$19</f>
        <v>1583.3150212712376</v>
      </c>
      <c r="J225" s="59">
        <f>+$C225*'Estructura Poblacion'!I$19</f>
        <v>842.15811582612002</v>
      </c>
      <c r="K225" s="59">
        <f>+$C225*'Estructura Poblacion'!J$19</f>
        <v>463.89201841097855</v>
      </c>
      <c r="L225" s="59">
        <f>+$C225*'Estructura Poblacion'!K$19</f>
        <v>487.46463058989207</v>
      </c>
      <c r="M225" s="129">
        <f>+ROUND(D225*Parámetros!$B$105,0)</f>
        <v>1</v>
      </c>
      <c r="N225" s="129">
        <f>+ROUND(E225*Parámetros!$B$106,0)</f>
        <v>3</v>
      </c>
      <c r="O225" s="129">
        <f>+ROUND(F225*Parámetros!$B$107,0)</f>
        <v>31</v>
      </c>
      <c r="P225" s="129">
        <f>+ROUND(G225*Parámetros!$B$108,0)</f>
        <v>93</v>
      </c>
      <c r="Q225" s="129">
        <f>+ROUND(H225*Parámetros!$B$109,0)</f>
        <v>114</v>
      </c>
      <c r="R225" s="129">
        <f>+ROUND(I225*Parámetros!$B$110,0)</f>
        <v>161</v>
      </c>
      <c r="S225" s="129">
        <f>+ROUND(J225*Parámetros!$B$111,0)</f>
        <v>140</v>
      </c>
      <c r="T225" s="129">
        <f>+ROUND(K225*Parámetros!$B$112,0)</f>
        <v>113</v>
      </c>
      <c r="U225" s="129">
        <f>+ROUND(L225*Parámetros!$B$113,0)</f>
        <v>133</v>
      </c>
      <c r="V225" s="129">
        <f t="shared" si="24"/>
        <v>789</v>
      </c>
      <c r="W225" s="129">
        <f t="shared" si="26"/>
        <v>770</v>
      </c>
      <c r="X225" s="59">
        <f t="shared" si="21"/>
        <v>9560</v>
      </c>
      <c r="Y225" s="60">
        <f>+ROUND(M225*Parámetros!$C$105,0)</f>
        <v>0</v>
      </c>
      <c r="Z225" s="60">
        <f>+ROUND(N225*Parámetros!$C$106,0)</f>
        <v>0</v>
      </c>
      <c r="AA225" s="60">
        <f>+ROUND(O225*Parámetros!$C$107,0)</f>
        <v>2</v>
      </c>
      <c r="AB225" s="60">
        <f>+ROUND(P225*Parámetros!$C$108,0)</f>
        <v>5</v>
      </c>
      <c r="AC225" s="60">
        <f>+ROUND(Q225*Parámetros!$C$109,0)</f>
        <v>7</v>
      </c>
      <c r="AD225" s="60">
        <f>+ROUND(R225*Parámetros!$C$110,0)</f>
        <v>20</v>
      </c>
      <c r="AE225" s="60">
        <f>+ROUND(S225*Parámetros!$C$111,0)</f>
        <v>38</v>
      </c>
      <c r="AF225" s="60">
        <f>+ROUND(T225*Parámetros!$C$112,0)</f>
        <v>49</v>
      </c>
      <c r="AG225" s="60">
        <f>+ROUND(U225*Parámetros!$C$113,0)</f>
        <v>94</v>
      </c>
      <c r="AH225" s="60">
        <f t="shared" si="25"/>
        <v>215</v>
      </c>
      <c r="AI225" s="107">
        <f t="shared" si="27"/>
        <v>211</v>
      </c>
      <c r="AJ225" s="59">
        <f t="shared" si="22"/>
        <v>2611</v>
      </c>
    </row>
    <row r="226" spans="1:36" x14ac:dyDescent="0.25">
      <c r="A226" s="22">
        <v>44108</v>
      </c>
      <c r="B226" s="52">
        <f t="shared" si="23"/>
        <v>216</v>
      </c>
      <c r="C226" s="56">
        <f>+'Modelo predictivo'!G223</f>
        <v>12576.236411243677</v>
      </c>
      <c r="D226" s="59">
        <f>+$C226*'Estructura Poblacion'!C$19</f>
        <v>513.02803980898989</v>
      </c>
      <c r="E226" s="59">
        <f>+$C226*'Estructura Poblacion'!D$19</f>
        <v>843.71067039872867</v>
      </c>
      <c r="F226" s="59">
        <f>+$C226*'Estructura Poblacion'!E$19</f>
        <v>2560.4832989500815</v>
      </c>
      <c r="G226" s="59">
        <f>+$C226*'Estructura Poblacion'!F$19</f>
        <v>2922.268895311051</v>
      </c>
      <c r="H226" s="59">
        <f>+$C226*'Estructura Poblacion'!G$19</f>
        <v>2339.985488036174</v>
      </c>
      <c r="I226" s="59">
        <f>+$C226*'Estructura Poblacion'!H$19</f>
        <v>1592.6598324449969</v>
      </c>
      <c r="J226" s="59">
        <f>+$C226*'Estructura Poblacion'!I$19</f>
        <v>847.1285787252375</v>
      </c>
      <c r="K226" s="59">
        <f>+$C226*'Estructura Poblacion'!J$19</f>
        <v>466.62993427663122</v>
      </c>
      <c r="L226" s="59">
        <f>+$C226*'Estructura Poblacion'!K$19</f>
        <v>490.34167329178695</v>
      </c>
      <c r="M226" s="129">
        <f>+ROUND(D226*Parámetros!$B$105,0)</f>
        <v>1</v>
      </c>
      <c r="N226" s="129">
        <f>+ROUND(E226*Parámetros!$B$106,0)</f>
        <v>3</v>
      </c>
      <c r="O226" s="129">
        <f>+ROUND(F226*Parámetros!$B$107,0)</f>
        <v>31</v>
      </c>
      <c r="P226" s="129">
        <f>+ROUND(G226*Parámetros!$B$108,0)</f>
        <v>94</v>
      </c>
      <c r="Q226" s="129">
        <f>+ROUND(H226*Parámetros!$B$109,0)</f>
        <v>115</v>
      </c>
      <c r="R226" s="129">
        <f>+ROUND(I226*Parámetros!$B$110,0)</f>
        <v>162</v>
      </c>
      <c r="S226" s="129">
        <f>+ROUND(J226*Parámetros!$B$111,0)</f>
        <v>141</v>
      </c>
      <c r="T226" s="129">
        <f>+ROUND(K226*Parámetros!$B$112,0)</f>
        <v>113</v>
      </c>
      <c r="U226" s="129">
        <f>+ROUND(L226*Parámetros!$B$113,0)</f>
        <v>134</v>
      </c>
      <c r="V226" s="129">
        <f t="shared" si="24"/>
        <v>794</v>
      </c>
      <c r="W226" s="129">
        <f t="shared" si="26"/>
        <v>784</v>
      </c>
      <c r="X226" s="59">
        <f t="shared" si="21"/>
        <v>9570</v>
      </c>
      <c r="Y226" s="60">
        <f>+ROUND(M226*Parámetros!$C$105,0)</f>
        <v>0</v>
      </c>
      <c r="Z226" s="60">
        <f>+ROUND(N226*Parámetros!$C$106,0)</f>
        <v>0</v>
      </c>
      <c r="AA226" s="60">
        <f>+ROUND(O226*Parámetros!$C$107,0)</f>
        <v>2</v>
      </c>
      <c r="AB226" s="60">
        <f>+ROUND(P226*Parámetros!$C$108,0)</f>
        <v>5</v>
      </c>
      <c r="AC226" s="60">
        <f>+ROUND(Q226*Parámetros!$C$109,0)</f>
        <v>7</v>
      </c>
      <c r="AD226" s="60">
        <f>+ROUND(R226*Parámetros!$C$110,0)</f>
        <v>20</v>
      </c>
      <c r="AE226" s="60">
        <f>+ROUND(S226*Parámetros!$C$111,0)</f>
        <v>39</v>
      </c>
      <c r="AF226" s="60">
        <f>+ROUND(T226*Parámetros!$C$112,0)</f>
        <v>49</v>
      </c>
      <c r="AG226" s="60">
        <f>+ROUND(U226*Parámetros!$C$113,0)</f>
        <v>95</v>
      </c>
      <c r="AH226" s="60">
        <f t="shared" si="25"/>
        <v>217</v>
      </c>
      <c r="AI226" s="107">
        <f t="shared" si="27"/>
        <v>214</v>
      </c>
      <c r="AJ226" s="59">
        <f t="shared" si="22"/>
        <v>2614</v>
      </c>
    </row>
    <row r="227" spans="1:36" x14ac:dyDescent="0.25">
      <c r="A227" s="22">
        <v>44109</v>
      </c>
      <c r="B227" s="52">
        <f t="shared" si="23"/>
        <v>217</v>
      </c>
      <c r="C227" s="56">
        <f>+'Modelo predictivo'!G224</f>
        <v>12228.59316226095</v>
      </c>
      <c r="D227" s="59">
        <f>+$C227*'Estructura Poblacion'!C$19</f>
        <v>498.84647318234914</v>
      </c>
      <c r="E227" s="59">
        <f>+$C227*'Estructura Poblacion'!D$19</f>
        <v>820.38808730888013</v>
      </c>
      <c r="F227" s="59">
        <f>+$C227*'Estructura Poblacion'!E$19</f>
        <v>2489.7041958936852</v>
      </c>
      <c r="G227" s="59">
        <f>+$C227*'Estructura Poblacion'!F$19</f>
        <v>2841.4890005995589</v>
      </c>
      <c r="H227" s="59">
        <f>+$C227*'Estructura Poblacion'!G$19</f>
        <v>2275.3015769651288</v>
      </c>
      <c r="I227" s="59">
        <f>+$C227*'Estructura Poblacion'!H$19</f>
        <v>1548.6341461768498</v>
      </c>
      <c r="J227" s="59">
        <f>+$C227*'Estructura Poblacion'!I$19</f>
        <v>823.71151484507163</v>
      </c>
      <c r="K227" s="59">
        <f>+$C227*'Estructura Poblacion'!J$19</f>
        <v>453.73094437854905</v>
      </c>
      <c r="L227" s="59">
        <f>+$C227*'Estructura Poblacion'!K$19</f>
        <v>476.78722291087792</v>
      </c>
      <c r="M227" s="129">
        <f>+ROUND(D227*Parámetros!$B$105,0)</f>
        <v>0</v>
      </c>
      <c r="N227" s="129">
        <f>+ROUND(E227*Parámetros!$B$106,0)</f>
        <v>2</v>
      </c>
      <c r="O227" s="129">
        <f>+ROUND(F227*Parámetros!$B$107,0)</f>
        <v>30</v>
      </c>
      <c r="P227" s="129">
        <f>+ROUND(G227*Parámetros!$B$108,0)</f>
        <v>91</v>
      </c>
      <c r="Q227" s="129">
        <f>+ROUND(H227*Parámetros!$B$109,0)</f>
        <v>111</v>
      </c>
      <c r="R227" s="129">
        <f>+ROUND(I227*Parámetros!$B$110,0)</f>
        <v>158</v>
      </c>
      <c r="S227" s="129">
        <f>+ROUND(J227*Parámetros!$B$111,0)</f>
        <v>137</v>
      </c>
      <c r="T227" s="129">
        <f>+ROUND(K227*Parámetros!$B$112,0)</f>
        <v>110</v>
      </c>
      <c r="U227" s="129">
        <f>+ROUND(L227*Parámetros!$B$113,0)</f>
        <v>130</v>
      </c>
      <c r="V227" s="129">
        <f t="shared" si="24"/>
        <v>769</v>
      </c>
      <c r="W227" s="129">
        <f t="shared" si="26"/>
        <v>797</v>
      </c>
      <c r="X227" s="59">
        <f t="shared" si="21"/>
        <v>9542</v>
      </c>
      <c r="Y227" s="60">
        <f>+ROUND(M227*Parámetros!$C$105,0)</f>
        <v>0</v>
      </c>
      <c r="Z227" s="60">
        <f>+ROUND(N227*Parámetros!$C$106,0)</f>
        <v>0</v>
      </c>
      <c r="AA227" s="60">
        <f>+ROUND(O227*Parámetros!$C$107,0)</f>
        <v>2</v>
      </c>
      <c r="AB227" s="60">
        <f>+ROUND(P227*Parámetros!$C$108,0)</f>
        <v>5</v>
      </c>
      <c r="AC227" s="60">
        <f>+ROUND(Q227*Parámetros!$C$109,0)</f>
        <v>7</v>
      </c>
      <c r="AD227" s="60">
        <f>+ROUND(R227*Parámetros!$C$110,0)</f>
        <v>19</v>
      </c>
      <c r="AE227" s="60">
        <f>+ROUND(S227*Parámetros!$C$111,0)</f>
        <v>38</v>
      </c>
      <c r="AF227" s="60">
        <f>+ROUND(T227*Parámetros!$C$112,0)</f>
        <v>48</v>
      </c>
      <c r="AG227" s="60">
        <f>+ROUND(U227*Parámetros!$C$113,0)</f>
        <v>92</v>
      </c>
      <c r="AH227" s="60">
        <f t="shared" si="25"/>
        <v>211</v>
      </c>
      <c r="AI227" s="107">
        <f t="shared" si="27"/>
        <v>218</v>
      </c>
      <c r="AJ227" s="59">
        <f t="shared" si="22"/>
        <v>2607</v>
      </c>
    </row>
    <row r="228" spans="1:36" x14ac:dyDescent="0.25">
      <c r="A228" s="22">
        <v>44110</v>
      </c>
      <c r="B228" s="52">
        <f t="shared" si="23"/>
        <v>218</v>
      </c>
      <c r="C228" s="56">
        <f>+'Modelo predictivo'!G225</f>
        <v>12268.694579094648</v>
      </c>
      <c r="D228" s="59">
        <f>+$C228*'Estructura Poblacion'!C$19</f>
        <v>500.48234822469186</v>
      </c>
      <c r="E228" s="59">
        <f>+$C228*'Estructura Poblacion'!D$19</f>
        <v>823.07839879590415</v>
      </c>
      <c r="F228" s="59">
        <f>+$C228*'Estructura Poblacion'!E$19</f>
        <v>2497.8687218066302</v>
      </c>
      <c r="G228" s="59">
        <f>+$C228*'Estructura Poblacion'!F$19</f>
        <v>2850.8071399251085</v>
      </c>
      <c r="H228" s="59">
        <f>+$C228*'Estructura Poblacion'!G$19</f>
        <v>2282.7630090161874</v>
      </c>
      <c r="I228" s="59">
        <f>+$C228*'Estructura Poblacion'!H$19</f>
        <v>1553.7126063557682</v>
      </c>
      <c r="J228" s="59">
        <f>+$C228*'Estructura Poblacion'!I$19</f>
        <v>826.41272489999926</v>
      </c>
      <c r="K228" s="59">
        <f>+$C228*'Estructura Poblacion'!J$19</f>
        <v>455.21887136159933</v>
      </c>
      <c r="L228" s="59">
        <f>+$C228*'Estructura Poblacion'!K$19</f>
        <v>478.35075870875994</v>
      </c>
      <c r="M228" s="129">
        <f>+ROUND(D228*Parámetros!$B$105,0)</f>
        <v>1</v>
      </c>
      <c r="N228" s="129">
        <f>+ROUND(E228*Parámetros!$B$106,0)</f>
        <v>2</v>
      </c>
      <c r="O228" s="129">
        <f>+ROUND(F228*Parámetros!$B$107,0)</f>
        <v>30</v>
      </c>
      <c r="P228" s="129">
        <f>+ROUND(G228*Parámetros!$B$108,0)</f>
        <v>91</v>
      </c>
      <c r="Q228" s="129">
        <f>+ROUND(H228*Parámetros!$B$109,0)</f>
        <v>112</v>
      </c>
      <c r="R228" s="129">
        <f>+ROUND(I228*Parámetros!$B$110,0)</f>
        <v>158</v>
      </c>
      <c r="S228" s="129">
        <f>+ROUND(J228*Parámetros!$B$111,0)</f>
        <v>137</v>
      </c>
      <c r="T228" s="129">
        <f>+ROUND(K228*Parámetros!$B$112,0)</f>
        <v>111</v>
      </c>
      <c r="U228" s="129">
        <f>+ROUND(L228*Parámetros!$B$113,0)</f>
        <v>131</v>
      </c>
      <c r="V228" s="129">
        <f t="shared" si="24"/>
        <v>773</v>
      </c>
      <c r="W228" s="129">
        <f t="shared" si="26"/>
        <v>811</v>
      </c>
      <c r="X228" s="59">
        <f t="shared" si="21"/>
        <v>9504</v>
      </c>
      <c r="Y228" s="60">
        <f>+ROUND(M228*Parámetros!$C$105,0)</f>
        <v>0</v>
      </c>
      <c r="Z228" s="60">
        <f>+ROUND(N228*Parámetros!$C$106,0)</f>
        <v>0</v>
      </c>
      <c r="AA228" s="60">
        <f>+ROUND(O228*Parámetros!$C$107,0)</f>
        <v>2</v>
      </c>
      <c r="AB228" s="60">
        <f>+ROUND(P228*Parámetros!$C$108,0)</f>
        <v>5</v>
      </c>
      <c r="AC228" s="60">
        <f>+ROUND(Q228*Parámetros!$C$109,0)</f>
        <v>7</v>
      </c>
      <c r="AD228" s="60">
        <f>+ROUND(R228*Parámetros!$C$110,0)</f>
        <v>19</v>
      </c>
      <c r="AE228" s="60">
        <f>+ROUND(S228*Parámetros!$C$111,0)</f>
        <v>38</v>
      </c>
      <c r="AF228" s="60">
        <f>+ROUND(T228*Parámetros!$C$112,0)</f>
        <v>48</v>
      </c>
      <c r="AG228" s="60">
        <f>+ROUND(U228*Parámetros!$C$113,0)</f>
        <v>93</v>
      </c>
      <c r="AH228" s="60">
        <f t="shared" si="25"/>
        <v>212</v>
      </c>
      <c r="AI228" s="107">
        <f t="shared" si="27"/>
        <v>220</v>
      </c>
      <c r="AJ228" s="59">
        <f t="shared" si="22"/>
        <v>2599</v>
      </c>
    </row>
    <row r="229" spans="1:36" x14ac:dyDescent="0.25">
      <c r="A229" s="22">
        <v>44111</v>
      </c>
      <c r="B229" s="52">
        <f t="shared" si="23"/>
        <v>219</v>
      </c>
      <c r="C229" s="56">
        <f>+'Modelo predictivo'!G226</f>
        <v>12308.658202566206</v>
      </c>
      <c r="D229" s="59">
        <f>+$C229*'Estructura Poblacion'!C$19</f>
        <v>502.11260220075008</v>
      </c>
      <c r="E229" s="59">
        <f>+$C229*'Estructura Poblacion'!D$19</f>
        <v>825.7594660443383</v>
      </c>
      <c r="F229" s="59">
        <f>+$C229*'Estructura Poblacion'!E$19</f>
        <v>2506.0051934121552</v>
      </c>
      <c r="G229" s="59">
        <f>+$C229*'Estructura Poblacion'!F$19</f>
        <v>2860.0932609867677</v>
      </c>
      <c r="H229" s="59">
        <f>+$C229*'Estructura Poblacion'!G$19</f>
        <v>2290.1988026761396</v>
      </c>
      <c r="I229" s="59">
        <f>+$C229*'Estructura Poblacion'!H$19</f>
        <v>1558.7736163257464</v>
      </c>
      <c r="J229" s="59">
        <f>+$C229*'Estructura Poblacion'!I$19</f>
        <v>829.10465326752785</v>
      </c>
      <c r="K229" s="59">
        <f>+$C229*'Estructura Poblacion'!J$19</f>
        <v>456.70168564595207</v>
      </c>
      <c r="L229" s="59">
        <f>+$C229*'Estructura Poblacion'!K$19</f>
        <v>479.90892200682958</v>
      </c>
      <c r="M229" s="129">
        <f>+ROUND(D229*Parámetros!$B$105,0)</f>
        <v>1</v>
      </c>
      <c r="N229" s="129">
        <f>+ROUND(E229*Parámetros!$B$106,0)</f>
        <v>2</v>
      </c>
      <c r="O229" s="129">
        <f>+ROUND(F229*Parámetros!$B$107,0)</f>
        <v>30</v>
      </c>
      <c r="P229" s="129">
        <f>+ROUND(G229*Parámetros!$B$108,0)</f>
        <v>92</v>
      </c>
      <c r="Q229" s="129">
        <f>+ROUND(H229*Parámetros!$B$109,0)</f>
        <v>112</v>
      </c>
      <c r="R229" s="129">
        <f>+ROUND(I229*Parámetros!$B$110,0)</f>
        <v>159</v>
      </c>
      <c r="S229" s="129">
        <f>+ROUND(J229*Parámetros!$B$111,0)</f>
        <v>138</v>
      </c>
      <c r="T229" s="129">
        <f>+ROUND(K229*Parámetros!$B$112,0)</f>
        <v>111</v>
      </c>
      <c r="U229" s="129">
        <f>+ROUND(L229*Parámetros!$B$113,0)</f>
        <v>131</v>
      </c>
      <c r="V229" s="129">
        <f t="shared" si="24"/>
        <v>776</v>
      </c>
      <c r="W229" s="129">
        <f t="shared" si="26"/>
        <v>824</v>
      </c>
      <c r="X229" s="59">
        <f t="shared" si="21"/>
        <v>9456</v>
      </c>
      <c r="Y229" s="60">
        <f>+ROUND(M229*Parámetros!$C$105,0)</f>
        <v>0</v>
      </c>
      <c r="Z229" s="60">
        <f>+ROUND(N229*Parámetros!$C$106,0)</f>
        <v>0</v>
      </c>
      <c r="AA229" s="60">
        <f>+ROUND(O229*Parámetros!$C$107,0)</f>
        <v>2</v>
      </c>
      <c r="AB229" s="60">
        <f>+ROUND(P229*Parámetros!$C$108,0)</f>
        <v>5</v>
      </c>
      <c r="AC229" s="60">
        <f>+ROUND(Q229*Parámetros!$C$109,0)</f>
        <v>7</v>
      </c>
      <c r="AD229" s="60">
        <f>+ROUND(R229*Parámetros!$C$110,0)</f>
        <v>19</v>
      </c>
      <c r="AE229" s="60">
        <f>+ROUND(S229*Parámetros!$C$111,0)</f>
        <v>38</v>
      </c>
      <c r="AF229" s="60">
        <f>+ROUND(T229*Parámetros!$C$112,0)</f>
        <v>48</v>
      </c>
      <c r="AG229" s="60">
        <f>+ROUND(U229*Parámetros!$C$113,0)</f>
        <v>93</v>
      </c>
      <c r="AH229" s="60">
        <f t="shared" si="25"/>
        <v>212</v>
      </c>
      <c r="AI229" s="107">
        <f t="shared" si="27"/>
        <v>225</v>
      </c>
      <c r="AJ229" s="59">
        <f t="shared" si="22"/>
        <v>2586</v>
      </c>
    </row>
    <row r="230" spans="1:36" x14ac:dyDescent="0.25">
      <c r="A230" s="22">
        <v>44112</v>
      </c>
      <c r="B230" s="52">
        <f t="shared" si="23"/>
        <v>220</v>
      </c>
      <c r="C230" s="56">
        <f>+'Modelo predictivo'!G227</f>
        <v>12348.481010079384</v>
      </c>
      <c r="D230" s="59">
        <f>+$C230*'Estructura Poblacion'!C$19</f>
        <v>503.73711180840269</v>
      </c>
      <c r="E230" s="59">
        <f>+$C230*'Estructura Poblacion'!D$19</f>
        <v>828.43108627517802</v>
      </c>
      <c r="F230" s="59">
        <f>+$C230*'Estructura Poblacion'!E$19</f>
        <v>2514.1129953189029</v>
      </c>
      <c r="G230" s="59">
        <f>+$C230*'Estructura Poblacion'!F$19</f>
        <v>2869.3466614409513</v>
      </c>
      <c r="H230" s="59">
        <f>+$C230*'Estructura Poblacion'!G$19</f>
        <v>2297.608395548486</v>
      </c>
      <c r="I230" s="59">
        <f>+$C230*'Estructura Poblacion'!H$19</f>
        <v>1563.8167933039338</v>
      </c>
      <c r="J230" s="59">
        <f>+$C230*'Estructura Poblacion'!I$19</f>
        <v>831.78709634718609</v>
      </c>
      <c r="K230" s="59">
        <f>+$C230*'Estructura Poblacion'!J$19</f>
        <v>458.17927508089394</v>
      </c>
      <c r="L230" s="59">
        <f>+$C230*'Estructura Poblacion'!K$19</f>
        <v>481.46159495544958</v>
      </c>
      <c r="M230" s="129">
        <f>+ROUND(D230*Parámetros!$B$105,0)</f>
        <v>1</v>
      </c>
      <c r="N230" s="129">
        <f>+ROUND(E230*Parámetros!$B$106,0)</f>
        <v>2</v>
      </c>
      <c r="O230" s="129">
        <f>+ROUND(F230*Parámetros!$B$107,0)</f>
        <v>30</v>
      </c>
      <c r="P230" s="129">
        <f>+ROUND(G230*Parámetros!$B$108,0)</f>
        <v>92</v>
      </c>
      <c r="Q230" s="129">
        <f>+ROUND(H230*Parámetros!$B$109,0)</f>
        <v>113</v>
      </c>
      <c r="R230" s="129">
        <f>+ROUND(I230*Parámetros!$B$110,0)</f>
        <v>160</v>
      </c>
      <c r="S230" s="129">
        <f>+ROUND(J230*Parámetros!$B$111,0)</f>
        <v>138</v>
      </c>
      <c r="T230" s="129">
        <f>+ROUND(K230*Parámetros!$B$112,0)</f>
        <v>111</v>
      </c>
      <c r="U230" s="129">
        <f>+ROUND(L230*Parámetros!$B$113,0)</f>
        <v>131</v>
      </c>
      <c r="V230" s="129">
        <f t="shared" si="24"/>
        <v>778</v>
      </c>
      <c r="W230" s="129">
        <f t="shared" si="26"/>
        <v>836</v>
      </c>
      <c r="X230" s="59">
        <f t="shared" si="21"/>
        <v>9398</v>
      </c>
      <c r="Y230" s="60">
        <f>+ROUND(M230*Parámetros!$C$105,0)</f>
        <v>0</v>
      </c>
      <c r="Z230" s="60">
        <f>+ROUND(N230*Parámetros!$C$106,0)</f>
        <v>0</v>
      </c>
      <c r="AA230" s="60">
        <f>+ROUND(O230*Parámetros!$C$107,0)</f>
        <v>2</v>
      </c>
      <c r="AB230" s="60">
        <f>+ROUND(P230*Parámetros!$C$108,0)</f>
        <v>5</v>
      </c>
      <c r="AC230" s="60">
        <f>+ROUND(Q230*Parámetros!$C$109,0)</f>
        <v>7</v>
      </c>
      <c r="AD230" s="60">
        <f>+ROUND(R230*Parámetros!$C$110,0)</f>
        <v>20</v>
      </c>
      <c r="AE230" s="60">
        <f>+ROUND(S230*Parámetros!$C$111,0)</f>
        <v>38</v>
      </c>
      <c r="AF230" s="60">
        <f>+ROUND(T230*Parámetros!$C$112,0)</f>
        <v>48</v>
      </c>
      <c r="AG230" s="60">
        <f>+ROUND(U230*Parámetros!$C$113,0)</f>
        <v>93</v>
      </c>
      <c r="AH230" s="60">
        <f t="shared" si="25"/>
        <v>213</v>
      </c>
      <c r="AI230" s="107">
        <f t="shared" si="27"/>
        <v>229</v>
      </c>
      <c r="AJ230" s="59">
        <f t="shared" si="22"/>
        <v>2570</v>
      </c>
    </row>
    <row r="231" spans="1:36" x14ac:dyDescent="0.25">
      <c r="A231" s="22">
        <v>44113</v>
      </c>
      <c r="B231" s="52">
        <f t="shared" si="23"/>
        <v>221</v>
      </c>
      <c r="C231" s="56">
        <f>+'Modelo predictivo'!G228</f>
        <v>12388.159974254668</v>
      </c>
      <c r="D231" s="59">
        <f>+$C231*'Estructura Poblacion'!C$19</f>
        <v>505.35575355040254</v>
      </c>
      <c r="E231" s="59">
        <f>+$C231*'Estructura Poblacion'!D$19</f>
        <v>831.09305638852015</v>
      </c>
      <c r="F231" s="59">
        <f>+$C231*'Estructura Poblacion'!E$19</f>
        <v>2522.1915111616572</v>
      </c>
      <c r="G231" s="59">
        <f>+$C231*'Estructura Poblacion'!F$19</f>
        <v>2878.5666378326105</v>
      </c>
      <c r="H231" s="59">
        <f>+$C231*'Estructura Poblacion'!G$19</f>
        <v>2304.9912243467315</v>
      </c>
      <c r="I231" s="59">
        <f>+$C231*'Estructura Poblacion'!H$19</f>
        <v>1568.8417539017244</v>
      </c>
      <c r="J231" s="59">
        <f>+$C231*'Estructura Poblacion'!I$19</f>
        <v>834.45985021630429</v>
      </c>
      <c r="K231" s="59">
        <f>+$C231*'Estructura Poblacion'!J$19</f>
        <v>459.65152733823254</v>
      </c>
      <c r="L231" s="59">
        <f>+$C231*'Estructura Poblacion'!K$19</f>
        <v>483.00865951848522</v>
      </c>
      <c r="M231" s="129">
        <f>+ROUND(D231*Parámetros!$B$105,0)</f>
        <v>1</v>
      </c>
      <c r="N231" s="129">
        <f>+ROUND(E231*Parámetros!$B$106,0)</f>
        <v>2</v>
      </c>
      <c r="O231" s="129">
        <f>+ROUND(F231*Parámetros!$B$107,0)</f>
        <v>30</v>
      </c>
      <c r="P231" s="129">
        <f>+ROUND(G231*Parámetros!$B$108,0)</f>
        <v>92</v>
      </c>
      <c r="Q231" s="129">
        <f>+ROUND(H231*Parámetros!$B$109,0)</f>
        <v>113</v>
      </c>
      <c r="R231" s="129">
        <f>+ROUND(I231*Parámetros!$B$110,0)</f>
        <v>160</v>
      </c>
      <c r="S231" s="129">
        <f>+ROUND(J231*Parámetros!$B$111,0)</f>
        <v>139</v>
      </c>
      <c r="T231" s="129">
        <f>+ROUND(K231*Parámetros!$B$112,0)</f>
        <v>112</v>
      </c>
      <c r="U231" s="129">
        <f>+ROUND(L231*Parámetros!$B$113,0)</f>
        <v>132</v>
      </c>
      <c r="V231" s="129">
        <f t="shared" si="24"/>
        <v>781</v>
      </c>
      <c r="W231" s="129">
        <f t="shared" si="26"/>
        <v>850</v>
      </c>
      <c r="X231" s="59">
        <f t="shared" si="21"/>
        <v>9329</v>
      </c>
      <c r="Y231" s="60">
        <f>+ROUND(M231*Parámetros!$C$105,0)</f>
        <v>0</v>
      </c>
      <c r="Z231" s="60">
        <f>+ROUND(N231*Parámetros!$C$106,0)</f>
        <v>0</v>
      </c>
      <c r="AA231" s="60">
        <f>+ROUND(O231*Parámetros!$C$107,0)</f>
        <v>2</v>
      </c>
      <c r="AB231" s="60">
        <f>+ROUND(P231*Parámetros!$C$108,0)</f>
        <v>5</v>
      </c>
      <c r="AC231" s="60">
        <f>+ROUND(Q231*Parámetros!$C$109,0)</f>
        <v>7</v>
      </c>
      <c r="AD231" s="60">
        <f>+ROUND(R231*Parámetros!$C$110,0)</f>
        <v>20</v>
      </c>
      <c r="AE231" s="60">
        <f>+ROUND(S231*Parámetros!$C$111,0)</f>
        <v>38</v>
      </c>
      <c r="AF231" s="60">
        <f>+ROUND(T231*Parámetros!$C$112,0)</f>
        <v>48</v>
      </c>
      <c r="AG231" s="60">
        <f>+ROUND(U231*Parámetros!$C$113,0)</f>
        <v>94</v>
      </c>
      <c r="AH231" s="60">
        <f t="shared" si="25"/>
        <v>214</v>
      </c>
      <c r="AI231" s="107">
        <f t="shared" si="27"/>
        <v>231</v>
      </c>
      <c r="AJ231" s="59">
        <f t="shared" si="22"/>
        <v>2553</v>
      </c>
    </row>
    <row r="232" spans="1:36" x14ac:dyDescent="0.25">
      <c r="A232" s="22">
        <v>44114</v>
      </c>
      <c r="B232" s="52">
        <f t="shared" si="23"/>
        <v>222</v>
      </c>
      <c r="C232" s="56">
        <f>+'Modelo predictivo'!G229</f>
        <v>12427.692063346505</v>
      </c>
      <c r="D232" s="59">
        <f>+$C232*'Estructura Poblacion'!C$19</f>
        <v>506.96840375139647</v>
      </c>
      <c r="E232" s="59">
        <f>+$C232*'Estructura Poblacion'!D$19</f>
        <v>833.74517299155389</v>
      </c>
      <c r="F232" s="59">
        <f>+$C232*'Estructura Poblacion'!E$19</f>
        <v>2530.2401236862879</v>
      </c>
      <c r="G232" s="59">
        <f>+$C232*'Estructura Poblacion'!F$19</f>
        <v>2887.7524856921864</v>
      </c>
      <c r="H232" s="59">
        <f>+$C232*'Estructura Poblacion'!G$19</f>
        <v>2312.3467249720179</v>
      </c>
      <c r="I232" s="59">
        <f>+$C232*'Estructura Poblacion'!H$19</f>
        <v>1573.8481141775949</v>
      </c>
      <c r="J232" s="59">
        <f>+$C232*'Estructura Poblacion'!I$19</f>
        <v>837.12271065811876</v>
      </c>
      <c r="K232" s="59">
        <f>+$C232*'Estructura Poblacion'!J$19</f>
        <v>461.11832992777755</v>
      </c>
      <c r="L232" s="59">
        <f>+$C232*'Estructura Poblacion'!K$19</f>
        <v>484.54999748957181</v>
      </c>
      <c r="M232" s="129">
        <f>+ROUND(D232*Parámetros!$B$105,0)</f>
        <v>1</v>
      </c>
      <c r="N232" s="129">
        <f>+ROUND(E232*Parámetros!$B$106,0)</f>
        <v>3</v>
      </c>
      <c r="O232" s="129">
        <f>+ROUND(F232*Parámetros!$B$107,0)</f>
        <v>30</v>
      </c>
      <c r="P232" s="129">
        <f>+ROUND(G232*Parámetros!$B$108,0)</f>
        <v>92</v>
      </c>
      <c r="Q232" s="129">
        <f>+ROUND(H232*Parámetros!$B$109,0)</f>
        <v>113</v>
      </c>
      <c r="R232" s="129">
        <f>+ROUND(I232*Parámetros!$B$110,0)</f>
        <v>161</v>
      </c>
      <c r="S232" s="129">
        <f>+ROUND(J232*Parámetros!$B$111,0)</f>
        <v>139</v>
      </c>
      <c r="T232" s="129">
        <f>+ROUND(K232*Parámetros!$B$112,0)</f>
        <v>112</v>
      </c>
      <c r="U232" s="129">
        <f>+ROUND(L232*Parámetros!$B$113,0)</f>
        <v>132</v>
      </c>
      <c r="V232" s="129">
        <f t="shared" si="24"/>
        <v>783</v>
      </c>
      <c r="W232" s="129">
        <f t="shared" si="26"/>
        <v>764</v>
      </c>
      <c r="X232" s="59">
        <f t="shared" si="21"/>
        <v>9348</v>
      </c>
      <c r="Y232" s="60">
        <f>+ROUND(M232*Parámetros!$C$105,0)</f>
        <v>0</v>
      </c>
      <c r="Z232" s="60">
        <f>+ROUND(N232*Parámetros!$C$106,0)</f>
        <v>0</v>
      </c>
      <c r="AA232" s="60">
        <f>+ROUND(O232*Parámetros!$C$107,0)</f>
        <v>2</v>
      </c>
      <c r="AB232" s="60">
        <f>+ROUND(P232*Parámetros!$C$108,0)</f>
        <v>5</v>
      </c>
      <c r="AC232" s="60">
        <f>+ROUND(Q232*Parámetros!$C$109,0)</f>
        <v>7</v>
      </c>
      <c r="AD232" s="60">
        <f>+ROUND(R232*Parámetros!$C$110,0)</f>
        <v>20</v>
      </c>
      <c r="AE232" s="60">
        <f>+ROUND(S232*Parámetros!$C$111,0)</f>
        <v>38</v>
      </c>
      <c r="AF232" s="60">
        <f>+ROUND(T232*Parámetros!$C$112,0)</f>
        <v>48</v>
      </c>
      <c r="AG232" s="60">
        <f>+ROUND(U232*Parámetros!$C$113,0)</f>
        <v>94</v>
      </c>
      <c r="AH232" s="60">
        <f t="shared" si="25"/>
        <v>214</v>
      </c>
      <c r="AI232" s="107">
        <f t="shared" si="27"/>
        <v>208</v>
      </c>
      <c r="AJ232" s="59">
        <f t="shared" si="22"/>
        <v>2559</v>
      </c>
    </row>
    <row r="233" spans="1:36" x14ac:dyDescent="0.25">
      <c r="A233" s="22">
        <v>44115</v>
      </c>
      <c r="B233" s="52">
        <f t="shared" si="23"/>
        <v>223</v>
      </c>
      <c r="C233" s="56">
        <f>+'Modelo predictivo'!G230</f>
        <v>12467.074241667986</v>
      </c>
      <c r="D233" s="59">
        <f>+$C233*'Estructura Poblacion'!C$19</f>
        <v>508.57493857524997</v>
      </c>
      <c r="E233" s="59">
        <f>+$C233*'Estructura Poblacion'!D$19</f>
        <v>836.3872324270518</v>
      </c>
      <c r="F233" s="59">
        <f>+$C233*'Estructura Poblacion'!E$19</f>
        <v>2538.2582148362185</v>
      </c>
      <c r="G233" s="59">
        <f>+$C233*'Estructura Poblacion'!F$19</f>
        <v>2896.903499634288</v>
      </c>
      <c r="H233" s="59">
        <f>+$C233*'Estructura Poblacion'!G$19</f>
        <v>2319.6743325921425</v>
      </c>
      <c r="I233" s="59">
        <f>+$C233*'Estructura Poblacion'!H$19</f>
        <v>1578.8354896908868</v>
      </c>
      <c r="J233" s="59">
        <f>+$C233*'Estructura Poblacion'!I$19</f>
        <v>839.77547319037797</v>
      </c>
      <c r="K233" s="59">
        <f>+$C233*'Estructura Poblacion'!J$19</f>
        <v>462.57957021309795</v>
      </c>
      <c r="L233" s="59">
        <f>+$C233*'Estructura Poblacion'!K$19</f>
        <v>486.08549050867299</v>
      </c>
      <c r="M233" s="129">
        <f>+ROUND(D233*Parámetros!$B$105,0)</f>
        <v>1</v>
      </c>
      <c r="N233" s="129">
        <f>+ROUND(E233*Parámetros!$B$106,0)</f>
        <v>3</v>
      </c>
      <c r="O233" s="129">
        <f>+ROUND(F233*Parámetros!$B$107,0)</f>
        <v>30</v>
      </c>
      <c r="P233" s="129">
        <f>+ROUND(G233*Parámetros!$B$108,0)</f>
        <v>93</v>
      </c>
      <c r="Q233" s="129">
        <f>+ROUND(H233*Parámetros!$B$109,0)</f>
        <v>114</v>
      </c>
      <c r="R233" s="129">
        <f>+ROUND(I233*Parámetros!$B$110,0)</f>
        <v>161</v>
      </c>
      <c r="S233" s="129">
        <f>+ROUND(J233*Parámetros!$B$111,0)</f>
        <v>139</v>
      </c>
      <c r="T233" s="129">
        <f>+ROUND(K233*Parámetros!$B$112,0)</f>
        <v>112</v>
      </c>
      <c r="U233" s="129">
        <f>+ROUND(L233*Parámetros!$B$113,0)</f>
        <v>133</v>
      </c>
      <c r="V233" s="129">
        <f t="shared" si="24"/>
        <v>786</v>
      </c>
      <c r="W233" s="129">
        <f t="shared" si="26"/>
        <v>769</v>
      </c>
      <c r="X233" s="59">
        <f t="shared" si="21"/>
        <v>9365</v>
      </c>
      <c r="Y233" s="60">
        <f>+ROUND(M233*Parámetros!$C$105,0)</f>
        <v>0</v>
      </c>
      <c r="Z233" s="60">
        <f>+ROUND(N233*Parámetros!$C$106,0)</f>
        <v>0</v>
      </c>
      <c r="AA233" s="60">
        <f>+ROUND(O233*Parámetros!$C$107,0)</f>
        <v>2</v>
      </c>
      <c r="AB233" s="60">
        <f>+ROUND(P233*Parámetros!$C$108,0)</f>
        <v>5</v>
      </c>
      <c r="AC233" s="60">
        <f>+ROUND(Q233*Parámetros!$C$109,0)</f>
        <v>7</v>
      </c>
      <c r="AD233" s="60">
        <f>+ROUND(R233*Parámetros!$C$110,0)</f>
        <v>20</v>
      </c>
      <c r="AE233" s="60">
        <f>+ROUND(S233*Parámetros!$C$111,0)</f>
        <v>38</v>
      </c>
      <c r="AF233" s="60">
        <f>+ROUND(T233*Parámetros!$C$112,0)</f>
        <v>48</v>
      </c>
      <c r="AG233" s="60">
        <f>+ROUND(U233*Parámetros!$C$113,0)</f>
        <v>94</v>
      </c>
      <c r="AH233" s="60">
        <f t="shared" si="25"/>
        <v>214</v>
      </c>
      <c r="AI233" s="107">
        <f t="shared" si="27"/>
        <v>211</v>
      </c>
      <c r="AJ233" s="59">
        <f t="shared" si="22"/>
        <v>2562</v>
      </c>
    </row>
    <row r="234" spans="1:36" x14ac:dyDescent="0.25">
      <c r="A234" s="22">
        <v>44116</v>
      </c>
      <c r="B234" s="52">
        <f t="shared" si="23"/>
        <v>224</v>
      </c>
      <c r="C234" s="56">
        <f>+'Modelo predictivo'!G231</f>
        <v>14196.050870217383</v>
      </c>
      <c r="D234" s="59">
        <f>+$C234*'Estructura Poblacion'!C$19</f>
        <v>579.10585590336461</v>
      </c>
      <c r="E234" s="59">
        <f>+$C234*'Estructura Poblacion'!D$19</f>
        <v>952.38028334274202</v>
      </c>
      <c r="F234" s="59">
        <f>+$C234*'Estructura Poblacion'!E$19</f>
        <v>2890.2725724637367</v>
      </c>
      <c r="G234" s="59">
        <f>+$C234*'Estructura Poblacion'!F$19</f>
        <v>3298.6560158173088</v>
      </c>
      <c r="H234" s="59">
        <f>+$C234*'Estructura Poblacion'!G$19</f>
        <v>2641.3747275006067</v>
      </c>
      <c r="I234" s="59">
        <f>+$C234*'Estructura Poblacion'!H$19</f>
        <v>1797.7938121556986</v>
      </c>
      <c r="J234" s="59">
        <f>+$C234*'Estructura Poblacion'!I$19</f>
        <v>956.23841695968645</v>
      </c>
      <c r="K234" s="59">
        <f>+$C234*'Estructura Poblacion'!J$19</f>
        <v>526.73169205334352</v>
      </c>
      <c r="L234" s="59">
        <f>+$C234*'Estructura Poblacion'!K$19</f>
        <v>553.49749402089583</v>
      </c>
      <c r="M234" s="129">
        <f>+ROUND(D234*Parámetros!$B$105,0)</f>
        <v>1</v>
      </c>
      <c r="N234" s="129">
        <f>+ROUND(E234*Parámetros!$B$106,0)</f>
        <v>3</v>
      </c>
      <c r="O234" s="129">
        <f>+ROUND(F234*Parámetros!$B$107,0)</f>
        <v>35</v>
      </c>
      <c r="P234" s="129">
        <f>+ROUND(G234*Parámetros!$B$108,0)</f>
        <v>106</v>
      </c>
      <c r="Q234" s="129">
        <f>+ROUND(H234*Parámetros!$B$109,0)</f>
        <v>129</v>
      </c>
      <c r="R234" s="129">
        <f>+ROUND(I234*Parámetros!$B$110,0)</f>
        <v>183</v>
      </c>
      <c r="S234" s="129">
        <f>+ROUND(J234*Parámetros!$B$111,0)</f>
        <v>159</v>
      </c>
      <c r="T234" s="129">
        <f>+ROUND(K234*Parámetros!$B$112,0)</f>
        <v>128</v>
      </c>
      <c r="U234" s="129">
        <f>+ROUND(L234*Parámetros!$B$113,0)</f>
        <v>151</v>
      </c>
      <c r="V234" s="129">
        <f t="shared" si="24"/>
        <v>895</v>
      </c>
      <c r="W234" s="129">
        <f t="shared" si="26"/>
        <v>774</v>
      </c>
      <c r="X234" s="59">
        <f t="shared" si="21"/>
        <v>9486</v>
      </c>
      <c r="Y234" s="60">
        <f>+ROUND(M234*Parámetros!$C$105,0)</f>
        <v>0</v>
      </c>
      <c r="Z234" s="60">
        <f>+ROUND(N234*Parámetros!$C$106,0)</f>
        <v>0</v>
      </c>
      <c r="AA234" s="60">
        <f>+ROUND(O234*Parámetros!$C$107,0)</f>
        <v>2</v>
      </c>
      <c r="AB234" s="60">
        <f>+ROUND(P234*Parámetros!$C$108,0)</f>
        <v>5</v>
      </c>
      <c r="AC234" s="60">
        <f>+ROUND(Q234*Parámetros!$C$109,0)</f>
        <v>8</v>
      </c>
      <c r="AD234" s="60">
        <f>+ROUND(R234*Parámetros!$C$110,0)</f>
        <v>22</v>
      </c>
      <c r="AE234" s="60">
        <f>+ROUND(S234*Parámetros!$C$111,0)</f>
        <v>44</v>
      </c>
      <c r="AF234" s="60">
        <f>+ROUND(T234*Parámetros!$C$112,0)</f>
        <v>55</v>
      </c>
      <c r="AG234" s="60">
        <f>+ROUND(U234*Parámetros!$C$113,0)</f>
        <v>107</v>
      </c>
      <c r="AH234" s="60">
        <f t="shared" si="25"/>
        <v>243</v>
      </c>
      <c r="AI234" s="107">
        <f t="shared" si="27"/>
        <v>212</v>
      </c>
      <c r="AJ234" s="59">
        <f t="shared" si="22"/>
        <v>2593</v>
      </c>
    </row>
    <row r="235" spans="1:36" x14ac:dyDescent="0.25">
      <c r="A235" s="22">
        <v>44117</v>
      </c>
      <c r="B235" s="52">
        <f t="shared" si="23"/>
        <v>225</v>
      </c>
      <c r="C235" s="56">
        <f>+'Modelo predictivo'!G232</f>
        <v>14383.352941386402</v>
      </c>
      <c r="D235" s="59">
        <f>+$C235*'Estructura Poblacion'!C$19</f>
        <v>586.7465531105272</v>
      </c>
      <c r="E235" s="59">
        <f>+$C235*'Estructura Poblacion'!D$19</f>
        <v>964.94594693759939</v>
      </c>
      <c r="F235" s="59">
        <f>+$C235*'Estructura Poblacion'!E$19</f>
        <v>2928.4067017377592</v>
      </c>
      <c r="G235" s="59">
        <f>+$C235*'Estructura Poblacion'!F$19</f>
        <v>3342.1783382917183</v>
      </c>
      <c r="H235" s="59">
        <f>+$C235*'Estructura Poblacion'!G$19</f>
        <v>2676.2249095489324</v>
      </c>
      <c r="I235" s="59">
        <f>+$C235*'Estructura Poblacion'!H$19</f>
        <v>1821.5138246880608</v>
      </c>
      <c r="J235" s="59">
        <f>+$C235*'Estructura Poblacion'!I$19</f>
        <v>968.85498459989458</v>
      </c>
      <c r="K235" s="59">
        <f>+$C235*'Estructura Poblacion'!J$19</f>
        <v>533.68136684486831</v>
      </c>
      <c r="L235" s="59">
        <f>+$C235*'Estructura Poblacion'!K$19</f>
        <v>560.8003156270421</v>
      </c>
      <c r="M235" s="129">
        <f>+ROUND(D235*Parámetros!$B$105,0)</f>
        <v>1</v>
      </c>
      <c r="N235" s="129">
        <f>+ROUND(E235*Parámetros!$B$106,0)</f>
        <v>3</v>
      </c>
      <c r="O235" s="129">
        <f>+ROUND(F235*Parámetros!$B$107,0)</f>
        <v>35</v>
      </c>
      <c r="P235" s="129">
        <f>+ROUND(G235*Parámetros!$B$108,0)</f>
        <v>107</v>
      </c>
      <c r="Q235" s="129">
        <f>+ROUND(H235*Parámetros!$B$109,0)</f>
        <v>131</v>
      </c>
      <c r="R235" s="129">
        <f>+ROUND(I235*Parámetros!$B$110,0)</f>
        <v>186</v>
      </c>
      <c r="S235" s="129">
        <f>+ROUND(J235*Parámetros!$B$111,0)</f>
        <v>161</v>
      </c>
      <c r="T235" s="129">
        <f>+ROUND(K235*Parámetros!$B$112,0)</f>
        <v>130</v>
      </c>
      <c r="U235" s="129">
        <f>+ROUND(L235*Parámetros!$B$113,0)</f>
        <v>153</v>
      </c>
      <c r="V235" s="129">
        <f t="shared" si="24"/>
        <v>907</v>
      </c>
      <c r="W235" s="129">
        <f t="shared" si="26"/>
        <v>779</v>
      </c>
      <c r="X235" s="59">
        <f t="shared" si="21"/>
        <v>9614</v>
      </c>
      <c r="Y235" s="60">
        <f>+ROUND(M235*Parámetros!$C$105,0)</f>
        <v>0</v>
      </c>
      <c r="Z235" s="60">
        <f>+ROUND(N235*Parámetros!$C$106,0)</f>
        <v>0</v>
      </c>
      <c r="AA235" s="60">
        <f>+ROUND(O235*Parámetros!$C$107,0)</f>
        <v>2</v>
      </c>
      <c r="AB235" s="60">
        <f>+ROUND(P235*Parámetros!$C$108,0)</f>
        <v>5</v>
      </c>
      <c r="AC235" s="60">
        <f>+ROUND(Q235*Parámetros!$C$109,0)</f>
        <v>8</v>
      </c>
      <c r="AD235" s="60">
        <f>+ROUND(R235*Parámetros!$C$110,0)</f>
        <v>23</v>
      </c>
      <c r="AE235" s="60">
        <f>+ROUND(S235*Parámetros!$C$111,0)</f>
        <v>44</v>
      </c>
      <c r="AF235" s="60">
        <f>+ROUND(T235*Parámetros!$C$112,0)</f>
        <v>56</v>
      </c>
      <c r="AG235" s="60">
        <f>+ROUND(U235*Parámetros!$C$113,0)</f>
        <v>108</v>
      </c>
      <c r="AH235" s="60">
        <f t="shared" si="25"/>
        <v>246</v>
      </c>
      <c r="AI235" s="107">
        <f t="shared" si="27"/>
        <v>214</v>
      </c>
      <c r="AJ235" s="59">
        <f t="shared" si="22"/>
        <v>2625</v>
      </c>
    </row>
    <row r="236" spans="1:36" x14ac:dyDescent="0.25">
      <c r="A236" s="22">
        <v>44118</v>
      </c>
      <c r="B236" s="52">
        <f t="shared" si="23"/>
        <v>226</v>
      </c>
      <c r="C236" s="56">
        <f>+'Modelo predictivo'!G233</f>
        <v>14572.665092103183</v>
      </c>
      <c r="D236" s="59">
        <f>+$C236*'Estructura Poblacion'!C$19</f>
        <v>594.46924839219537</v>
      </c>
      <c r="E236" s="59">
        <f>+$C236*'Estructura Poblacion'!D$19</f>
        <v>977.64646212933667</v>
      </c>
      <c r="F236" s="59">
        <f>+$C236*'Estructura Poblacion'!E$19</f>
        <v>2966.9500770646787</v>
      </c>
      <c r="G236" s="59">
        <f>+$C236*'Estructura Poblacion'!F$19</f>
        <v>3386.1677315770962</v>
      </c>
      <c r="H236" s="59">
        <f>+$C236*'Estructura Poblacion'!G$19</f>
        <v>2711.4490951399521</v>
      </c>
      <c r="I236" s="59">
        <f>+$C236*'Estructura Poblacion'!H$19</f>
        <v>1845.4883945339989</v>
      </c>
      <c r="J236" s="59">
        <f>+$C236*'Estructura Poblacion'!I$19</f>
        <v>981.60695012661984</v>
      </c>
      <c r="K236" s="59">
        <f>+$C236*'Estructura Poblacion'!J$19</f>
        <v>540.70562382907713</v>
      </c>
      <c r="L236" s="59">
        <f>+$C236*'Estructura Poblacion'!K$19</f>
        <v>568.18150931022876</v>
      </c>
      <c r="M236" s="129">
        <f>+ROUND(D236*Parámetros!$B$105,0)</f>
        <v>1</v>
      </c>
      <c r="N236" s="129">
        <f>+ROUND(E236*Parámetros!$B$106,0)</f>
        <v>3</v>
      </c>
      <c r="O236" s="129">
        <f>+ROUND(F236*Parámetros!$B$107,0)</f>
        <v>36</v>
      </c>
      <c r="P236" s="129">
        <f>+ROUND(G236*Parámetros!$B$108,0)</f>
        <v>108</v>
      </c>
      <c r="Q236" s="129">
        <f>+ROUND(H236*Parámetros!$B$109,0)</f>
        <v>133</v>
      </c>
      <c r="R236" s="129">
        <f>+ROUND(I236*Parámetros!$B$110,0)</f>
        <v>188</v>
      </c>
      <c r="S236" s="129">
        <f>+ROUND(J236*Parámetros!$B$111,0)</f>
        <v>163</v>
      </c>
      <c r="T236" s="129">
        <f>+ROUND(K236*Parámetros!$B$112,0)</f>
        <v>131</v>
      </c>
      <c r="U236" s="129">
        <f>+ROUND(L236*Parámetros!$B$113,0)</f>
        <v>155</v>
      </c>
      <c r="V236" s="129">
        <f t="shared" si="24"/>
        <v>918</v>
      </c>
      <c r="W236" s="129">
        <f t="shared" si="26"/>
        <v>783</v>
      </c>
      <c r="X236" s="59">
        <f t="shared" si="21"/>
        <v>9749</v>
      </c>
      <c r="Y236" s="60">
        <f>+ROUND(M236*Parámetros!$C$105,0)</f>
        <v>0</v>
      </c>
      <c r="Z236" s="60">
        <f>+ROUND(N236*Parámetros!$C$106,0)</f>
        <v>0</v>
      </c>
      <c r="AA236" s="60">
        <f>+ROUND(O236*Parámetros!$C$107,0)</f>
        <v>2</v>
      </c>
      <c r="AB236" s="60">
        <f>+ROUND(P236*Parámetros!$C$108,0)</f>
        <v>5</v>
      </c>
      <c r="AC236" s="60">
        <f>+ROUND(Q236*Parámetros!$C$109,0)</f>
        <v>8</v>
      </c>
      <c r="AD236" s="60">
        <f>+ROUND(R236*Parámetros!$C$110,0)</f>
        <v>23</v>
      </c>
      <c r="AE236" s="60">
        <f>+ROUND(S236*Parámetros!$C$111,0)</f>
        <v>45</v>
      </c>
      <c r="AF236" s="60">
        <f>+ROUND(T236*Parámetros!$C$112,0)</f>
        <v>57</v>
      </c>
      <c r="AG236" s="60">
        <f>+ROUND(U236*Parámetros!$C$113,0)</f>
        <v>110</v>
      </c>
      <c r="AH236" s="60">
        <f t="shared" si="25"/>
        <v>250</v>
      </c>
      <c r="AI236" s="107">
        <f t="shared" si="27"/>
        <v>214</v>
      </c>
      <c r="AJ236" s="59">
        <f t="shared" si="22"/>
        <v>2661</v>
      </c>
    </row>
    <row r="237" spans="1:36" x14ac:dyDescent="0.25">
      <c r="A237" s="22">
        <v>44119</v>
      </c>
      <c r="B237" s="52">
        <f t="shared" si="23"/>
        <v>227</v>
      </c>
      <c r="C237" s="56">
        <f>+'Modelo predictivo'!G234</f>
        <v>14763.995655156672</v>
      </c>
      <c r="D237" s="59">
        <f>+$C237*'Estructura Poblacion'!C$19</f>
        <v>602.27428167155733</v>
      </c>
      <c r="E237" s="59">
        <f>+$C237*'Estructura Poblacion'!D$19</f>
        <v>990.48238794552935</v>
      </c>
      <c r="F237" s="59">
        <f>+$C237*'Estructura Poblacion'!E$19</f>
        <v>3005.9043949748593</v>
      </c>
      <c r="G237" s="59">
        <f>+$C237*'Estructura Poblacion'!F$19</f>
        <v>3430.6261319164605</v>
      </c>
      <c r="H237" s="59">
        <f>+$C237*'Estructura Poblacion'!G$19</f>
        <v>2747.0488347061296</v>
      </c>
      <c r="I237" s="59">
        <f>+$C237*'Estructura Poblacion'!H$19</f>
        <v>1869.7185769613855</v>
      </c>
      <c r="J237" s="59">
        <f>+$C237*'Estructura Poblacion'!I$19</f>
        <v>994.49487483208202</v>
      </c>
      <c r="K237" s="59">
        <f>+$C237*'Estructura Poblacion'!J$19</f>
        <v>547.80477218660474</v>
      </c>
      <c r="L237" s="59">
        <f>+$C237*'Estructura Poblacion'!K$19</f>
        <v>575.64139996206404</v>
      </c>
      <c r="M237" s="129">
        <f>+ROUND(D237*Parámetros!$B$105,0)</f>
        <v>1</v>
      </c>
      <c r="N237" s="129">
        <f>+ROUND(E237*Parámetros!$B$106,0)</f>
        <v>3</v>
      </c>
      <c r="O237" s="129">
        <f>+ROUND(F237*Parámetros!$B$107,0)</f>
        <v>36</v>
      </c>
      <c r="P237" s="129">
        <f>+ROUND(G237*Parámetros!$B$108,0)</f>
        <v>110</v>
      </c>
      <c r="Q237" s="129">
        <f>+ROUND(H237*Parámetros!$B$109,0)</f>
        <v>135</v>
      </c>
      <c r="R237" s="129">
        <f>+ROUND(I237*Parámetros!$B$110,0)</f>
        <v>191</v>
      </c>
      <c r="S237" s="129">
        <f>+ROUND(J237*Parámetros!$B$111,0)</f>
        <v>165</v>
      </c>
      <c r="T237" s="129">
        <f>+ROUND(K237*Parámetros!$B$112,0)</f>
        <v>133</v>
      </c>
      <c r="U237" s="129">
        <f>+ROUND(L237*Parámetros!$B$113,0)</f>
        <v>157</v>
      </c>
      <c r="V237" s="129">
        <f t="shared" si="24"/>
        <v>931</v>
      </c>
      <c r="W237" s="129">
        <f t="shared" si="26"/>
        <v>789</v>
      </c>
      <c r="X237" s="59">
        <f t="shared" si="21"/>
        <v>9891</v>
      </c>
      <c r="Y237" s="60">
        <f>+ROUND(M237*Parámetros!$C$105,0)</f>
        <v>0</v>
      </c>
      <c r="Z237" s="60">
        <f>+ROUND(N237*Parámetros!$C$106,0)</f>
        <v>0</v>
      </c>
      <c r="AA237" s="60">
        <f>+ROUND(O237*Parámetros!$C$107,0)</f>
        <v>2</v>
      </c>
      <c r="AB237" s="60">
        <f>+ROUND(P237*Parámetros!$C$108,0)</f>
        <v>6</v>
      </c>
      <c r="AC237" s="60">
        <f>+ROUND(Q237*Parámetros!$C$109,0)</f>
        <v>9</v>
      </c>
      <c r="AD237" s="60">
        <f>+ROUND(R237*Parámetros!$C$110,0)</f>
        <v>23</v>
      </c>
      <c r="AE237" s="60">
        <f>+ROUND(S237*Parámetros!$C$111,0)</f>
        <v>45</v>
      </c>
      <c r="AF237" s="60">
        <f>+ROUND(T237*Parámetros!$C$112,0)</f>
        <v>57</v>
      </c>
      <c r="AG237" s="60">
        <f>+ROUND(U237*Parámetros!$C$113,0)</f>
        <v>111</v>
      </c>
      <c r="AH237" s="60">
        <f t="shared" si="25"/>
        <v>253</v>
      </c>
      <c r="AI237" s="107">
        <f t="shared" si="27"/>
        <v>215</v>
      </c>
      <c r="AJ237" s="59">
        <f t="shared" si="22"/>
        <v>2699</v>
      </c>
    </row>
    <row r="238" spans="1:36" x14ac:dyDescent="0.25">
      <c r="A238" s="22">
        <v>44120</v>
      </c>
      <c r="B238" s="52">
        <f t="shared" si="23"/>
        <v>228</v>
      </c>
      <c r="C238" s="56">
        <f>+'Modelo predictivo'!G235</f>
        <v>14957.352578617632</v>
      </c>
      <c r="D238" s="59">
        <f>+$C238*'Estructura Poblacion'!C$19</f>
        <v>610.16197717782086</v>
      </c>
      <c r="E238" s="59">
        <f>+$C238*'Estructura Poblacion'!D$19</f>
        <v>1003.454257603898</v>
      </c>
      <c r="F238" s="59">
        <f>+$C238*'Estructura Poblacion'!E$19</f>
        <v>3045.2712736712178</v>
      </c>
      <c r="G238" s="59">
        <f>+$C238*'Estructura Poblacion'!F$19</f>
        <v>3475.5553861580424</v>
      </c>
      <c r="H238" s="59">
        <f>+$C238*'Estructura Poblacion'!G$19</f>
        <v>2783.0256070977057</v>
      </c>
      <c r="I238" s="59">
        <f>+$C238*'Estructura Poblacion'!H$19</f>
        <v>1894.2053785172222</v>
      </c>
      <c r="J238" s="59">
        <f>+$C238*'Estructura Poblacion'!I$19</f>
        <v>1007.51929409409</v>
      </c>
      <c r="K238" s="59">
        <f>+$C238*'Estructura Poblacion'!J$19</f>
        <v>554.97910682346424</v>
      </c>
      <c r="L238" s="59">
        <f>+$C238*'Estructura Poblacion'!K$19</f>
        <v>583.18029747417143</v>
      </c>
      <c r="M238" s="129">
        <f>+ROUND(D238*Parámetros!$B$105,0)</f>
        <v>1</v>
      </c>
      <c r="N238" s="129">
        <f>+ROUND(E238*Parámetros!$B$106,0)</f>
        <v>3</v>
      </c>
      <c r="O238" s="129">
        <f>+ROUND(F238*Parámetros!$B$107,0)</f>
        <v>37</v>
      </c>
      <c r="P238" s="129">
        <f>+ROUND(G238*Parámetros!$B$108,0)</f>
        <v>111</v>
      </c>
      <c r="Q238" s="129">
        <f>+ROUND(H238*Parámetros!$B$109,0)</f>
        <v>136</v>
      </c>
      <c r="R238" s="129">
        <f>+ROUND(I238*Parámetros!$B$110,0)</f>
        <v>193</v>
      </c>
      <c r="S238" s="129">
        <f>+ROUND(J238*Parámetros!$B$111,0)</f>
        <v>167</v>
      </c>
      <c r="T238" s="129">
        <f>+ROUND(K238*Parámetros!$B$112,0)</f>
        <v>135</v>
      </c>
      <c r="U238" s="129">
        <f>+ROUND(L238*Parámetros!$B$113,0)</f>
        <v>159</v>
      </c>
      <c r="V238" s="129">
        <f t="shared" si="24"/>
        <v>942</v>
      </c>
      <c r="W238" s="129">
        <f t="shared" si="26"/>
        <v>794</v>
      </c>
      <c r="X238" s="59">
        <f t="shared" si="21"/>
        <v>10039</v>
      </c>
      <c r="Y238" s="60">
        <f>+ROUND(M238*Parámetros!$C$105,0)</f>
        <v>0</v>
      </c>
      <c r="Z238" s="60">
        <f>+ROUND(N238*Parámetros!$C$106,0)</f>
        <v>0</v>
      </c>
      <c r="AA238" s="60">
        <f>+ROUND(O238*Parámetros!$C$107,0)</f>
        <v>2</v>
      </c>
      <c r="AB238" s="60">
        <f>+ROUND(P238*Parámetros!$C$108,0)</f>
        <v>6</v>
      </c>
      <c r="AC238" s="60">
        <f>+ROUND(Q238*Parámetros!$C$109,0)</f>
        <v>9</v>
      </c>
      <c r="AD238" s="60">
        <f>+ROUND(R238*Parámetros!$C$110,0)</f>
        <v>24</v>
      </c>
      <c r="AE238" s="60">
        <f>+ROUND(S238*Parámetros!$C$111,0)</f>
        <v>46</v>
      </c>
      <c r="AF238" s="60">
        <f>+ROUND(T238*Parámetros!$C$112,0)</f>
        <v>58</v>
      </c>
      <c r="AG238" s="60">
        <f>+ROUND(U238*Parámetros!$C$113,0)</f>
        <v>113</v>
      </c>
      <c r="AH238" s="60">
        <f t="shared" si="25"/>
        <v>258</v>
      </c>
      <c r="AI238" s="107">
        <f t="shared" si="27"/>
        <v>217</v>
      </c>
      <c r="AJ238" s="59">
        <f t="shared" si="22"/>
        <v>2740</v>
      </c>
    </row>
    <row r="239" spans="1:36" x14ac:dyDescent="0.25">
      <c r="A239" s="22">
        <v>44121</v>
      </c>
      <c r="B239" s="52">
        <f t="shared" si="23"/>
        <v>229</v>
      </c>
      <c r="C239" s="56">
        <f>+'Modelo predictivo'!G236</f>
        <v>15152.743411332369</v>
      </c>
      <c r="D239" s="59">
        <f>+$C239*'Estructura Poblacion'!C$19</f>
        <v>618.13264285445109</v>
      </c>
      <c r="E239" s="59">
        <f>+$C239*'Estructura Poblacion'!D$19</f>
        <v>1016.5625775391158</v>
      </c>
      <c r="F239" s="59">
        <f>+$C239*'Estructura Poblacion'!E$19</f>
        <v>3085.052250075792</v>
      </c>
      <c r="G239" s="59">
        <f>+$C239*'Estructura Poblacion'!F$19</f>
        <v>3520.9572483845441</v>
      </c>
      <c r="H239" s="59">
        <f>+$C239*'Estructura Poblacion'!G$19</f>
        <v>2819.3808168836017</v>
      </c>
      <c r="I239" s="59">
        <f>+$C239*'Estructura Poblacion'!H$19</f>
        <v>1918.9497551905586</v>
      </c>
      <c r="J239" s="59">
        <f>+$C239*'Estructura Poblacion'!I$19</f>
        <v>1020.6807163989055</v>
      </c>
      <c r="K239" s="59">
        <f>+$C239*'Estructura Poblacion'!J$19</f>
        <v>562.22890783280434</v>
      </c>
      <c r="L239" s="59">
        <f>+$C239*'Estructura Poblacion'!K$19</f>
        <v>590.79849617259629</v>
      </c>
      <c r="M239" s="129">
        <f>+ROUND(D239*Parámetros!$B$105,0)</f>
        <v>1</v>
      </c>
      <c r="N239" s="129">
        <f>+ROUND(E239*Parámetros!$B$106,0)</f>
        <v>3</v>
      </c>
      <c r="O239" s="129">
        <f>+ROUND(F239*Parámetros!$B$107,0)</f>
        <v>37</v>
      </c>
      <c r="P239" s="129">
        <f>+ROUND(G239*Parámetros!$B$108,0)</f>
        <v>113</v>
      </c>
      <c r="Q239" s="129">
        <f>+ROUND(H239*Parámetros!$B$109,0)</f>
        <v>138</v>
      </c>
      <c r="R239" s="129">
        <f>+ROUND(I239*Parámetros!$B$110,0)</f>
        <v>196</v>
      </c>
      <c r="S239" s="129">
        <f>+ROUND(J239*Parámetros!$B$111,0)</f>
        <v>169</v>
      </c>
      <c r="T239" s="129">
        <f>+ROUND(K239*Parámetros!$B$112,0)</f>
        <v>137</v>
      </c>
      <c r="U239" s="129">
        <f>+ROUND(L239*Parámetros!$B$113,0)</f>
        <v>161</v>
      </c>
      <c r="V239" s="129">
        <f t="shared" si="24"/>
        <v>955</v>
      </c>
      <c r="W239" s="129">
        <f t="shared" si="26"/>
        <v>769</v>
      </c>
      <c r="X239" s="59">
        <f t="shared" si="21"/>
        <v>10225</v>
      </c>
      <c r="Y239" s="60">
        <f>+ROUND(M239*Parámetros!$C$105,0)</f>
        <v>0</v>
      </c>
      <c r="Z239" s="60">
        <f>+ROUND(N239*Parámetros!$C$106,0)</f>
        <v>0</v>
      </c>
      <c r="AA239" s="60">
        <f>+ROUND(O239*Parámetros!$C$107,0)</f>
        <v>2</v>
      </c>
      <c r="AB239" s="60">
        <f>+ROUND(P239*Parámetros!$C$108,0)</f>
        <v>6</v>
      </c>
      <c r="AC239" s="60">
        <f>+ROUND(Q239*Parámetros!$C$109,0)</f>
        <v>9</v>
      </c>
      <c r="AD239" s="60">
        <f>+ROUND(R239*Parámetros!$C$110,0)</f>
        <v>24</v>
      </c>
      <c r="AE239" s="60">
        <f>+ROUND(S239*Parámetros!$C$111,0)</f>
        <v>46</v>
      </c>
      <c r="AF239" s="60">
        <f>+ROUND(T239*Parámetros!$C$112,0)</f>
        <v>59</v>
      </c>
      <c r="AG239" s="60">
        <f>+ROUND(U239*Parámetros!$C$113,0)</f>
        <v>114</v>
      </c>
      <c r="AH239" s="60">
        <f t="shared" si="25"/>
        <v>260</v>
      </c>
      <c r="AI239" s="107">
        <f t="shared" si="27"/>
        <v>211</v>
      </c>
      <c r="AJ239" s="59">
        <f t="shared" si="22"/>
        <v>2789</v>
      </c>
    </row>
    <row r="240" spans="1:36" x14ac:dyDescent="0.25">
      <c r="A240" s="22">
        <v>44122</v>
      </c>
      <c r="B240" s="52">
        <f t="shared" si="23"/>
        <v>230</v>
      </c>
      <c r="C240" s="56">
        <f>+'Modelo predictivo'!G237</f>
        <v>15350.175288066268</v>
      </c>
      <c r="D240" s="59">
        <f>+$C240*'Estructura Poblacion'!C$19</f>
        <v>626.18656975312535</v>
      </c>
      <c r="E240" s="59">
        <f>+$C240*'Estructura Poblacion'!D$19</f>
        <v>1029.8078264061228</v>
      </c>
      <c r="F240" s="59">
        <f>+$C240*'Estructura Poblacion'!E$19</f>
        <v>3125.24877680501</v>
      </c>
      <c r="G240" s="59">
        <f>+$C240*'Estructura Poblacion'!F$19</f>
        <v>3566.8333764610279</v>
      </c>
      <c r="H240" s="59">
        <f>+$C240*'Estructura Poblacion'!G$19</f>
        <v>2856.1157915871654</v>
      </c>
      <c r="I240" s="59">
        <f>+$C240*'Estructura Poblacion'!H$19</f>
        <v>1943.9526105310633</v>
      </c>
      <c r="J240" s="59">
        <f>+$C240*'Estructura Poblacion'!I$19</f>
        <v>1033.9796223405206</v>
      </c>
      <c r="K240" s="59">
        <f>+$C240*'Estructura Poblacion'!J$19</f>
        <v>569.55443994367386</v>
      </c>
      <c r="L240" s="59">
        <f>+$C240*'Estructura Poblacion'!K$19</f>
        <v>598.49627423855929</v>
      </c>
      <c r="M240" s="129">
        <f>+ROUND(D240*Parámetros!$B$105,0)</f>
        <v>1</v>
      </c>
      <c r="N240" s="129">
        <f>+ROUND(E240*Parámetros!$B$106,0)</f>
        <v>3</v>
      </c>
      <c r="O240" s="129">
        <f>+ROUND(F240*Parámetros!$B$107,0)</f>
        <v>38</v>
      </c>
      <c r="P240" s="129">
        <f>+ROUND(G240*Parámetros!$B$108,0)</f>
        <v>114</v>
      </c>
      <c r="Q240" s="129">
        <f>+ROUND(H240*Parámetros!$B$109,0)</f>
        <v>140</v>
      </c>
      <c r="R240" s="129">
        <f>+ROUND(I240*Parámetros!$B$110,0)</f>
        <v>198</v>
      </c>
      <c r="S240" s="129">
        <f>+ROUND(J240*Parámetros!$B$111,0)</f>
        <v>172</v>
      </c>
      <c r="T240" s="129">
        <f>+ROUND(K240*Parámetros!$B$112,0)</f>
        <v>138</v>
      </c>
      <c r="U240" s="129">
        <f>+ROUND(L240*Parámetros!$B$113,0)</f>
        <v>163</v>
      </c>
      <c r="V240" s="129">
        <f t="shared" si="24"/>
        <v>967</v>
      </c>
      <c r="W240" s="129">
        <f t="shared" si="26"/>
        <v>773</v>
      </c>
      <c r="X240" s="59">
        <f t="shared" si="21"/>
        <v>10419</v>
      </c>
      <c r="Y240" s="60">
        <f>+ROUND(M240*Parámetros!$C$105,0)</f>
        <v>0</v>
      </c>
      <c r="Z240" s="60">
        <f>+ROUND(N240*Parámetros!$C$106,0)</f>
        <v>0</v>
      </c>
      <c r="AA240" s="60">
        <f>+ROUND(O240*Parámetros!$C$107,0)</f>
        <v>2</v>
      </c>
      <c r="AB240" s="60">
        <f>+ROUND(P240*Parámetros!$C$108,0)</f>
        <v>6</v>
      </c>
      <c r="AC240" s="60">
        <f>+ROUND(Q240*Parámetros!$C$109,0)</f>
        <v>9</v>
      </c>
      <c r="AD240" s="60">
        <f>+ROUND(R240*Parámetros!$C$110,0)</f>
        <v>24</v>
      </c>
      <c r="AE240" s="60">
        <f>+ROUND(S240*Parámetros!$C$111,0)</f>
        <v>47</v>
      </c>
      <c r="AF240" s="60">
        <f>+ROUND(T240*Parámetros!$C$112,0)</f>
        <v>60</v>
      </c>
      <c r="AG240" s="60">
        <f>+ROUND(U240*Parámetros!$C$113,0)</f>
        <v>116</v>
      </c>
      <c r="AH240" s="60">
        <f t="shared" si="25"/>
        <v>264</v>
      </c>
      <c r="AI240" s="107">
        <f t="shared" si="27"/>
        <v>212</v>
      </c>
      <c r="AJ240" s="59">
        <f t="shared" si="22"/>
        <v>2841</v>
      </c>
    </row>
    <row r="241" spans="1:36" x14ac:dyDescent="0.25">
      <c r="A241" s="22">
        <v>44123</v>
      </c>
      <c r="B241" s="52">
        <f t="shared" si="23"/>
        <v>231</v>
      </c>
      <c r="C241" s="56">
        <f>+'Modelo predictivo'!G238</f>
        <v>13914.374715261161</v>
      </c>
      <c r="D241" s="59">
        <f>+$C241*'Estructura Poblacion'!C$19</f>
        <v>567.61531446372317</v>
      </c>
      <c r="E241" s="59">
        <f>+$C241*'Estructura Poblacion'!D$19</f>
        <v>933.48328031559015</v>
      </c>
      <c r="F241" s="59">
        <f>+$C241*'Estructura Poblacion'!E$19</f>
        <v>2832.9241681483509</v>
      </c>
      <c r="G241" s="59">
        <f>+$C241*'Estructura Poblacion'!F$19</f>
        <v>3233.2045214860264</v>
      </c>
      <c r="H241" s="59">
        <f>+$C241*'Estructura Poblacion'!G$19</f>
        <v>2588.9649211507431</v>
      </c>
      <c r="I241" s="59">
        <f>+$C241*'Estructura Poblacion'!H$19</f>
        <v>1762.1222262307356</v>
      </c>
      <c r="J241" s="59">
        <f>+$C241*'Estructura Poblacion'!I$19</f>
        <v>937.26486135798666</v>
      </c>
      <c r="K241" s="59">
        <f>+$C241*'Estructura Poblacion'!J$19</f>
        <v>516.2803518131899</v>
      </c>
      <c r="L241" s="59">
        <f>+$C241*'Estructura Poblacion'!K$19</f>
        <v>542.51507029481604</v>
      </c>
      <c r="M241" s="129">
        <f>+ROUND(D241*Parámetros!$B$105,0)</f>
        <v>1</v>
      </c>
      <c r="N241" s="129">
        <f>+ROUND(E241*Parámetros!$B$106,0)</f>
        <v>3</v>
      </c>
      <c r="O241" s="129">
        <f>+ROUND(F241*Parámetros!$B$107,0)</f>
        <v>34</v>
      </c>
      <c r="P241" s="129">
        <f>+ROUND(G241*Parámetros!$B$108,0)</f>
        <v>103</v>
      </c>
      <c r="Q241" s="129">
        <f>+ROUND(H241*Parámetros!$B$109,0)</f>
        <v>127</v>
      </c>
      <c r="R241" s="129">
        <f>+ROUND(I241*Parámetros!$B$110,0)</f>
        <v>180</v>
      </c>
      <c r="S241" s="129">
        <f>+ROUND(J241*Parámetros!$B$111,0)</f>
        <v>156</v>
      </c>
      <c r="T241" s="129">
        <f>+ROUND(K241*Parámetros!$B$112,0)</f>
        <v>125</v>
      </c>
      <c r="U241" s="129">
        <f>+ROUND(L241*Parámetros!$B$113,0)</f>
        <v>148</v>
      </c>
      <c r="V241" s="129">
        <f t="shared" si="24"/>
        <v>877</v>
      </c>
      <c r="W241" s="129">
        <f t="shared" si="26"/>
        <v>776</v>
      </c>
      <c r="X241" s="59">
        <f t="shared" si="21"/>
        <v>10520</v>
      </c>
      <c r="Y241" s="60">
        <f>+ROUND(M241*Parámetros!$C$105,0)</f>
        <v>0</v>
      </c>
      <c r="Z241" s="60">
        <f>+ROUND(N241*Parámetros!$C$106,0)</f>
        <v>0</v>
      </c>
      <c r="AA241" s="60">
        <f>+ROUND(O241*Parámetros!$C$107,0)</f>
        <v>2</v>
      </c>
      <c r="AB241" s="60">
        <f>+ROUND(P241*Parámetros!$C$108,0)</f>
        <v>5</v>
      </c>
      <c r="AC241" s="60">
        <f>+ROUND(Q241*Parámetros!$C$109,0)</f>
        <v>8</v>
      </c>
      <c r="AD241" s="60">
        <f>+ROUND(R241*Parámetros!$C$110,0)</f>
        <v>22</v>
      </c>
      <c r="AE241" s="60">
        <f>+ROUND(S241*Parámetros!$C$111,0)</f>
        <v>43</v>
      </c>
      <c r="AF241" s="60">
        <f>+ROUND(T241*Parámetros!$C$112,0)</f>
        <v>54</v>
      </c>
      <c r="AG241" s="60">
        <f>+ROUND(U241*Parámetros!$C$113,0)</f>
        <v>105</v>
      </c>
      <c r="AH241" s="60">
        <f t="shared" si="25"/>
        <v>239</v>
      </c>
      <c r="AI241" s="107">
        <f t="shared" si="27"/>
        <v>212</v>
      </c>
      <c r="AJ241" s="59">
        <f t="shared" si="22"/>
        <v>2868</v>
      </c>
    </row>
    <row r="242" spans="1:36" x14ac:dyDescent="0.25">
      <c r="A242" s="22">
        <v>44124</v>
      </c>
      <c r="B242" s="52">
        <f t="shared" si="23"/>
        <v>232</v>
      </c>
      <c r="C242" s="56">
        <f>+'Modelo predictivo'!G239</f>
        <v>13971.266423791647</v>
      </c>
      <c r="D242" s="59">
        <f>+$C242*'Estructura Poblacion'!C$19</f>
        <v>569.93612338893433</v>
      </c>
      <c r="E242" s="59">
        <f>+$C242*'Estructura Poblacion'!D$19</f>
        <v>937.3000137145799</v>
      </c>
      <c r="F242" s="59">
        <f>+$C242*'Estructura Poblacion'!E$19</f>
        <v>2844.5071461377602</v>
      </c>
      <c r="G242" s="59">
        <f>+$C242*'Estructura Poblacion'!F$19</f>
        <v>3246.424125889384</v>
      </c>
      <c r="H242" s="59">
        <f>+$C242*'Estructura Poblacion'!G$19</f>
        <v>2599.5504228857376</v>
      </c>
      <c r="I242" s="59">
        <f>+$C242*'Estructura Poblacion'!H$19</f>
        <v>1769.3270159637486</v>
      </c>
      <c r="J242" s="59">
        <f>+$C242*'Estructura Poblacion'!I$19</f>
        <v>941.09705650864339</v>
      </c>
      <c r="K242" s="59">
        <f>+$C242*'Estructura Poblacion'!J$19</f>
        <v>518.39126745952206</v>
      </c>
      <c r="L242" s="59">
        <f>+$C242*'Estructura Poblacion'!K$19</f>
        <v>544.73325184333771</v>
      </c>
      <c r="M242" s="129">
        <f>+ROUND(D242*Parámetros!$B$105,0)</f>
        <v>1</v>
      </c>
      <c r="N242" s="129">
        <f>+ROUND(E242*Parámetros!$B$106,0)</f>
        <v>3</v>
      </c>
      <c r="O242" s="129">
        <f>+ROUND(F242*Parámetros!$B$107,0)</f>
        <v>34</v>
      </c>
      <c r="P242" s="129">
        <f>+ROUND(G242*Parámetros!$B$108,0)</f>
        <v>104</v>
      </c>
      <c r="Q242" s="129">
        <f>+ROUND(H242*Parámetros!$B$109,0)</f>
        <v>127</v>
      </c>
      <c r="R242" s="129">
        <f>+ROUND(I242*Parámetros!$B$110,0)</f>
        <v>180</v>
      </c>
      <c r="S242" s="129">
        <f>+ROUND(J242*Parámetros!$B$111,0)</f>
        <v>156</v>
      </c>
      <c r="T242" s="129">
        <f>+ROUND(K242*Parámetros!$B$112,0)</f>
        <v>126</v>
      </c>
      <c r="U242" s="129">
        <f>+ROUND(L242*Parámetros!$B$113,0)</f>
        <v>149</v>
      </c>
      <c r="V242" s="129">
        <f t="shared" si="24"/>
        <v>880</v>
      </c>
      <c r="W242" s="129">
        <f t="shared" si="26"/>
        <v>778</v>
      </c>
      <c r="X242" s="59">
        <f t="shared" si="21"/>
        <v>10622</v>
      </c>
      <c r="Y242" s="60">
        <f>+ROUND(M242*Parámetros!$C$105,0)</f>
        <v>0</v>
      </c>
      <c r="Z242" s="60">
        <f>+ROUND(N242*Parámetros!$C$106,0)</f>
        <v>0</v>
      </c>
      <c r="AA242" s="60">
        <f>+ROUND(O242*Parámetros!$C$107,0)</f>
        <v>2</v>
      </c>
      <c r="AB242" s="60">
        <f>+ROUND(P242*Parámetros!$C$108,0)</f>
        <v>5</v>
      </c>
      <c r="AC242" s="60">
        <f>+ROUND(Q242*Parámetros!$C$109,0)</f>
        <v>8</v>
      </c>
      <c r="AD242" s="60">
        <f>+ROUND(R242*Parámetros!$C$110,0)</f>
        <v>22</v>
      </c>
      <c r="AE242" s="60">
        <f>+ROUND(S242*Parámetros!$C$111,0)</f>
        <v>43</v>
      </c>
      <c r="AF242" s="60">
        <f>+ROUND(T242*Parámetros!$C$112,0)</f>
        <v>54</v>
      </c>
      <c r="AG242" s="60">
        <f>+ROUND(U242*Parámetros!$C$113,0)</f>
        <v>106</v>
      </c>
      <c r="AH242" s="60">
        <f t="shared" si="25"/>
        <v>240</v>
      </c>
      <c r="AI242" s="107">
        <f t="shared" si="27"/>
        <v>213</v>
      </c>
      <c r="AJ242" s="59">
        <f t="shared" si="22"/>
        <v>2895</v>
      </c>
    </row>
    <row r="243" spans="1:36" x14ac:dyDescent="0.25">
      <c r="A243" s="22">
        <v>44125</v>
      </c>
      <c r="B243" s="52">
        <f t="shared" si="23"/>
        <v>233</v>
      </c>
      <c r="C243" s="56">
        <f>+'Modelo predictivo'!G240</f>
        <v>14028.032679960132</v>
      </c>
      <c r="D243" s="59">
        <f>+$C243*'Estructura Poblacion'!C$19</f>
        <v>572.25181467980212</v>
      </c>
      <c r="E243" s="59">
        <f>+$C243*'Estructura Poblacion'!D$19</f>
        <v>941.10833080419184</v>
      </c>
      <c r="F243" s="59">
        <f>+$C243*'Estructura Poblacion'!E$19</f>
        <v>2856.0645824096628</v>
      </c>
      <c r="G243" s="59">
        <f>+$C243*'Estructura Poblacion'!F$19</f>
        <v>3259.6145796372248</v>
      </c>
      <c r="H243" s="59">
        <f>+$C243*'Estructura Poblacion'!G$19</f>
        <v>2610.1125824461001</v>
      </c>
      <c r="I243" s="59">
        <f>+$C243*'Estructura Poblacion'!H$19</f>
        <v>1776.5159183572339</v>
      </c>
      <c r="J243" s="59">
        <f>+$C243*'Estructura Poblacion'!I$19</f>
        <v>944.92080125508983</v>
      </c>
      <c r="K243" s="59">
        <f>+$C243*'Estructura Poblacion'!J$19</f>
        <v>520.49752830886075</v>
      </c>
      <c r="L243" s="59">
        <f>+$C243*'Estructura Poblacion'!K$19</f>
        <v>546.94654206196628</v>
      </c>
      <c r="M243" s="129">
        <f>+ROUND(D243*Parámetros!$B$105,0)</f>
        <v>1</v>
      </c>
      <c r="N243" s="129">
        <f>+ROUND(E243*Parámetros!$B$106,0)</f>
        <v>3</v>
      </c>
      <c r="O243" s="129">
        <f>+ROUND(F243*Parámetros!$B$107,0)</f>
        <v>34</v>
      </c>
      <c r="P243" s="129">
        <f>+ROUND(G243*Parámetros!$B$108,0)</f>
        <v>104</v>
      </c>
      <c r="Q243" s="129">
        <f>+ROUND(H243*Parámetros!$B$109,0)</f>
        <v>128</v>
      </c>
      <c r="R243" s="129">
        <f>+ROUND(I243*Parámetros!$B$110,0)</f>
        <v>181</v>
      </c>
      <c r="S243" s="129">
        <f>+ROUND(J243*Parámetros!$B$111,0)</f>
        <v>157</v>
      </c>
      <c r="T243" s="129">
        <f>+ROUND(K243*Parámetros!$B$112,0)</f>
        <v>126</v>
      </c>
      <c r="U243" s="129">
        <f>+ROUND(L243*Parámetros!$B$113,0)</f>
        <v>149</v>
      </c>
      <c r="V243" s="129">
        <f t="shared" si="24"/>
        <v>883</v>
      </c>
      <c r="W243" s="129">
        <f t="shared" si="26"/>
        <v>781</v>
      </c>
      <c r="X243" s="59">
        <f t="shared" si="21"/>
        <v>10724</v>
      </c>
      <c r="Y243" s="60">
        <f>+ROUND(M243*Parámetros!$C$105,0)</f>
        <v>0</v>
      </c>
      <c r="Z243" s="60">
        <f>+ROUND(N243*Parámetros!$C$106,0)</f>
        <v>0</v>
      </c>
      <c r="AA243" s="60">
        <f>+ROUND(O243*Parámetros!$C$107,0)</f>
        <v>2</v>
      </c>
      <c r="AB243" s="60">
        <f>+ROUND(P243*Parámetros!$C$108,0)</f>
        <v>5</v>
      </c>
      <c r="AC243" s="60">
        <f>+ROUND(Q243*Parámetros!$C$109,0)</f>
        <v>8</v>
      </c>
      <c r="AD243" s="60">
        <f>+ROUND(R243*Parámetros!$C$110,0)</f>
        <v>22</v>
      </c>
      <c r="AE243" s="60">
        <f>+ROUND(S243*Parámetros!$C$111,0)</f>
        <v>43</v>
      </c>
      <c r="AF243" s="60">
        <f>+ROUND(T243*Parámetros!$C$112,0)</f>
        <v>54</v>
      </c>
      <c r="AG243" s="60">
        <f>+ROUND(U243*Parámetros!$C$113,0)</f>
        <v>106</v>
      </c>
      <c r="AH243" s="60">
        <f t="shared" si="25"/>
        <v>240</v>
      </c>
      <c r="AI243" s="107">
        <f t="shared" si="27"/>
        <v>214</v>
      </c>
      <c r="AJ243" s="59">
        <f t="shared" si="22"/>
        <v>2921</v>
      </c>
    </row>
    <row r="244" spans="1:36" x14ac:dyDescent="0.25">
      <c r="A244" s="22">
        <v>44126</v>
      </c>
      <c r="B244" s="52">
        <f t="shared" si="23"/>
        <v>234</v>
      </c>
      <c r="C244" s="56">
        <f>+'Modelo predictivo'!G241</f>
        <v>14084.668695241213</v>
      </c>
      <c r="D244" s="59">
        <f>+$C244*'Estructura Poblacion'!C$19</f>
        <v>574.56219299586724</v>
      </c>
      <c r="E244" s="59">
        <f>+$C244*'Estructura Poblacion'!D$19</f>
        <v>944.90791033331004</v>
      </c>
      <c r="F244" s="59">
        <f>+$C244*'Estructura Poblacion'!E$19</f>
        <v>2867.5955020349202</v>
      </c>
      <c r="G244" s="59">
        <f>+$C244*'Estructura Poblacion'!F$19</f>
        <v>3272.7747700469959</v>
      </c>
      <c r="H244" s="59">
        <f>+$C244*'Estructura Poblacion'!G$19</f>
        <v>2620.6505088593981</v>
      </c>
      <c r="I244" s="59">
        <f>+$C244*'Estructura Poblacion'!H$19</f>
        <v>1783.6883269903346</v>
      </c>
      <c r="J244" s="59">
        <f>+$C244*'Estructura Poblacion'!I$19</f>
        <v>948.73577304480818</v>
      </c>
      <c r="K244" s="59">
        <f>+$C244*'Estructura Poblacion'!J$19</f>
        <v>522.59895668728029</v>
      </c>
      <c r="L244" s="59">
        <f>+$C244*'Estructura Poblacion'!K$19</f>
        <v>549.15475424829856</v>
      </c>
      <c r="M244" s="129">
        <f>+ROUND(D244*Parámetros!$B$105,0)</f>
        <v>1</v>
      </c>
      <c r="N244" s="129">
        <f>+ROUND(E244*Parámetros!$B$106,0)</f>
        <v>3</v>
      </c>
      <c r="O244" s="129">
        <f>+ROUND(F244*Parámetros!$B$107,0)</f>
        <v>34</v>
      </c>
      <c r="P244" s="129">
        <f>+ROUND(G244*Parámetros!$B$108,0)</f>
        <v>105</v>
      </c>
      <c r="Q244" s="129">
        <f>+ROUND(H244*Parámetros!$B$109,0)</f>
        <v>128</v>
      </c>
      <c r="R244" s="129">
        <f>+ROUND(I244*Parámetros!$B$110,0)</f>
        <v>182</v>
      </c>
      <c r="S244" s="129">
        <f>+ROUND(J244*Parámetros!$B$111,0)</f>
        <v>157</v>
      </c>
      <c r="T244" s="129">
        <f>+ROUND(K244*Parámetros!$B$112,0)</f>
        <v>127</v>
      </c>
      <c r="U244" s="129">
        <f>+ROUND(L244*Parámetros!$B$113,0)</f>
        <v>150</v>
      </c>
      <c r="V244" s="129">
        <f t="shared" si="24"/>
        <v>887</v>
      </c>
      <c r="W244" s="129">
        <f t="shared" si="26"/>
        <v>783</v>
      </c>
      <c r="X244" s="59">
        <f t="shared" si="21"/>
        <v>10828</v>
      </c>
      <c r="Y244" s="60">
        <f>+ROUND(M244*Parámetros!$C$105,0)</f>
        <v>0</v>
      </c>
      <c r="Z244" s="60">
        <f>+ROUND(N244*Parámetros!$C$106,0)</f>
        <v>0</v>
      </c>
      <c r="AA244" s="60">
        <f>+ROUND(O244*Parámetros!$C$107,0)</f>
        <v>2</v>
      </c>
      <c r="AB244" s="60">
        <f>+ROUND(P244*Parámetros!$C$108,0)</f>
        <v>5</v>
      </c>
      <c r="AC244" s="60">
        <f>+ROUND(Q244*Parámetros!$C$109,0)</f>
        <v>8</v>
      </c>
      <c r="AD244" s="60">
        <f>+ROUND(R244*Parámetros!$C$110,0)</f>
        <v>22</v>
      </c>
      <c r="AE244" s="60">
        <f>+ROUND(S244*Parámetros!$C$111,0)</f>
        <v>43</v>
      </c>
      <c r="AF244" s="60">
        <f>+ROUND(T244*Parámetros!$C$112,0)</f>
        <v>55</v>
      </c>
      <c r="AG244" s="60">
        <f>+ROUND(U244*Parámetros!$C$113,0)</f>
        <v>106</v>
      </c>
      <c r="AH244" s="60">
        <f t="shared" si="25"/>
        <v>241</v>
      </c>
      <c r="AI244" s="107">
        <f t="shared" si="27"/>
        <v>214</v>
      </c>
      <c r="AJ244" s="59">
        <f t="shared" si="22"/>
        <v>2948</v>
      </c>
    </row>
    <row r="245" spans="1:36" x14ac:dyDescent="0.25">
      <c r="A245" s="22">
        <v>44127</v>
      </c>
      <c r="B245" s="52">
        <f t="shared" si="23"/>
        <v>235</v>
      </c>
      <c r="C245" s="56">
        <f>+'Modelo predictivo'!G242</f>
        <v>14141.169659599662</v>
      </c>
      <c r="D245" s="59">
        <f>+$C245*'Estructura Poblacion'!C$19</f>
        <v>576.86706211920989</v>
      </c>
      <c r="E245" s="59">
        <f>+$C245*'Estructura Poblacion'!D$19</f>
        <v>948.69842960777464</v>
      </c>
      <c r="F245" s="59">
        <f>+$C245*'Estructura Poblacion'!E$19</f>
        <v>2879.0989257050605</v>
      </c>
      <c r="G245" s="59">
        <f>+$C245*'Estructura Poblacion'!F$19</f>
        <v>3285.9035794380279</v>
      </c>
      <c r="H245" s="59">
        <f>+$C245*'Estructura Poblacion'!G$19</f>
        <v>2631.1633071509932</v>
      </c>
      <c r="I245" s="59">
        <f>+$C245*'Estructura Poblacion'!H$19</f>
        <v>1790.8436327181798</v>
      </c>
      <c r="J245" s="59">
        <f>+$C245*'Estructura Poblacion'!I$19</f>
        <v>952.54164787639024</v>
      </c>
      <c r="K245" s="59">
        <f>+$C245*'Estructura Poblacion'!J$19</f>
        <v>524.69537412275236</v>
      </c>
      <c r="L245" s="59">
        <f>+$C245*'Estructura Poblacion'!K$19</f>
        <v>551.35770086127354</v>
      </c>
      <c r="M245" s="129">
        <f>+ROUND(D245*Parámetros!$B$105,0)</f>
        <v>1</v>
      </c>
      <c r="N245" s="129">
        <f>+ROUND(E245*Parámetros!$B$106,0)</f>
        <v>3</v>
      </c>
      <c r="O245" s="129">
        <f>+ROUND(F245*Parámetros!$B$107,0)</f>
        <v>35</v>
      </c>
      <c r="P245" s="129">
        <f>+ROUND(G245*Parámetros!$B$108,0)</f>
        <v>105</v>
      </c>
      <c r="Q245" s="129">
        <f>+ROUND(H245*Parámetros!$B$109,0)</f>
        <v>129</v>
      </c>
      <c r="R245" s="129">
        <f>+ROUND(I245*Parámetros!$B$110,0)</f>
        <v>183</v>
      </c>
      <c r="S245" s="129">
        <f>+ROUND(J245*Parámetros!$B$111,0)</f>
        <v>158</v>
      </c>
      <c r="T245" s="129">
        <f>+ROUND(K245*Parámetros!$B$112,0)</f>
        <v>128</v>
      </c>
      <c r="U245" s="129">
        <f>+ROUND(L245*Parámetros!$B$113,0)</f>
        <v>151</v>
      </c>
      <c r="V245" s="129">
        <f t="shared" si="24"/>
        <v>893</v>
      </c>
      <c r="W245" s="129">
        <f t="shared" si="26"/>
        <v>786</v>
      </c>
      <c r="X245" s="59">
        <f t="shared" si="21"/>
        <v>10935</v>
      </c>
      <c r="Y245" s="60">
        <f>+ROUND(M245*Parámetros!$C$105,0)</f>
        <v>0</v>
      </c>
      <c r="Z245" s="60">
        <f>+ROUND(N245*Parámetros!$C$106,0)</f>
        <v>0</v>
      </c>
      <c r="AA245" s="60">
        <f>+ROUND(O245*Parámetros!$C$107,0)</f>
        <v>2</v>
      </c>
      <c r="AB245" s="60">
        <f>+ROUND(P245*Parámetros!$C$108,0)</f>
        <v>5</v>
      </c>
      <c r="AC245" s="60">
        <f>+ROUND(Q245*Parámetros!$C$109,0)</f>
        <v>8</v>
      </c>
      <c r="AD245" s="60">
        <f>+ROUND(R245*Parámetros!$C$110,0)</f>
        <v>22</v>
      </c>
      <c r="AE245" s="60">
        <f>+ROUND(S245*Parámetros!$C$111,0)</f>
        <v>43</v>
      </c>
      <c r="AF245" s="60">
        <f>+ROUND(T245*Parámetros!$C$112,0)</f>
        <v>55</v>
      </c>
      <c r="AG245" s="60">
        <f>+ROUND(U245*Parámetros!$C$113,0)</f>
        <v>107</v>
      </c>
      <c r="AH245" s="60">
        <f t="shared" si="25"/>
        <v>242</v>
      </c>
      <c r="AI245" s="107">
        <f t="shared" si="27"/>
        <v>214</v>
      </c>
      <c r="AJ245" s="59">
        <f t="shared" si="22"/>
        <v>2976</v>
      </c>
    </row>
    <row r="246" spans="1:36" x14ac:dyDescent="0.25">
      <c r="A246" s="22">
        <v>44128</v>
      </c>
      <c r="B246" s="52">
        <f t="shared" si="23"/>
        <v>236</v>
      </c>
      <c r="C246" s="56">
        <f>+'Modelo predictivo'!G243</f>
        <v>14197.530742160976</v>
      </c>
      <c r="D246" s="59">
        <f>+$C246*'Estructura Poblacion'!C$19</f>
        <v>579.16622498180459</v>
      </c>
      <c r="E246" s="59">
        <f>+$C246*'Estructura Poblacion'!D$19</f>
        <v>952.47956453536631</v>
      </c>
      <c r="F246" s="59">
        <f>+$C246*'Estructura Poblacion'!E$19</f>
        <v>2890.5738698687987</v>
      </c>
      <c r="G246" s="59">
        <f>+$C246*'Estructura Poblacion'!F$19</f>
        <v>3298.9998852873464</v>
      </c>
      <c r="H246" s="59">
        <f>+$C246*'Estructura Poblacion'!G$19</f>
        <v>2641.6500784688078</v>
      </c>
      <c r="I246" s="59">
        <f>+$C246*'Estructura Poblacion'!H$19</f>
        <v>1797.9812237568049</v>
      </c>
      <c r="J246" s="59">
        <f>+$C246*'Estructura Poblacion'!I$19</f>
        <v>956.33810034470548</v>
      </c>
      <c r="K246" s="59">
        <f>+$C246*'Estructura Poblacion'!J$19</f>
        <v>526.78660137002578</v>
      </c>
      <c r="L246" s="59">
        <f>+$C246*'Estructura Poblacion'!K$19</f>
        <v>553.55519354731621</v>
      </c>
      <c r="M246" s="129">
        <f>+ROUND(D246*Parámetros!$B$105,0)</f>
        <v>1</v>
      </c>
      <c r="N246" s="129">
        <f>+ROUND(E246*Parámetros!$B$106,0)</f>
        <v>3</v>
      </c>
      <c r="O246" s="129">
        <f>+ROUND(F246*Parámetros!$B$107,0)</f>
        <v>35</v>
      </c>
      <c r="P246" s="129">
        <f>+ROUND(G246*Parámetros!$B$108,0)</f>
        <v>106</v>
      </c>
      <c r="Q246" s="129">
        <f>+ROUND(H246*Parámetros!$B$109,0)</f>
        <v>129</v>
      </c>
      <c r="R246" s="129">
        <f>+ROUND(I246*Parámetros!$B$110,0)</f>
        <v>183</v>
      </c>
      <c r="S246" s="129">
        <f>+ROUND(J246*Parámetros!$B$111,0)</f>
        <v>159</v>
      </c>
      <c r="T246" s="129">
        <f>+ROUND(K246*Parámetros!$B$112,0)</f>
        <v>128</v>
      </c>
      <c r="U246" s="129">
        <f>+ROUND(L246*Parámetros!$B$113,0)</f>
        <v>151</v>
      </c>
      <c r="V246" s="129">
        <f t="shared" si="24"/>
        <v>895</v>
      </c>
      <c r="W246" s="129">
        <f t="shared" si="26"/>
        <v>895</v>
      </c>
      <c r="X246" s="59">
        <f t="shared" si="21"/>
        <v>10935</v>
      </c>
      <c r="Y246" s="60">
        <f>+ROUND(M246*Parámetros!$C$105,0)</f>
        <v>0</v>
      </c>
      <c r="Z246" s="60">
        <f>+ROUND(N246*Parámetros!$C$106,0)</f>
        <v>0</v>
      </c>
      <c r="AA246" s="60">
        <f>+ROUND(O246*Parámetros!$C$107,0)</f>
        <v>2</v>
      </c>
      <c r="AB246" s="60">
        <f>+ROUND(P246*Parámetros!$C$108,0)</f>
        <v>5</v>
      </c>
      <c r="AC246" s="60">
        <f>+ROUND(Q246*Parámetros!$C$109,0)</f>
        <v>8</v>
      </c>
      <c r="AD246" s="60">
        <f>+ROUND(R246*Parámetros!$C$110,0)</f>
        <v>22</v>
      </c>
      <c r="AE246" s="60">
        <f>+ROUND(S246*Parámetros!$C$111,0)</f>
        <v>44</v>
      </c>
      <c r="AF246" s="60">
        <f>+ROUND(T246*Parámetros!$C$112,0)</f>
        <v>55</v>
      </c>
      <c r="AG246" s="60">
        <f>+ROUND(U246*Parámetros!$C$113,0)</f>
        <v>107</v>
      </c>
      <c r="AH246" s="60">
        <f t="shared" si="25"/>
        <v>243</v>
      </c>
      <c r="AI246" s="107">
        <f t="shared" si="27"/>
        <v>243</v>
      </c>
      <c r="AJ246" s="59">
        <f t="shared" si="22"/>
        <v>2976</v>
      </c>
    </row>
    <row r="247" spans="1:36" x14ac:dyDescent="0.25">
      <c r="A247" s="22">
        <v>44129</v>
      </c>
      <c r="B247" s="52">
        <f t="shared" si="23"/>
        <v>237</v>
      </c>
      <c r="C247" s="56">
        <f>+'Modelo predictivo'!G244</f>
        <v>14253.747091919184</v>
      </c>
      <c r="D247" s="59">
        <f>+$C247*'Estructura Poblacion'!C$19</f>
        <v>581.45948369439407</v>
      </c>
      <c r="E247" s="59">
        <f>+$C247*'Estructura Poblacion'!D$19</f>
        <v>956.25098967329257</v>
      </c>
      <c r="F247" s="59">
        <f>+$C247*'Estructura Poblacion'!E$19</f>
        <v>2902.019346876144</v>
      </c>
      <c r="G247" s="59">
        <f>+$C247*'Estructura Poblacion'!F$19</f>
        <v>3312.062560394143</v>
      </c>
      <c r="H247" s="59">
        <f>+$C247*'Estructura Poblacion'!G$19</f>
        <v>2652.1099202150208</v>
      </c>
      <c r="I247" s="59">
        <f>+$C247*'Estructura Poblacion'!H$19</f>
        <v>1805.1004857727869</v>
      </c>
      <c r="J247" s="59">
        <f>+$C247*'Estructura Poblacion'!I$19</f>
        <v>960.12480368857825</v>
      </c>
      <c r="K247" s="59">
        <f>+$C247*'Estructura Poblacion'!J$19</f>
        <v>528.87245843688981</v>
      </c>
      <c r="L247" s="59">
        <f>+$C247*'Estructura Poblacion'!K$19</f>
        <v>555.74704316793486</v>
      </c>
      <c r="M247" s="129">
        <f>+ROUND(D247*Parámetros!$B$105,0)</f>
        <v>1</v>
      </c>
      <c r="N247" s="129">
        <f>+ROUND(E247*Parámetros!$B$106,0)</f>
        <v>3</v>
      </c>
      <c r="O247" s="129">
        <f>+ROUND(F247*Parámetros!$B$107,0)</f>
        <v>35</v>
      </c>
      <c r="P247" s="129">
        <f>+ROUND(G247*Parámetros!$B$108,0)</f>
        <v>106</v>
      </c>
      <c r="Q247" s="129">
        <f>+ROUND(H247*Parámetros!$B$109,0)</f>
        <v>130</v>
      </c>
      <c r="R247" s="129">
        <f>+ROUND(I247*Parámetros!$B$110,0)</f>
        <v>184</v>
      </c>
      <c r="S247" s="129">
        <f>+ROUND(J247*Parámetros!$B$111,0)</f>
        <v>159</v>
      </c>
      <c r="T247" s="129">
        <f>+ROUND(K247*Parámetros!$B$112,0)</f>
        <v>129</v>
      </c>
      <c r="U247" s="129">
        <f>+ROUND(L247*Parámetros!$B$113,0)</f>
        <v>152</v>
      </c>
      <c r="V247" s="129">
        <f t="shared" si="24"/>
        <v>899</v>
      </c>
      <c r="W247" s="129">
        <f t="shared" si="26"/>
        <v>907</v>
      </c>
      <c r="X247" s="59">
        <f t="shared" si="21"/>
        <v>10927</v>
      </c>
      <c r="Y247" s="60">
        <f>+ROUND(M247*Parámetros!$C$105,0)</f>
        <v>0</v>
      </c>
      <c r="Z247" s="60">
        <f>+ROUND(N247*Parámetros!$C$106,0)</f>
        <v>0</v>
      </c>
      <c r="AA247" s="60">
        <f>+ROUND(O247*Parámetros!$C$107,0)</f>
        <v>2</v>
      </c>
      <c r="AB247" s="60">
        <f>+ROUND(P247*Parámetros!$C$108,0)</f>
        <v>5</v>
      </c>
      <c r="AC247" s="60">
        <f>+ROUND(Q247*Parámetros!$C$109,0)</f>
        <v>8</v>
      </c>
      <c r="AD247" s="60">
        <f>+ROUND(R247*Parámetros!$C$110,0)</f>
        <v>22</v>
      </c>
      <c r="AE247" s="60">
        <f>+ROUND(S247*Parámetros!$C$111,0)</f>
        <v>44</v>
      </c>
      <c r="AF247" s="60">
        <f>+ROUND(T247*Parámetros!$C$112,0)</f>
        <v>56</v>
      </c>
      <c r="AG247" s="60">
        <f>+ROUND(U247*Parámetros!$C$113,0)</f>
        <v>108</v>
      </c>
      <c r="AH247" s="60">
        <f t="shared" si="25"/>
        <v>245</v>
      </c>
      <c r="AI247" s="107">
        <f t="shared" si="27"/>
        <v>246</v>
      </c>
      <c r="AJ247" s="59">
        <f t="shared" si="22"/>
        <v>2975</v>
      </c>
    </row>
    <row r="248" spans="1:36" x14ac:dyDescent="0.25">
      <c r="A248" s="22">
        <v>44130</v>
      </c>
      <c r="B248" s="52">
        <f t="shared" si="23"/>
        <v>238</v>
      </c>
      <c r="C248" s="56">
        <f>+'Modelo predictivo'!G245</f>
        <v>11978.218151159585</v>
      </c>
      <c r="D248" s="59">
        <f>+$C248*'Estructura Poblacion'!C$19</f>
        <v>488.63281331128877</v>
      </c>
      <c r="E248" s="59">
        <f>+$C248*'Estructura Poblacion'!D$19</f>
        <v>803.59100576876517</v>
      </c>
      <c r="F248" s="59">
        <f>+$C248*'Estructura Poblacion'!E$19</f>
        <v>2438.7286088073661</v>
      </c>
      <c r="G248" s="59">
        <f>+$C248*'Estructura Poblacion'!F$19</f>
        <v>2783.310775955933</v>
      </c>
      <c r="H248" s="59">
        <f>+$C248*'Estructura Poblacion'!G$19</f>
        <v>2228.7157882294546</v>
      </c>
      <c r="I248" s="59">
        <f>+$C248*'Estructura Poblacion'!H$19</f>
        <v>1516.9265501847287</v>
      </c>
      <c r="J248" s="59">
        <f>+$C248*'Estructura Poblacion'!I$19</f>
        <v>806.84638760295093</v>
      </c>
      <c r="K248" s="59">
        <f>+$C248*'Estructura Poblacion'!J$19</f>
        <v>444.44100491221656</v>
      </c>
      <c r="L248" s="59">
        <f>+$C248*'Estructura Poblacion'!K$19</f>
        <v>467.02521638688057</v>
      </c>
      <c r="M248" s="129">
        <f>+ROUND(D248*Parámetros!$B$105,0)</f>
        <v>0</v>
      </c>
      <c r="N248" s="129">
        <f>+ROUND(E248*Parámetros!$B$106,0)</f>
        <v>2</v>
      </c>
      <c r="O248" s="129">
        <f>+ROUND(F248*Parámetros!$B$107,0)</f>
        <v>29</v>
      </c>
      <c r="P248" s="129">
        <f>+ROUND(G248*Parámetros!$B$108,0)</f>
        <v>89</v>
      </c>
      <c r="Q248" s="129">
        <f>+ROUND(H248*Parámetros!$B$109,0)</f>
        <v>109</v>
      </c>
      <c r="R248" s="129">
        <f>+ROUND(I248*Parámetros!$B$110,0)</f>
        <v>155</v>
      </c>
      <c r="S248" s="129">
        <f>+ROUND(J248*Parámetros!$B$111,0)</f>
        <v>134</v>
      </c>
      <c r="T248" s="129">
        <f>+ROUND(K248*Parámetros!$B$112,0)</f>
        <v>108</v>
      </c>
      <c r="U248" s="129">
        <f>+ROUND(L248*Parámetros!$B$113,0)</f>
        <v>127</v>
      </c>
      <c r="V248" s="129">
        <f t="shared" si="24"/>
        <v>753</v>
      </c>
      <c r="W248" s="129">
        <f t="shared" si="26"/>
        <v>918</v>
      </c>
      <c r="X248" s="59">
        <f t="shared" si="21"/>
        <v>10762</v>
      </c>
      <c r="Y248" s="60">
        <f>+ROUND(M248*Parámetros!$C$105,0)</f>
        <v>0</v>
      </c>
      <c r="Z248" s="60">
        <f>+ROUND(N248*Parámetros!$C$106,0)</f>
        <v>0</v>
      </c>
      <c r="AA248" s="60">
        <f>+ROUND(O248*Parámetros!$C$107,0)</f>
        <v>1</v>
      </c>
      <c r="AB248" s="60">
        <f>+ROUND(P248*Parámetros!$C$108,0)</f>
        <v>4</v>
      </c>
      <c r="AC248" s="60">
        <f>+ROUND(Q248*Parámetros!$C$109,0)</f>
        <v>7</v>
      </c>
      <c r="AD248" s="60">
        <f>+ROUND(R248*Parámetros!$C$110,0)</f>
        <v>19</v>
      </c>
      <c r="AE248" s="60">
        <f>+ROUND(S248*Parámetros!$C$111,0)</f>
        <v>37</v>
      </c>
      <c r="AF248" s="60">
        <f>+ROUND(T248*Parámetros!$C$112,0)</f>
        <v>47</v>
      </c>
      <c r="AG248" s="60">
        <f>+ROUND(U248*Parámetros!$C$113,0)</f>
        <v>90</v>
      </c>
      <c r="AH248" s="60">
        <f t="shared" si="25"/>
        <v>205</v>
      </c>
      <c r="AI248" s="107">
        <f t="shared" si="27"/>
        <v>250</v>
      </c>
      <c r="AJ248" s="59">
        <f t="shared" si="22"/>
        <v>2930</v>
      </c>
    </row>
    <row r="249" spans="1:36" x14ac:dyDescent="0.25">
      <c r="A249" s="22">
        <v>44131</v>
      </c>
      <c r="B249" s="52">
        <f t="shared" si="23"/>
        <v>239</v>
      </c>
      <c r="C249" s="56">
        <f>+'Modelo predictivo'!G246</f>
        <v>11878.02851742506</v>
      </c>
      <c r="D249" s="59">
        <f>+$C249*'Estructura Poblacion'!C$19</f>
        <v>484.54573274734122</v>
      </c>
      <c r="E249" s="59">
        <f>+$C249*'Estructura Poblacion'!D$19</f>
        <v>796.86951451486482</v>
      </c>
      <c r="F249" s="59">
        <f>+$C249*'Estructura Poblacion'!E$19</f>
        <v>2418.3303055696961</v>
      </c>
      <c r="G249" s="59">
        <f>+$C249*'Estructura Poblacion'!F$19</f>
        <v>2760.030277663674</v>
      </c>
      <c r="H249" s="59">
        <f>+$C249*'Estructura Poblacion'!G$19</f>
        <v>2210.0740991482248</v>
      </c>
      <c r="I249" s="59">
        <f>+$C249*'Estructura Poblacion'!H$19</f>
        <v>1504.2384931175372</v>
      </c>
      <c r="J249" s="59">
        <f>+$C249*'Estructura Poblacion'!I$19</f>
        <v>800.09766729799162</v>
      </c>
      <c r="K249" s="59">
        <f>+$C249*'Estructura Poblacion'!J$19</f>
        <v>440.72355871639417</v>
      </c>
      <c r="L249" s="59">
        <f>+$C249*'Estructura Poblacion'!K$19</f>
        <v>463.11886864933678</v>
      </c>
      <c r="M249" s="129">
        <f>+ROUND(D249*Parámetros!$B$105,0)</f>
        <v>0</v>
      </c>
      <c r="N249" s="129">
        <f>+ROUND(E249*Parámetros!$B$106,0)</f>
        <v>2</v>
      </c>
      <c r="O249" s="129">
        <f>+ROUND(F249*Parámetros!$B$107,0)</f>
        <v>29</v>
      </c>
      <c r="P249" s="129">
        <f>+ROUND(G249*Parámetros!$B$108,0)</f>
        <v>88</v>
      </c>
      <c r="Q249" s="129">
        <f>+ROUND(H249*Parámetros!$B$109,0)</f>
        <v>108</v>
      </c>
      <c r="R249" s="129">
        <f>+ROUND(I249*Parámetros!$B$110,0)</f>
        <v>153</v>
      </c>
      <c r="S249" s="129">
        <f>+ROUND(J249*Parámetros!$B$111,0)</f>
        <v>133</v>
      </c>
      <c r="T249" s="129">
        <f>+ROUND(K249*Parámetros!$B$112,0)</f>
        <v>107</v>
      </c>
      <c r="U249" s="129">
        <f>+ROUND(L249*Parámetros!$B$113,0)</f>
        <v>126</v>
      </c>
      <c r="V249" s="129">
        <f t="shared" si="24"/>
        <v>746</v>
      </c>
      <c r="W249" s="129">
        <f t="shared" si="26"/>
        <v>931</v>
      </c>
      <c r="X249" s="59">
        <f t="shared" si="21"/>
        <v>10577</v>
      </c>
      <c r="Y249" s="60">
        <f>+ROUND(M249*Parámetros!$C$105,0)</f>
        <v>0</v>
      </c>
      <c r="Z249" s="60">
        <f>+ROUND(N249*Parámetros!$C$106,0)</f>
        <v>0</v>
      </c>
      <c r="AA249" s="60">
        <f>+ROUND(O249*Parámetros!$C$107,0)</f>
        <v>1</v>
      </c>
      <c r="AB249" s="60">
        <f>+ROUND(P249*Parámetros!$C$108,0)</f>
        <v>4</v>
      </c>
      <c r="AC249" s="60">
        <f>+ROUND(Q249*Parámetros!$C$109,0)</f>
        <v>7</v>
      </c>
      <c r="AD249" s="60">
        <f>+ROUND(R249*Parámetros!$C$110,0)</f>
        <v>19</v>
      </c>
      <c r="AE249" s="60">
        <f>+ROUND(S249*Parámetros!$C$111,0)</f>
        <v>36</v>
      </c>
      <c r="AF249" s="60">
        <f>+ROUND(T249*Parámetros!$C$112,0)</f>
        <v>46</v>
      </c>
      <c r="AG249" s="60">
        <f>+ROUND(U249*Parámetros!$C$113,0)</f>
        <v>89</v>
      </c>
      <c r="AH249" s="60">
        <f t="shared" si="25"/>
        <v>202</v>
      </c>
      <c r="AI249" s="107">
        <f t="shared" si="27"/>
        <v>253</v>
      </c>
      <c r="AJ249" s="59">
        <f t="shared" si="22"/>
        <v>2879</v>
      </c>
    </row>
    <row r="250" spans="1:36" x14ac:dyDescent="0.25">
      <c r="A250" s="22">
        <v>44132</v>
      </c>
      <c r="B250" s="52">
        <f t="shared" si="23"/>
        <v>240</v>
      </c>
      <c r="C250" s="56">
        <f>+'Modelo predictivo'!G247</f>
        <v>11778.495908565819</v>
      </c>
      <c r="D250" s="59">
        <f>+$C250*'Estructura Poblacion'!C$19</f>
        <v>480.48545449315077</v>
      </c>
      <c r="E250" s="59">
        <f>+$C250*'Estructura Poblacion'!D$19</f>
        <v>790.19210154319978</v>
      </c>
      <c r="F250" s="59">
        <f>+$C250*'Estructura Poblacion'!E$19</f>
        <v>2398.0657705886929</v>
      </c>
      <c r="G250" s="59">
        <f>+$C250*'Estructura Poblacion'!F$19</f>
        <v>2736.9024485240689</v>
      </c>
      <c r="H250" s="59">
        <f>+$C250*'Estructura Poblacion'!G$19</f>
        <v>2191.554658776638</v>
      </c>
      <c r="I250" s="59">
        <f>+$C250*'Estructura Poblacion'!H$19</f>
        <v>1491.6336419550028</v>
      </c>
      <c r="J250" s="59">
        <f>+$C250*'Estructura Poblacion'!I$19</f>
        <v>793.39320383829067</v>
      </c>
      <c r="K250" s="59">
        <f>+$C250*'Estructura Poblacion'!J$19</f>
        <v>437.03049083729121</v>
      </c>
      <c r="L250" s="59">
        <f>+$C250*'Estructura Poblacion'!K$19</f>
        <v>459.23813800948466</v>
      </c>
      <c r="M250" s="129">
        <f>+ROUND(D250*Parámetros!$B$105,0)</f>
        <v>0</v>
      </c>
      <c r="N250" s="129">
        <f>+ROUND(E250*Parámetros!$B$106,0)</f>
        <v>2</v>
      </c>
      <c r="O250" s="129">
        <f>+ROUND(F250*Parámetros!$B$107,0)</f>
        <v>29</v>
      </c>
      <c r="P250" s="129">
        <f>+ROUND(G250*Parámetros!$B$108,0)</f>
        <v>88</v>
      </c>
      <c r="Q250" s="129">
        <f>+ROUND(H250*Parámetros!$B$109,0)</f>
        <v>107</v>
      </c>
      <c r="R250" s="129">
        <f>+ROUND(I250*Parámetros!$B$110,0)</f>
        <v>152</v>
      </c>
      <c r="S250" s="129">
        <f>+ROUND(J250*Parámetros!$B$111,0)</f>
        <v>132</v>
      </c>
      <c r="T250" s="129">
        <f>+ROUND(K250*Parámetros!$B$112,0)</f>
        <v>106</v>
      </c>
      <c r="U250" s="129">
        <f>+ROUND(L250*Parámetros!$B$113,0)</f>
        <v>125</v>
      </c>
      <c r="V250" s="129">
        <f t="shared" si="24"/>
        <v>741</v>
      </c>
      <c r="W250" s="129">
        <f t="shared" si="26"/>
        <v>942</v>
      </c>
      <c r="X250" s="59">
        <f t="shared" si="21"/>
        <v>10376</v>
      </c>
      <c r="Y250" s="60">
        <f>+ROUND(M250*Parámetros!$C$105,0)</f>
        <v>0</v>
      </c>
      <c r="Z250" s="60">
        <f>+ROUND(N250*Parámetros!$C$106,0)</f>
        <v>0</v>
      </c>
      <c r="AA250" s="60">
        <f>+ROUND(O250*Parámetros!$C$107,0)</f>
        <v>1</v>
      </c>
      <c r="AB250" s="60">
        <f>+ROUND(P250*Parámetros!$C$108,0)</f>
        <v>4</v>
      </c>
      <c r="AC250" s="60">
        <f>+ROUND(Q250*Parámetros!$C$109,0)</f>
        <v>7</v>
      </c>
      <c r="AD250" s="60">
        <f>+ROUND(R250*Parámetros!$C$110,0)</f>
        <v>19</v>
      </c>
      <c r="AE250" s="60">
        <f>+ROUND(S250*Parámetros!$C$111,0)</f>
        <v>36</v>
      </c>
      <c r="AF250" s="60">
        <f>+ROUND(T250*Parámetros!$C$112,0)</f>
        <v>46</v>
      </c>
      <c r="AG250" s="60">
        <f>+ROUND(U250*Parámetros!$C$113,0)</f>
        <v>89</v>
      </c>
      <c r="AH250" s="60">
        <f t="shared" si="25"/>
        <v>202</v>
      </c>
      <c r="AI250" s="107">
        <f t="shared" si="27"/>
        <v>258</v>
      </c>
      <c r="AJ250" s="59">
        <f t="shared" si="22"/>
        <v>2823</v>
      </c>
    </row>
    <row r="251" spans="1:36" x14ac:dyDescent="0.25">
      <c r="A251" s="22">
        <v>44133</v>
      </c>
      <c r="B251" s="52">
        <f t="shared" si="23"/>
        <v>241</v>
      </c>
      <c r="C251" s="56">
        <f>+'Modelo predictivo'!G248</f>
        <v>11679.619425453246</v>
      </c>
      <c r="D251" s="59">
        <f>+$C251*'Estructura Poblacion'!C$19</f>
        <v>476.45194187016136</v>
      </c>
      <c r="E251" s="59">
        <f>+$C251*'Estructura Poblacion'!D$19</f>
        <v>783.5587065333068</v>
      </c>
      <c r="F251" s="59">
        <f>+$C251*'Estructura Poblacion'!E$19</f>
        <v>2377.9348208045171</v>
      </c>
      <c r="G251" s="59">
        <f>+$C251*'Estructura Poblacion'!F$19</f>
        <v>2713.9270796116898</v>
      </c>
      <c r="H251" s="59">
        <f>+$C251*'Estructura Poblacion'!G$19</f>
        <v>2173.1572998191823</v>
      </c>
      <c r="I251" s="59">
        <f>+$C251*'Estructura Poblacion'!H$19</f>
        <v>1479.1118828311021</v>
      </c>
      <c r="J251" s="59">
        <f>+$C251*'Estructura Poblacion'!I$19</f>
        <v>786.73293665902395</v>
      </c>
      <c r="K251" s="59">
        <f>+$C251*'Estructura Poblacion'!J$19</f>
        <v>433.3617679135495</v>
      </c>
      <c r="L251" s="59">
        <f>+$C251*'Estructura Poblacion'!K$19</f>
        <v>455.38298941071309</v>
      </c>
      <c r="M251" s="129">
        <f>+ROUND(D251*Parámetros!$B$105,0)</f>
        <v>0</v>
      </c>
      <c r="N251" s="129">
        <f>+ROUND(E251*Parámetros!$B$106,0)</f>
        <v>2</v>
      </c>
      <c r="O251" s="129">
        <f>+ROUND(F251*Parámetros!$B$107,0)</f>
        <v>29</v>
      </c>
      <c r="P251" s="129">
        <f>+ROUND(G251*Parámetros!$B$108,0)</f>
        <v>87</v>
      </c>
      <c r="Q251" s="129">
        <f>+ROUND(H251*Parámetros!$B$109,0)</f>
        <v>106</v>
      </c>
      <c r="R251" s="129">
        <f>+ROUND(I251*Parámetros!$B$110,0)</f>
        <v>151</v>
      </c>
      <c r="S251" s="129">
        <f>+ROUND(J251*Parámetros!$B$111,0)</f>
        <v>131</v>
      </c>
      <c r="T251" s="129">
        <f>+ROUND(K251*Parámetros!$B$112,0)</f>
        <v>105</v>
      </c>
      <c r="U251" s="129">
        <f>+ROUND(L251*Parámetros!$B$113,0)</f>
        <v>124</v>
      </c>
      <c r="V251" s="129">
        <f t="shared" si="24"/>
        <v>735</v>
      </c>
      <c r="W251" s="129">
        <f t="shared" si="26"/>
        <v>955</v>
      </c>
      <c r="X251" s="59">
        <f t="shared" si="21"/>
        <v>10156</v>
      </c>
      <c r="Y251" s="60">
        <f>+ROUND(M251*Parámetros!$C$105,0)</f>
        <v>0</v>
      </c>
      <c r="Z251" s="60">
        <f>+ROUND(N251*Parámetros!$C$106,0)</f>
        <v>0</v>
      </c>
      <c r="AA251" s="60">
        <f>+ROUND(O251*Parámetros!$C$107,0)</f>
        <v>1</v>
      </c>
      <c r="AB251" s="60">
        <f>+ROUND(P251*Parámetros!$C$108,0)</f>
        <v>4</v>
      </c>
      <c r="AC251" s="60">
        <f>+ROUND(Q251*Parámetros!$C$109,0)</f>
        <v>7</v>
      </c>
      <c r="AD251" s="60">
        <f>+ROUND(R251*Parámetros!$C$110,0)</f>
        <v>18</v>
      </c>
      <c r="AE251" s="60">
        <f>+ROUND(S251*Parámetros!$C$111,0)</f>
        <v>36</v>
      </c>
      <c r="AF251" s="60">
        <f>+ROUND(T251*Parámetros!$C$112,0)</f>
        <v>45</v>
      </c>
      <c r="AG251" s="60">
        <f>+ROUND(U251*Parámetros!$C$113,0)</f>
        <v>88</v>
      </c>
      <c r="AH251" s="60">
        <f t="shared" si="25"/>
        <v>199</v>
      </c>
      <c r="AI251" s="107">
        <f t="shared" si="27"/>
        <v>260</v>
      </c>
      <c r="AJ251" s="59">
        <f t="shared" si="22"/>
        <v>2762</v>
      </c>
    </row>
    <row r="252" spans="1:36" x14ac:dyDescent="0.25">
      <c r="A252" s="22">
        <v>44134</v>
      </c>
      <c r="B252" s="52">
        <f t="shared" si="23"/>
        <v>242</v>
      </c>
      <c r="C252" s="56">
        <f>+'Modelo predictivo'!G249</f>
        <v>11581.398095838726</v>
      </c>
      <c r="D252" s="59">
        <f>+$C252*'Estructura Poblacion'!C$19</f>
        <v>472.44515521700021</v>
      </c>
      <c r="E252" s="59">
        <f>+$C252*'Estructura Poblacion'!D$19</f>
        <v>776.96926425927063</v>
      </c>
      <c r="F252" s="59">
        <f>+$C252*'Estructura Poblacion'!E$19</f>
        <v>2357.9372582703236</v>
      </c>
      <c r="G252" s="59">
        <f>+$C252*'Estructura Poblacion'!F$19</f>
        <v>2691.1039450106264</v>
      </c>
      <c r="H252" s="59">
        <f>+$C252*'Estructura Poblacion'!G$19</f>
        <v>2154.881841375342</v>
      </c>
      <c r="I252" s="59">
        <f>+$C252*'Estructura Poblacion'!H$19</f>
        <v>1466.6730926198647</v>
      </c>
      <c r="J252" s="59">
        <f>+$C252*'Estructura Poblacion'!I$19</f>
        <v>780.11680027004343</v>
      </c>
      <c r="K252" s="59">
        <f>+$C252*'Estructura Poblacion'!J$19</f>
        <v>429.71735387075921</v>
      </c>
      <c r="L252" s="59">
        <f>+$C252*'Estructura Poblacion'!K$19</f>
        <v>451.55338494549568</v>
      </c>
      <c r="M252" s="129">
        <f>+ROUND(D252*Parámetros!$B$105,0)</f>
        <v>0</v>
      </c>
      <c r="N252" s="129">
        <f>+ROUND(E252*Parámetros!$B$106,0)</f>
        <v>2</v>
      </c>
      <c r="O252" s="129">
        <f>+ROUND(F252*Parámetros!$B$107,0)</f>
        <v>28</v>
      </c>
      <c r="P252" s="129">
        <f>+ROUND(G252*Parámetros!$B$108,0)</f>
        <v>86</v>
      </c>
      <c r="Q252" s="129">
        <f>+ROUND(H252*Parámetros!$B$109,0)</f>
        <v>106</v>
      </c>
      <c r="R252" s="129">
        <f>+ROUND(I252*Parámetros!$B$110,0)</f>
        <v>150</v>
      </c>
      <c r="S252" s="129">
        <f>+ROUND(J252*Parámetros!$B$111,0)</f>
        <v>129</v>
      </c>
      <c r="T252" s="129">
        <f>+ROUND(K252*Parámetros!$B$112,0)</f>
        <v>104</v>
      </c>
      <c r="U252" s="129">
        <f>+ROUND(L252*Parámetros!$B$113,0)</f>
        <v>123</v>
      </c>
      <c r="V252" s="129">
        <f t="shared" si="24"/>
        <v>728</v>
      </c>
      <c r="W252" s="129">
        <f t="shared" si="26"/>
        <v>967</v>
      </c>
      <c r="X252" s="59">
        <f t="shared" si="21"/>
        <v>9917</v>
      </c>
      <c r="Y252" s="60">
        <f>+ROUND(M252*Parámetros!$C$105,0)</f>
        <v>0</v>
      </c>
      <c r="Z252" s="60">
        <f>+ROUND(N252*Parámetros!$C$106,0)</f>
        <v>0</v>
      </c>
      <c r="AA252" s="60">
        <f>+ROUND(O252*Parámetros!$C$107,0)</f>
        <v>1</v>
      </c>
      <c r="AB252" s="60">
        <f>+ROUND(P252*Parámetros!$C$108,0)</f>
        <v>4</v>
      </c>
      <c r="AC252" s="60">
        <f>+ROUND(Q252*Parámetros!$C$109,0)</f>
        <v>7</v>
      </c>
      <c r="AD252" s="60">
        <f>+ROUND(R252*Parámetros!$C$110,0)</f>
        <v>18</v>
      </c>
      <c r="AE252" s="60">
        <f>+ROUND(S252*Parámetros!$C$111,0)</f>
        <v>35</v>
      </c>
      <c r="AF252" s="60">
        <f>+ROUND(T252*Parámetros!$C$112,0)</f>
        <v>45</v>
      </c>
      <c r="AG252" s="60">
        <f>+ROUND(U252*Parámetros!$C$113,0)</f>
        <v>87</v>
      </c>
      <c r="AH252" s="60">
        <f t="shared" si="25"/>
        <v>197</v>
      </c>
      <c r="AI252" s="107">
        <f t="shared" si="27"/>
        <v>264</v>
      </c>
      <c r="AJ252" s="59">
        <f t="shared" si="22"/>
        <v>2695</v>
      </c>
    </row>
    <row r="253" spans="1:36" x14ac:dyDescent="0.25">
      <c r="A253" s="22">
        <v>44135</v>
      </c>
      <c r="B253" s="52">
        <f t="shared" si="23"/>
        <v>243</v>
      </c>
      <c r="C253" s="56">
        <f>+'Modelo predictivo'!G250</f>
        <v>11483.830875985324</v>
      </c>
      <c r="D253" s="59">
        <f>+$C253*'Estructura Poblacion'!C$19</f>
        <v>468.46505195603959</v>
      </c>
      <c r="E253" s="59">
        <f>+$C253*'Estructura Poblacion'!D$19</f>
        <v>770.42370469918978</v>
      </c>
      <c r="F253" s="59">
        <f>+$C253*'Estructura Poblacion'!E$19</f>
        <v>2338.0728704844614</v>
      </c>
      <c r="G253" s="59">
        <f>+$C253*'Estructura Poblacion'!F$19</f>
        <v>2668.432802193634</v>
      </c>
      <c r="H253" s="59">
        <f>+$C253*'Estructura Poblacion'!G$19</f>
        <v>2136.7280892431954</v>
      </c>
      <c r="I253" s="59">
        <f>+$C253*'Estructura Poblacion'!H$19</f>
        <v>1454.317139142009</v>
      </c>
      <c r="J253" s="59">
        <f>+$C253*'Estructura Poblacion'!I$19</f>
        <v>773.54472436578567</v>
      </c>
      <c r="K253" s="59">
        <f>+$C253*'Estructura Poblacion'!J$19</f>
        <v>426.09720998200066</v>
      </c>
      <c r="L253" s="59">
        <f>+$C253*'Estructura Poblacion'!K$19</f>
        <v>447.7492839190096</v>
      </c>
      <c r="M253" s="129">
        <f>+ROUND(D253*Parámetros!$B$105,0)</f>
        <v>0</v>
      </c>
      <c r="N253" s="129">
        <f>+ROUND(E253*Parámetros!$B$106,0)</f>
        <v>2</v>
      </c>
      <c r="O253" s="129">
        <f>+ROUND(F253*Parámetros!$B$107,0)</f>
        <v>28</v>
      </c>
      <c r="P253" s="129">
        <f>+ROUND(G253*Parámetros!$B$108,0)</f>
        <v>85</v>
      </c>
      <c r="Q253" s="129">
        <f>+ROUND(H253*Parámetros!$B$109,0)</f>
        <v>105</v>
      </c>
      <c r="R253" s="129">
        <f>+ROUND(I253*Parámetros!$B$110,0)</f>
        <v>148</v>
      </c>
      <c r="S253" s="129">
        <f>+ROUND(J253*Parámetros!$B$111,0)</f>
        <v>128</v>
      </c>
      <c r="T253" s="129">
        <f>+ROUND(K253*Parámetros!$B$112,0)</f>
        <v>104</v>
      </c>
      <c r="U253" s="129">
        <f>+ROUND(L253*Parámetros!$B$113,0)</f>
        <v>122</v>
      </c>
      <c r="V253" s="129">
        <f t="shared" si="24"/>
        <v>722</v>
      </c>
      <c r="W253" s="129">
        <f t="shared" si="26"/>
        <v>877</v>
      </c>
      <c r="X253" s="59">
        <f t="shared" si="21"/>
        <v>9762</v>
      </c>
      <c r="Y253" s="60">
        <f>+ROUND(M253*Parámetros!$C$105,0)</f>
        <v>0</v>
      </c>
      <c r="Z253" s="60">
        <f>+ROUND(N253*Parámetros!$C$106,0)</f>
        <v>0</v>
      </c>
      <c r="AA253" s="60">
        <f>+ROUND(O253*Parámetros!$C$107,0)</f>
        <v>1</v>
      </c>
      <c r="AB253" s="60">
        <f>+ROUND(P253*Parámetros!$C$108,0)</f>
        <v>4</v>
      </c>
      <c r="AC253" s="60">
        <f>+ROUND(Q253*Parámetros!$C$109,0)</f>
        <v>7</v>
      </c>
      <c r="AD253" s="60">
        <f>+ROUND(R253*Parámetros!$C$110,0)</f>
        <v>18</v>
      </c>
      <c r="AE253" s="60">
        <f>+ROUND(S253*Parámetros!$C$111,0)</f>
        <v>35</v>
      </c>
      <c r="AF253" s="60">
        <f>+ROUND(T253*Parámetros!$C$112,0)</f>
        <v>45</v>
      </c>
      <c r="AG253" s="60">
        <f>+ROUND(U253*Parámetros!$C$113,0)</f>
        <v>86</v>
      </c>
      <c r="AH253" s="60">
        <f t="shared" si="25"/>
        <v>196</v>
      </c>
      <c r="AI253" s="107">
        <f t="shared" si="27"/>
        <v>239</v>
      </c>
      <c r="AJ253" s="59">
        <f t="shared" si="22"/>
        <v>2652</v>
      </c>
    </row>
    <row r="254" spans="1:36" x14ac:dyDescent="0.25">
      <c r="A254" s="22">
        <v>44136</v>
      </c>
      <c r="B254" s="52">
        <f t="shared" si="23"/>
        <v>244</v>
      </c>
      <c r="C254" s="56">
        <f>+'Modelo predictivo'!G251</f>
        <v>11386.91665225476</v>
      </c>
      <c r="D254" s="59">
        <f>+$C254*'Estructura Poblacion'!C$19</f>
        <v>464.51158665813455</v>
      </c>
      <c r="E254" s="59">
        <f>+$C254*'Estructura Poblacion'!D$19</f>
        <v>763.92195314164246</v>
      </c>
      <c r="F254" s="59">
        <f>+$C254*'Estructura Poblacion'!E$19</f>
        <v>2318.3414307135799</v>
      </c>
      <c r="G254" s="59">
        <f>+$C254*'Estructura Poblacion'!F$19</f>
        <v>2645.9133923908853</v>
      </c>
      <c r="H254" s="59">
        <f>+$C254*'Estructura Poblacion'!G$19</f>
        <v>2118.6958362146929</v>
      </c>
      <c r="I254" s="59">
        <f>+$C254*'Estructura Poblacion'!H$19</f>
        <v>1442.0438813659177</v>
      </c>
      <c r="J254" s="59">
        <f>+$C254*'Estructura Poblacion'!I$19</f>
        <v>767.01663393216961</v>
      </c>
      <c r="K254" s="59">
        <f>+$C254*'Estructura Poblacion'!J$19</f>
        <v>422.50129492672767</v>
      </c>
      <c r="L254" s="59">
        <f>+$C254*'Estructura Poblacion'!K$19</f>
        <v>443.97064291101026</v>
      </c>
      <c r="M254" s="129">
        <f>+ROUND(D254*Parámetros!$B$105,0)</f>
        <v>0</v>
      </c>
      <c r="N254" s="129">
        <f>+ROUND(E254*Parámetros!$B$106,0)</f>
        <v>2</v>
      </c>
      <c r="O254" s="129">
        <f>+ROUND(F254*Parámetros!$B$107,0)</f>
        <v>28</v>
      </c>
      <c r="P254" s="129">
        <f>+ROUND(G254*Parámetros!$B$108,0)</f>
        <v>85</v>
      </c>
      <c r="Q254" s="129">
        <f>+ROUND(H254*Parámetros!$B$109,0)</f>
        <v>104</v>
      </c>
      <c r="R254" s="129">
        <f>+ROUND(I254*Parámetros!$B$110,0)</f>
        <v>147</v>
      </c>
      <c r="S254" s="129">
        <f>+ROUND(J254*Parámetros!$B$111,0)</f>
        <v>127</v>
      </c>
      <c r="T254" s="129">
        <f>+ROUND(K254*Parámetros!$B$112,0)</f>
        <v>103</v>
      </c>
      <c r="U254" s="129">
        <f>+ROUND(L254*Parámetros!$B$113,0)</f>
        <v>121</v>
      </c>
      <c r="V254" s="129">
        <f t="shared" si="24"/>
        <v>717</v>
      </c>
      <c r="W254" s="129">
        <f t="shared" si="26"/>
        <v>880</v>
      </c>
      <c r="X254" s="59">
        <f t="shared" si="21"/>
        <v>9599</v>
      </c>
      <c r="Y254" s="60">
        <f>+ROUND(M254*Parámetros!$C$105,0)</f>
        <v>0</v>
      </c>
      <c r="Z254" s="60">
        <f>+ROUND(N254*Parámetros!$C$106,0)</f>
        <v>0</v>
      </c>
      <c r="AA254" s="60">
        <f>+ROUND(O254*Parámetros!$C$107,0)</f>
        <v>1</v>
      </c>
      <c r="AB254" s="60">
        <f>+ROUND(P254*Parámetros!$C$108,0)</f>
        <v>4</v>
      </c>
      <c r="AC254" s="60">
        <f>+ROUND(Q254*Parámetros!$C$109,0)</f>
        <v>7</v>
      </c>
      <c r="AD254" s="60">
        <f>+ROUND(R254*Parámetros!$C$110,0)</f>
        <v>18</v>
      </c>
      <c r="AE254" s="60">
        <f>+ROUND(S254*Parámetros!$C$111,0)</f>
        <v>35</v>
      </c>
      <c r="AF254" s="60">
        <f>+ROUND(T254*Parámetros!$C$112,0)</f>
        <v>44</v>
      </c>
      <c r="AG254" s="60">
        <f>+ROUND(U254*Parámetros!$C$113,0)</f>
        <v>86</v>
      </c>
      <c r="AH254" s="60">
        <f t="shared" si="25"/>
        <v>195</v>
      </c>
      <c r="AI254" s="107">
        <f t="shared" si="27"/>
        <v>240</v>
      </c>
      <c r="AJ254" s="59">
        <f t="shared" si="22"/>
        <v>2607</v>
      </c>
    </row>
    <row r="255" spans="1:36" x14ac:dyDescent="0.25">
      <c r="A255" s="22">
        <v>44137</v>
      </c>
      <c r="B255" s="52">
        <f t="shared" si="23"/>
        <v>245</v>
      </c>
      <c r="C255" s="56">
        <f>+'Modelo predictivo'!G252</f>
        <v>10089.777849599719</v>
      </c>
      <c r="D255" s="59">
        <f>+$C255*'Estructura Poblacion'!C$19</f>
        <v>411.59682300981927</v>
      </c>
      <c r="E255" s="59">
        <f>+$C255*'Estructura Poblacion'!D$19</f>
        <v>676.89990512973952</v>
      </c>
      <c r="F255" s="59">
        <f>+$C255*'Estructura Poblacion'!E$19</f>
        <v>2054.2479346936611</v>
      </c>
      <c r="G255" s="59">
        <f>+$C255*'Estructura Poblacion'!F$19</f>
        <v>2344.5045883618113</v>
      </c>
      <c r="H255" s="59">
        <f>+$C255*'Estructura Poblacion'!G$19</f>
        <v>1877.3449363963862</v>
      </c>
      <c r="I255" s="59">
        <f>+$C255*'Estructura Poblacion'!H$19</f>
        <v>1277.7736815589644</v>
      </c>
      <c r="J255" s="59">
        <f>+$C255*'Estructura Poblacion'!I$19</f>
        <v>679.64205584932529</v>
      </c>
      <c r="K255" s="59">
        <f>+$C255*'Estructura Poblacion'!J$19</f>
        <v>374.37212699144288</v>
      </c>
      <c r="L255" s="59">
        <f>+$C255*'Estructura Poblacion'!K$19</f>
        <v>393.39579760856901</v>
      </c>
      <c r="M255" s="129">
        <f>+ROUND(D255*Parámetros!$B$105,0)</f>
        <v>0</v>
      </c>
      <c r="N255" s="129">
        <f>+ROUND(E255*Parámetros!$B$106,0)</f>
        <v>2</v>
      </c>
      <c r="O255" s="129">
        <f>+ROUND(F255*Parámetros!$B$107,0)</f>
        <v>25</v>
      </c>
      <c r="P255" s="129">
        <f>+ROUND(G255*Parámetros!$B$108,0)</f>
        <v>75</v>
      </c>
      <c r="Q255" s="129">
        <f>+ROUND(H255*Parámetros!$B$109,0)</f>
        <v>92</v>
      </c>
      <c r="R255" s="129">
        <f>+ROUND(I255*Parámetros!$B$110,0)</f>
        <v>130</v>
      </c>
      <c r="S255" s="129">
        <f>+ROUND(J255*Parámetros!$B$111,0)</f>
        <v>113</v>
      </c>
      <c r="T255" s="129">
        <f>+ROUND(K255*Parámetros!$B$112,0)</f>
        <v>91</v>
      </c>
      <c r="U255" s="129">
        <f>+ROUND(L255*Parámetros!$B$113,0)</f>
        <v>107</v>
      </c>
      <c r="V255" s="129">
        <f t="shared" si="24"/>
        <v>635</v>
      </c>
      <c r="W255" s="129">
        <f t="shared" si="26"/>
        <v>883</v>
      </c>
      <c r="X255" s="59">
        <f t="shared" si="21"/>
        <v>9351</v>
      </c>
      <c r="Y255" s="60">
        <f>+ROUND(M255*Parámetros!$C$105,0)</f>
        <v>0</v>
      </c>
      <c r="Z255" s="60">
        <f>+ROUND(N255*Parámetros!$C$106,0)</f>
        <v>0</v>
      </c>
      <c r="AA255" s="60">
        <f>+ROUND(O255*Parámetros!$C$107,0)</f>
        <v>1</v>
      </c>
      <c r="AB255" s="60">
        <f>+ROUND(P255*Parámetros!$C$108,0)</f>
        <v>4</v>
      </c>
      <c r="AC255" s="60">
        <f>+ROUND(Q255*Parámetros!$C$109,0)</f>
        <v>6</v>
      </c>
      <c r="AD255" s="60">
        <f>+ROUND(R255*Parámetros!$C$110,0)</f>
        <v>16</v>
      </c>
      <c r="AE255" s="60">
        <f>+ROUND(S255*Parámetros!$C$111,0)</f>
        <v>31</v>
      </c>
      <c r="AF255" s="60">
        <f>+ROUND(T255*Parámetros!$C$112,0)</f>
        <v>39</v>
      </c>
      <c r="AG255" s="60">
        <f>+ROUND(U255*Parámetros!$C$113,0)</f>
        <v>76</v>
      </c>
      <c r="AH255" s="60">
        <f t="shared" si="25"/>
        <v>173</v>
      </c>
      <c r="AI255" s="107">
        <f t="shared" si="27"/>
        <v>240</v>
      </c>
      <c r="AJ255" s="59">
        <f t="shared" si="22"/>
        <v>2540</v>
      </c>
    </row>
    <row r="256" spans="1:36" x14ac:dyDescent="0.25">
      <c r="A256" s="22">
        <v>44138</v>
      </c>
      <c r="B256" s="52">
        <f t="shared" si="23"/>
        <v>246</v>
      </c>
      <c r="C256" s="56">
        <f>+'Modelo predictivo'!G253</f>
        <v>9936.7851295247674</v>
      </c>
      <c r="D256" s="59">
        <f>+$C256*'Estructura Poblacion'!C$19</f>
        <v>405.35572251532437</v>
      </c>
      <c r="E256" s="59">
        <f>+$C256*'Estructura Poblacion'!D$19</f>
        <v>666.63597670158447</v>
      </c>
      <c r="F256" s="59">
        <f>+$C256*'Estructura Poblacion'!E$19</f>
        <v>2023.099084449193</v>
      </c>
      <c r="G256" s="59">
        <f>+$C256*'Estructura Poblacion'!F$19</f>
        <v>2308.9545356700264</v>
      </c>
      <c r="H256" s="59">
        <f>+$C256*'Estructura Poblacion'!G$19</f>
        <v>1848.8784911862358</v>
      </c>
      <c r="I256" s="59">
        <f>+$C256*'Estructura Poblacion'!H$19</f>
        <v>1258.3986195808013</v>
      </c>
      <c r="J256" s="59">
        <f>+$C256*'Estructura Poblacion'!I$19</f>
        <v>669.33654780428481</v>
      </c>
      <c r="K256" s="59">
        <f>+$C256*'Estructura Poblacion'!J$19</f>
        <v>368.69546979616695</v>
      </c>
      <c r="L256" s="59">
        <f>+$C256*'Estructura Poblacion'!K$19</f>
        <v>387.43068182115076</v>
      </c>
      <c r="M256" s="129">
        <f>+ROUND(D256*Parámetros!$B$105,0)</f>
        <v>0</v>
      </c>
      <c r="N256" s="129">
        <f>+ROUND(E256*Parámetros!$B$106,0)</f>
        <v>2</v>
      </c>
      <c r="O256" s="129">
        <f>+ROUND(F256*Parámetros!$B$107,0)</f>
        <v>24</v>
      </c>
      <c r="P256" s="129">
        <f>+ROUND(G256*Parámetros!$B$108,0)</f>
        <v>74</v>
      </c>
      <c r="Q256" s="129">
        <f>+ROUND(H256*Parámetros!$B$109,0)</f>
        <v>91</v>
      </c>
      <c r="R256" s="129">
        <f>+ROUND(I256*Parámetros!$B$110,0)</f>
        <v>128</v>
      </c>
      <c r="S256" s="129">
        <f>+ROUND(J256*Parámetros!$B$111,0)</f>
        <v>111</v>
      </c>
      <c r="T256" s="129">
        <f>+ROUND(K256*Parámetros!$B$112,0)</f>
        <v>90</v>
      </c>
      <c r="U256" s="129">
        <f>+ROUND(L256*Parámetros!$B$113,0)</f>
        <v>106</v>
      </c>
      <c r="V256" s="129">
        <f t="shared" si="24"/>
        <v>626</v>
      </c>
      <c r="W256" s="129">
        <f t="shared" si="26"/>
        <v>887</v>
      </c>
      <c r="X256" s="59">
        <f t="shared" si="21"/>
        <v>9090</v>
      </c>
      <c r="Y256" s="60">
        <f>+ROUND(M256*Parámetros!$C$105,0)</f>
        <v>0</v>
      </c>
      <c r="Z256" s="60">
        <f>+ROUND(N256*Parámetros!$C$106,0)</f>
        <v>0</v>
      </c>
      <c r="AA256" s="60">
        <f>+ROUND(O256*Parámetros!$C$107,0)</f>
        <v>1</v>
      </c>
      <c r="AB256" s="60">
        <f>+ROUND(P256*Parámetros!$C$108,0)</f>
        <v>4</v>
      </c>
      <c r="AC256" s="60">
        <f>+ROUND(Q256*Parámetros!$C$109,0)</f>
        <v>6</v>
      </c>
      <c r="AD256" s="60">
        <f>+ROUND(R256*Parámetros!$C$110,0)</f>
        <v>16</v>
      </c>
      <c r="AE256" s="60">
        <f>+ROUND(S256*Parámetros!$C$111,0)</f>
        <v>30</v>
      </c>
      <c r="AF256" s="60">
        <f>+ROUND(T256*Parámetros!$C$112,0)</f>
        <v>39</v>
      </c>
      <c r="AG256" s="60">
        <f>+ROUND(U256*Parámetros!$C$113,0)</f>
        <v>75</v>
      </c>
      <c r="AH256" s="60">
        <f t="shared" si="25"/>
        <v>171</v>
      </c>
      <c r="AI256" s="107">
        <f t="shared" si="27"/>
        <v>241</v>
      </c>
      <c r="AJ256" s="59">
        <f t="shared" si="22"/>
        <v>2470</v>
      </c>
    </row>
    <row r="257" spans="1:36" x14ac:dyDescent="0.25">
      <c r="A257" s="22">
        <v>44139</v>
      </c>
      <c r="B257" s="52">
        <f t="shared" si="23"/>
        <v>247</v>
      </c>
      <c r="C257" s="56">
        <f>+'Modelo predictivo'!G254</f>
        <v>9786.0157307460904</v>
      </c>
      <c r="D257" s="59">
        <f>+$C257*'Estructura Poblacion'!C$19</f>
        <v>399.20531896140807</v>
      </c>
      <c r="E257" s="59">
        <f>+$C257*'Estructura Poblacion'!D$19</f>
        <v>656.52120576697939</v>
      </c>
      <c r="F257" s="59">
        <f>+$C257*'Estructura Poblacion'!E$19</f>
        <v>1992.4028956259287</v>
      </c>
      <c r="G257" s="59">
        <f>+$C257*'Estructura Poblacion'!F$19</f>
        <v>2273.9211035677345</v>
      </c>
      <c r="H257" s="59">
        <f>+$C257*'Estructura Poblacion'!G$19</f>
        <v>1820.8257261422655</v>
      </c>
      <c r="I257" s="59">
        <f>+$C257*'Estructura Poblacion'!H$19</f>
        <v>1239.3051199403208</v>
      </c>
      <c r="J257" s="59">
        <f>+$C257*'Estructura Poblacion'!I$19</f>
        <v>659.18080149623586</v>
      </c>
      <c r="K257" s="59">
        <f>+$C257*'Estructura Poblacion'!J$19</f>
        <v>363.1013069367504</v>
      </c>
      <c r="L257" s="59">
        <f>+$C257*'Estructura Poblacion'!K$19</f>
        <v>381.55225230846781</v>
      </c>
      <c r="M257" s="129">
        <f>+ROUND(D257*Parámetros!$B$105,0)</f>
        <v>0</v>
      </c>
      <c r="N257" s="129">
        <f>+ROUND(E257*Parámetros!$B$106,0)</f>
        <v>2</v>
      </c>
      <c r="O257" s="129">
        <f>+ROUND(F257*Parámetros!$B$107,0)</f>
        <v>24</v>
      </c>
      <c r="P257" s="129">
        <f>+ROUND(G257*Parámetros!$B$108,0)</f>
        <v>73</v>
      </c>
      <c r="Q257" s="129">
        <f>+ROUND(H257*Parámetros!$B$109,0)</f>
        <v>89</v>
      </c>
      <c r="R257" s="129">
        <f>+ROUND(I257*Parámetros!$B$110,0)</f>
        <v>126</v>
      </c>
      <c r="S257" s="129">
        <f>+ROUND(J257*Parámetros!$B$111,0)</f>
        <v>109</v>
      </c>
      <c r="T257" s="129">
        <f>+ROUND(K257*Parámetros!$B$112,0)</f>
        <v>88</v>
      </c>
      <c r="U257" s="129">
        <f>+ROUND(L257*Parámetros!$B$113,0)</f>
        <v>104</v>
      </c>
      <c r="V257" s="129">
        <f t="shared" si="24"/>
        <v>615</v>
      </c>
      <c r="W257" s="129">
        <f t="shared" si="26"/>
        <v>893</v>
      </c>
      <c r="X257" s="59">
        <f t="shared" si="21"/>
        <v>8812</v>
      </c>
      <c r="Y257" s="60">
        <f>+ROUND(M257*Parámetros!$C$105,0)</f>
        <v>0</v>
      </c>
      <c r="Z257" s="60">
        <f>+ROUND(N257*Parámetros!$C$106,0)</f>
        <v>0</v>
      </c>
      <c r="AA257" s="60">
        <f>+ROUND(O257*Parámetros!$C$107,0)</f>
        <v>1</v>
      </c>
      <c r="AB257" s="60">
        <f>+ROUND(P257*Parámetros!$C$108,0)</f>
        <v>4</v>
      </c>
      <c r="AC257" s="60">
        <f>+ROUND(Q257*Parámetros!$C$109,0)</f>
        <v>6</v>
      </c>
      <c r="AD257" s="60">
        <f>+ROUND(R257*Parámetros!$C$110,0)</f>
        <v>15</v>
      </c>
      <c r="AE257" s="60">
        <f>+ROUND(S257*Parámetros!$C$111,0)</f>
        <v>30</v>
      </c>
      <c r="AF257" s="60">
        <f>+ROUND(T257*Parámetros!$C$112,0)</f>
        <v>38</v>
      </c>
      <c r="AG257" s="60">
        <f>+ROUND(U257*Parámetros!$C$113,0)</f>
        <v>74</v>
      </c>
      <c r="AH257" s="60">
        <f t="shared" si="25"/>
        <v>168</v>
      </c>
      <c r="AI257" s="107">
        <f t="shared" si="27"/>
        <v>242</v>
      </c>
      <c r="AJ257" s="59">
        <f t="shared" si="22"/>
        <v>2396</v>
      </c>
    </row>
    <row r="258" spans="1:36" x14ac:dyDescent="0.25">
      <c r="A258" s="22">
        <v>44140</v>
      </c>
      <c r="B258" s="52">
        <f t="shared" si="23"/>
        <v>248</v>
      </c>
      <c r="C258" s="56">
        <f>+'Modelo predictivo'!G255</f>
        <v>9637.4403472691774</v>
      </c>
      <c r="D258" s="59">
        <f>+$C258*'Estructura Poblacion'!C$19</f>
        <v>393.14441685552185</v>
      </c>
      <c r="E258" s="59">
        <f>+$C258*'Estructura Poblacion'!D$19</f>
        <v>646.55362625440102</v>
      </c>
      <c r="F258" s="59">
        <f>+$C258*'Estructura Poblacion'!E$19</f>
        <v>1962.1534016129485</v>
      </c>
      <c r="G258" s="59">
        <f>+$C258*'Estructura Poblacion'!F$19</f>
        <v>2239.3974823868125</v>
      </c>
      <c r="H258" s="59">
        <f>+$C258*'Estructura Poblacion'!G$19</f>
        <v>1793.1811884724298</v>
      </c>
      <c r="I258" s="59">
        <f>+$C258*'Estructura Poblacion'!H$19</f>
        <v>1220.4894713141359</v>
      </c>
      <c r="J258" s="59">
        <f>+$C258*'Estructura Poblacion'!I$19</f>
        <v>649.17284288901465</v>
      </c>
      <c r="K258" s="59">
        <f>+$C258*'Estructura Poblacion'!J$19</f>
        <v>357.58855104064043</v>
      </c>
      <c r="L258" s="59">
        <f>+$C258*'Estructura Poblacion'!K$19</f>
        <v>375.75936644327322</v>
      </c>
      <c r="M258" s="129">
        <f>+ROUND(D258*Parámetros!$B$105,0)</f>
        <v>0</v>
      </c>
      <c r="N258" s="129">
        <f>+ROUND(E258*Parámetros!$B$106,0)</f>
        <v>2</v>
      </c>
      <c r="O258" s="129">
        <f>+ROUND(F258*Parámetros!$B$107,0)</f>
        <v>24</v>
      </c>
      <c r="P258" s="129">
        <f>+ROUND(G258*Parámetros!$B$108,0)</f>
        <v>72</v>
      </c>
      <c r="Q258" s="129">
        <f>+ROUND(H258*Parámetros!$B$109,0)</f>
        <v>88</v>
      </c>
      <c r="R258" s="129">
        <f>+ROUND(I258*Parámetros!$B$110,0)</f>
        <v>124</v>
      </c>
      <c r="S258" s="129">
        <f>+ROUND(J258*Parámetros!$B$111,0)</f>
        <v>108</v>
      </c>
      <c r="T258" s="129">
        <f>+ROUND(K258*Parámetros!$B$112,0)</f>
        <v>87</v>
      </c>
      <c r="U258" s="129">
        <f>+ROUND(L258*Parámetros!$B$113,0)</f>
        <v>103</v>
      </c>
      <c r="V258" s="129">
        <f t="shared" si="24"/>
        <v>608</v>
      </c>
      <c r="W258" s="129">
        <f t="shared" si="26"/>
        <v>895</v>
      </c>
      <c r="X258" s="59">
        <f t="shared" si="21"/>
        <v>8525</v>
      </c>
      <c r="Y258" s="60">
        <f>+ROUND(M258*Parámetros!$C$105,0)</f>
        <v>0</v>
      </c>
      <c r="Z258" s="60">
        <f>+ROUND(N258*Parámetros!$C$106,0)</f>
        <v>0</v>
      </c>
      <c r="AA258" s="60">
        <f>+ROUND(O258*Parámetros!$C$107,0)</f>
        <v>1</v>
      </c>
      <c r="AB258" s="60">
        <f>+ROUND(P258*Parámetros!$C$108,0)</f>
        <v>4</v>
      </c>
      <c r="AC258" s="60">
        <f>+ROUND(Q258*Parámetros!$C$109,0)</f>
        <v>6</v>
      </c>
      <c r="AD258" s="60">
        <f>+ROUND(R258*Parámetros!$C$110,0)</f>
        <v>15</v>
      </c>
      <c r="AE258" s="60">
        <f>+ROUND(S258*Parámetros!$C$111,0)</f>
        <v>30</v>
      </c>
      <c r="AF258" s="60">
        <f>+ROUND(T258*Parámetros!$C$112,0)</f>
        <v>38</v>
      </c>
      <c r="AG258" s="60">
        <f>+ROUND(U258*Parámetros!$C$113,0)</f>
        <v>73</v>
      </c>
      <c r="AH258" s="60">
        <f t="shared" si="25"/>
        <v>167</v>
      </c>
      <c r="AI258" s="107">
        <f t="shared" si="27"/>
        <v>243</v>
      </c>
      <c r="AJ258" s="59">
        <f t="shared" si="22"/>
        <v>2320</v>
      </c>
    </row>
    <row r="259" spans="1:36" x14ac:dyDescent="0.25">
      <c r="A259" s="22">
        <v>44141</v>
      </c>
      <c r="B259" s="52">
        <f t="shared" si="23"/>
        <v>249</v>
      </c>
      <c r="C259" s="56">
        <f>+'Modelo predictivo'!G256</f>
        <v>9491.0299639999866</v>
      </c>
      <c r="D259" s="59">
        <f>+$C259*'Estructura Poblacion'!C$19</f>
        <v>387.17183257195018</v>
      </c>
      <c r="E259" s="59">
        <f>+$C259*'Estructura Poblacion'!D$19</f>
        <v>636.73129160816734</v>
      </c>
      <c r="F259" s="59">
        <f>+$C259*'Estructura Poblacion'!E$19</f>
        <v>1932.3446950257787</v>
      </c>
      <c r="G259" s="59">
        <f>+$C259*'Estructura Poblacion'!F$19</f>
        <v>2205.3769300540325</v>
      </c>
      <c r="H259" s="59">
        <f>+$C259*'Estructura Poblacion'!G$19</f>
        <v>1765.9394795108024</v>
      </c>
      <c r="I259" s="59">
        <f>+$C259*'Estructura Poblacion'!H$19</f>
        <v>1201.9479992186175</v>
      </c>
      <c r="J259" s="59">
        <f>+$C259*'Estructura Poblacion'!I$19</f>
        <v>639.31071754135814</v>
      </c>
      <c r="K259" s="59">
        <f>+$C259*'Estructura Poblacion'!J$19</f>
        <v>352.1561255288841</v>
      </c>
      <c r="L259" s="59">
        <f>+$C259*'Estructura Poblacion'!K$19</f>
        <v>370.05089294039584</v>
      </c>
      <c r="M259" s="129">
        <f>+ROUND(D259*Parámetros!$B$105,0)</f>
        <v>0</v>
      </c>
      <c r="N259" s="129">
        <f>+ROUND(E259*Parámetros!$B$106,0)</f>
        <v>2</v>
      </c>
      <c r="O259" s="129">
        <f>+ROUND(F259*Parámetros!$B$107,0)</f>
        <v>23</v>
      </c>
      <c r="P259" s="129">
        <f>+ROUND(G259*Parámetros!$B$108,0)</f>
        <v>71</v>
      </c>
      <c r="Q259" s="129">
        <f>+ROUND(H259*Parámetros!$B$109,0)</f>
        <v>87</v>
      </c>
      <c r="R259" s="129">
        <f>+ROUND(I259*Parámetros!$B$110,0)</f>
        <v>123</v>
      </c>
      <c r="S259" s="129">
        <f>+ROUND(J259*Parámetros!$B$111,0)</f>
        <v>106</v>
      </c>
      <c r="T259" s="129">
        <f>+ROUND(K259*Parámetros!$B$112,0)</f>
        <v>86</v>
      </c>
      <c r="U259" s="129">
        <f>+ROUND(L259*Parámetros!$B$113,0)</f>
        <v>101</v>
      </c>
      <c r="V259" s="129">
        <f t="shared" si="24"/>
        <v>599</v>
      </c>
      <c r="W259" s="129">
        <f t="shared" si="26"/>
        <v>899</v>
      </c>
      <c r="X259" s="59">
        <f t="shared" si="21"/>
        <v>8225</v>
      </c>
      <c r="Y259" s="60">
        <f>+ROUND(M259*Parámetros!$C$105,0)</f>
        <v>0</v>
      </c>
      <c r="Z259" s="60">
        <f>+ROUND(N259*Parámetros!$C$106,0)</f>
        <v>0</v>
      </c>
      <c r="AA259" s="60">
        <f>+ROUND(O259*Parámetros!$C$107,0)</f>
        <v>1</v>
      </c>
      <c r="AB259" s="60">
        <f>+ROUND(P259*Parámetros!$C$108,0)</f>
        <v>4</v>
      </c>
      <c r="AC259" s="60">
        <f>+ROUND(Q259*Parámetros!$C$109,0)</f>
        <v>5</v>
      </c>
      <c r="AD259" s="60">
        <f>+ROUND(R259*Parámetros!$C$110,0)</f>
        <v>15</v>
      </c>
      <c r="AE259" s="60">
        <f>+ROUND(S259*Parámetros!$C$111,0)</f>
        <v>29</v>
      </c>
      <c r="AF259" s="60">
        <f>+ROUND(T259*Parámetros!$C$112,0)</f>
        <v>37</v>
      </c>
      <c r="AG259" s="60">
        <f>+ROUND(U259*Parámetros!$C$113,0)</f>
        <v>72</v>
      </c>
      <c r="AH259" s="60">
        <f t="shared" si="25"/>
        <v>163</v>
      </c>
      <c r="AI259" s="107">
        <f t="shared" si="27"/>
        <v>245</v>
      </c>
      <c r="AJ259" s="59">
        <f t="shared" si="22"/>
        <v>2238</v>
      </c>
    </row>
    <row r="260" spans="1:36" x14ac:dyDescent="0.25">
      <c r="A260" s="22">
        <v>44142</v>
      </c>
      <c r="B260" s="52">
        <f t="shared" si="23"/>
        <v>250</v>
      </c>
      <c r="C260" s="56">
        <f>+'Modelo predictivo'!G257</f>
        <v>9346.7558571398258</v>
      </c>
      <c r="D260" s="59">
        <f>+$C260*'Estructura Poblacion'!C$19</f>
        <v>381.28639436791906</v>
      </c>
      <c r="E260" s="59">
        <f>+$C260*'Estructura Poblacion'!D$19</f>
        <v>627.05227481492898</v>
      </c>
      <c r="F260" s="59">
        <f>+$C260*'Estructura Poblacion'!E$19</f>
        <v>1902.9709277867887</v>
      </c>
      <c r="G260" s="59">
        <f>+$C260*'Estructura Poblacion'!F$19</f>
        <v>2171.8527721828195</v>
      </c>
      <c r="H260" s="59">
        <f>+$C260*'Estructura Poblacion'!G$19</f>
        <v>1739.0952547910501</v>
      </c>
      <c r="I260" s="59">
        <f>+$C260*'Estructura Poblacion'!H$19</f>
        <v>1183.6770660599007</v>
      </c>
      <c r="J260" s="59">
        <f>+$C260*'Estructura Poblacion'!I$19</f>
        <v>629.59249063350262</v>
      </c>
      <c r="K260" s="59">
        <f>+$C260*'Estructura Poblacion'!J$19</f>
        <v>346.80296463078048</v>
      </c>
      <c r="L260" s="59">
        <f>+$C260*'Estructura Poblacion'!K$19</f>
        <v>364.42571187213588</v>
      </c>
      <c r="M260" s="129">
        <f>+ROUND(D260*Parámetros!$B$105,0)</f>
        <v>0</v>
      </c>
      <c r="N260" s="129">
        <f>+ROUND(E260*Parámetros!$B$106,0)</f>
        <v>2</v>
      </c>
      <c r="O260" s="129">
        <f>+ROUND(F260*Parámetros!$B$107,0)</f>
        <v>23</v>
      </c>
      <c r="P260" s="129">
        <f>+ROUND(G260*Parámetros!$B$108,0)</f>
        <v>69</v>
      </c>
      <c r="Q260" s="129">
        <f>+ROUND(H260*Parámetros!$B$109,0)</f>
        <v>85</v>
      </c>
      <c r="R260" s="129">
        <f>+ROUND(I260*Parámetros!$B$110,0)</f>
        <v>121</v>
      </c>
      <c r="S260" s="129">
        <f>+ROUND(J260*Parámetros!$B$111,0)</f>
        <v>105</v>
      </c>
      <c r="T260" s="129">
        <f>+ROUND(K260*Parámetros!$B$112,0)</f>
        <v>84</v>
      </c>
      <c r="U260" s="129">
        <f>+ROUND(L260*Parámetros!$B$113,0)</f>
        <v>99</v>
      </c>
      <c r="V260" s="129">
        <f t="shared" si="24"/>
        <v>588</v>
      </c>
      <c r="W260" s="129">
        <f t="shared" si="26"/>
        <v>753</v>
      </c>
      <c r="X260" s="59">
        <f t="shared" si="21"/>
        <v>8060</v>
      </c>
      <c r="Y260" s="60">
        <f>+ROUND(M260*Parámetros!$C$105,0)</f>
        <v>0</v>
      </c>
      <c r="Z260" s="60">
        <f>+ROUND(N260*Parámetros!$C$106,0)</f>
        <v>0</v>
      </c>
      <c r="AA260" s="60">
        <f>+ROUND(O260*Parámetros!$C$107,0)</f>
        <v>1</v>
      </c>
      <c r="AB260" s="60">
        <f>+ROUND(P260*Parámetros!$C$108,0)</f>
        <v>3</v>
      </c>
      <c r="AC260" s="60">
        <f>+ROUND(Q260*Parámetros!$C$109,0)</f>
        <v>5</v>
      </c>
      <c r="AD260" s="60">
        <f>+ROUND(R260*Parámetros!$C$110,0)</f>
        <v>15</v>
      </c>
      <c r="AE260" s="60">
        <f>+ROUND(S260*Parámetros!$C$111,0)</f>
        <v>29</v>
      </c>
      <c r="AF260" s="60">
        <f>+ROUND(T260*Parámetros!$C$112,0)</f>
        <v>36</v>
      </c>
      <c r="AG260" s="60">
        <f>+ROUND(U260*Parámetros!$C$113,0)</f>
        <v>70</v>
      </c>
      <c r="AH260" s="60">
        <f t="shared" si="25"/>
        <v>159</v>
      </c>
      <c r="AI260" s="107">
        <f t="shared" si="27"/>
        <v>205</v>
      </c>
      <c r="AJ260" s="59">
        <f t="shared" si="22"/>
        <v>2192</v>
      </c>
    </row>
    <row r="261" spans="1:36" x14ac:dyDescent="0.25">
      <c r="A261" s="22">
        <v>44143</v>
      </c>
      <c r="B261" s="52">
        <f t="shared" si="23"/>
        <v>251</v>
      </c>
      <c r="C261" s="56">
        <f>+'Modelo predictivo'!G258</f>
        <v>9204.5895943716168</v>
      </c>
      <c r="D261" s="59">
        <f>+$C261*'Estructura Poblacion'!C$19</f>
        <v>375.48694239119436</v>
      </c>
      <c r="E261" s="59">
        <f>+$C261*'Estructura Poblacion'!D$19</f>
        <v>617.51466841616491</v>
      </c>
      <c r="F261" s="59">
        <f>+$C261*'Estructura Poblacion'!E$19</f>
        <v>1874.0263111631141</v>
      </c>
      <c r="G261" s="59">
        <f>+$C261*'Estructura Poblacion'!F$19</f>
        <v>2138.8184021165312</v>
      </c>
      <c r="H261" s="59">
        <f>+$C261*'Estructura Poblacion'!G$19</f>
        <v>1712.6432240810891</v>
      </c>
      <c r="I261" s="59">
        <f>+$C261*'Estructura Poblacion'!H$19</f>
        <v>1165.6730711574737</v>
      </c>
      <c r="J261" s="59">
        <f>+$C261*'Estructura Poblacion'!I$19</f>
        <v>620.01624697973045</v>
      </c>
      <c r="K261" s="59">
        <f>+$C261*'Estructura Poblacion'!J$19</f>
        <v>341.52801339079156</v>
      </c>
      <c r="L261" s="59">
        <f>+$C261*'Estructura Poblacion'!K$19</f>
        <v>358.88271467552784</v>
      </c>
      <c r="M261" s="129">
        <f>+ROUND(D261*Parámetros!$B$105,0)</f>
        <v>0</v>
      </c>
      <c r="N261" s="129">
        <f>+ROUND(E261*Parámetros!$B$106,0)</f>
        <v>2</v>
      </c>
      <c r="O261" s="129">
        <f>+ROUND(F261*Parámetros!$B$107,0)</f>
        <v>22</v>
      </c>
      <c r="P261" s="129">
        <f>+ROUND(G261*Parámetros!$B$108,0)</f>
        <v>68</v>
      </c>
      <c r="Q261" s="129">
        <f>+ROUND(H261*Parámetros!$B$109,0)</f>
        <v>84</v>
      </c>
      <c r="R261" s="129">
        <f>+ROUND(I261*Parámetros!$B$110,0)</f>
        <v>119</v>
      </c>
      <c r="S261" s="129">
        <f>+ROUND(J261*Parámetros!$B$111,0)</f>
        <v>103</v>
      </c>
      <c r="T261" s="129">
        <f>+ROUND(K261*Parámetros!$B$112,0)</f>
        <v>83</v>
      </c>
      <c r="U261" s="129">
        <f>+ROUND(L261*Parámetros!$B$113,0)</f>
        <v>98</v>
      </c>
      <c r="V261" s="129">
        <f t="shared" si="24"/>
        <v>579</v>
      </c>
      <c r="W261" s="129">
        <f t="shared" si="26"/>
        <v>746</v>
      </c>
      <c r="X261" s="59">
        <f t="shared" si="21"/>
        <v>7893</v>
      </c>
      <c r="Y261" s="60">
        <f>+ROUND(M261*Parámetros!$C$105,0)</f>
        <v>0</v>
      </c>
      <c r="Z261" s="60">
        <f>+ROUND(N261*Parámetros!$C$106,0)</f>
        <v>0</v>
      </c>
      <c r="AA261" s="60">
        <f>+ROUND(O261*Parámetros!$C$107,0)</f>
        <v>1</v>
      </c>
      <c r="AB261" s="60">
        <f>+ROUND(P261*Parámetros!$C$108,0)</f>
        <v>3</v>
      </c>
      <c r="AC261" s="60">
        <f>+ROUND(Q261*Parámetros!$C$109,0)</f>
        <v>5</v>
      </c>
      <c r="AD261" s="60">
        <f>+ROUND(R261*Parámetros!$C$110,0)</f>
        <v>15</v>
      </c>
      <c r="AE261" s="60">
        <f>+ROUND(S261*Parámetros!$C$111,0)</f>
        <v>28</v>
      </c>
      <c r="AF261" s="60">
        <f>+ROUND(T261*Parámetros!$C$112,0)</f>
        <v>36</v>
      </c>
      <c r="AG261" s="60">
        <f>+ROUND(U261*Parámetros!$C$113,0)</f>
        <v>69</v>
      </c>
      <c r="AH261" s="60">
        <f t="shared" si="25"/>
        <v>157</v>
      </c>
      <c r="AI261" s="107">
        <f t="shared" si="27"/>
        <v>202</v>
      </c>
      <c r="AJ261" s="59">
        <f t="shared" si="22"/>
        <v>2147</v>
      </c>
    </row>
    <row r="262" spans="1:36" x14ac:dyDescent="0.25">
      <c r="A262" s="22">
        <v>44144</v>
      </c>
      <c r="B262" s="52">
        <f t="shared" si="23"/>
        <v>252</v>
      </c>
      <c r="C262" s="56">
        <f>+'Modelo predictivo'!G259</f>
        <v>5579.2421228215098</v>
      </c>
      <c r="D262" s="59">
        <f>+$C262*'Estructura Poblacion'!C$19</f>
        <v>227.59652063568436</v>
      </c>
      <c r="E262" s="59">
        <f>+$C262*'Estructura Poblacion'!D$19</f>
        <v>374.29847514269613</v>
      </c>
      <c r="F262" s="59">
        <f>+$C262*'Estructura Poblacion'!E$19</f>
        <v>1135.9166454211527</v>
      </c>
      <c r="G262" s="59">
        <f>+$C262*'Estructura Poblacion'!F$19</f>
        <v>1296.4169232978161</v>
      </c>
      <c r="H262" s="59">
        <f>+$C262*'Estructura Poblacion'!G$19</f>
        <v>1038.0963886755858</v>
      </c>
      <c r="I262" s="59">
        <f>+$C262*'Estructura Poblacion'!H$19</f>
        <v>706.55755298609608</v>
      </c>
      <c r="J262" s="59">
        <f>+$C262*'Estructura Poblacion'!I$19</f>
        <v>375.81477441408646</v>
      </c>
      <c r="K262" s="59">
        <f>+$C262*'Estructura Poblacion'!J$19</f>
        <v>207.01275802656102</v>
      </c>
      <c r="L262" s="59">
        <f>+$C262*'Estructura Poblacion'!K$19</f>
        <v>217.53208422183127</v>
      </c>
      <c r="M262" s="129">
        <f>+ROUND(D262*Parámetros!$B$105,0)</f>
        <v>0</v>
      </c>
      <c r="N262" s="129">
        <f>+ROUND(E262*Parámetros!$B$106,0)</f>
        <v>1</v>
      </c>
      <c r="O262" s="129">
        <f>+ROUND(F262*Parámetros!$B$107,0)</f>
        <v>14</v>
      </c>
      <c r="P262" s="129">
        <f>+ROUND(G262*Parámetros!$B$108,0)</f>
        <v>41</v>
      </c>
      <c r="Q262" s="129">
        <f>+ROUND(H262*Parámetros!$B$109,0)</f>
        <v>51</v>
      </c>
      <c r="R262" s="129">
        <f>+ROUND(I262*Parámetros!$B$110,0)</f>
        <v>72</v>
      </c>
      <c r="S262" s="129">
        <f>+ROUND(J262*Parámetros!$B$111,0)</f>
        <v>62</v>
      </c>
      <c r="T262" s="129">
        <f>+ROUND(K262*Parámetros!$B$112,0)</f>
        <v>50</v>
      </c>
      <c r="U262" s="129">
        <f>+ROUND(L262*Parámetros!$B$113,0)</f>
        <v>59</v>
      </c>
      <c r="V262" s="129">
        <f t="shared" si="24"/>
        <v>350</v>
      </c>
      <c r="W262" s="129">
        <f t="shared" si="26"/>
        <v>741</v>
      </c>
      <c r="X262" s="59">
        <f t="shared" si="21"/>
        <v>7502</v>
      </c>
      <c r="Y262" s="60">
        <f>+ROUND(M262*Parámetros!$C$105,0)</f>
        <v>0</v>
      </c>
      <c r="Z262" s="60">
        <f>+ROUND(N262*Parámetros!$C$106,0)</f>
        <v>0</v>
      </c>
      <c r="AA262" s="60">
        <f>+ROUND(O262*Parámetros!$C$107,0)</f>
        <v>1</v>
      </c>
      <c r="AB262" s="60">
        <f>+ROUND(P262*Parámetros!$C$108,0)</f>
        <v>2</v>
      </c>
      <c r="AC262" s="60">
        <f>+ROUND(Q262*Parámetros!$C$109,0)</f>
        <v>3</v>
      </c>
      <c r="AD262" s="60">
        <f>+ROUND(R262*Parámetros!$C$110,0)</f>
        <v>9</v>
      </c>
      <c r="AE262" s="60">
        <f>+ROUND(S262*Parámetros!$C$111,0)</f>
        <v>17</v>
      </c>
      <c r="AF262" s="60">
        <f>+ROUND(T262*Parámetros!$C$112,0)</f>
        <v>22</v>
      </c>
      <c r="AG262" s="60">
        <f>+ROUND(U262*Parámetros!$C$113,0)</f>
        <v>42</v>
      </c>
      <c r="AH262" s="60">
        <f t="shared" si="25"/>
        <v>96</v>
      </c>
      <c r="AI262" s="107">
        <f t="shared" si="27"/>
        <v>202</v>
      </c>
      <c r="AJ262" s="59">
        <f t="shared" si="22"/>
        <v>2041</v>
      </c>
    </row>
    <row r="263" spans="1:36" x14ac:dyDescent="0.25">
      <c r="A263" s="22">
        <v>44145</v>
      </c>
      <c r="B263" s="52">
        <f t="shared" si="23"/>
        <v>253</v>
      </c>
      <c r="C263" s="56">
        <f>+'Modelo predictivo'!G260</f>
        <v>5373.7357273101807</v>
      </c>
      <c r="D263" s="59">
        <f>+$C263*'Estructura Poblacion'!C$19</f>
        <v>219.21320627916282</v>
      </c>
      <c r="E263" s="59">
        <f>+$C263*'Estructura Poblacion'!D$19</f>
        <v>360.51152544977583</v>
      </c>
      <c r="F263" s="59">
        <f>+$C263*'Estructura Poblacion'!E$19</f>
        <v>1094.0761713454788</v>
      </c>
      <c r="G263" s="59">
        <f>+$C263*'Estructura Poblacion'!F$19</f>
        <v>1248.6645649807178</v>
      </c>
      <c r="H263" s="59">
        <f>+$C263*'Estructura Poblacion'!G$19</f>
        <v>999.85903630161135</v>
      </c>
      <c r="I263" s="59">
        <f>+$C263*'Estructura Poblacion'!H$19</f>
        <v>680.53213721474276</v>
      </c>
      <c r="J263" s="59">
        <f>+$C263*'Estructura Poblacion'!I$19</f>
        <v>361.97197319314131</v>
      </c>
      <c r="K263" s="59">
        <f>+$C263*'Estructura Poblacion'!J$19</f>
        <v>199.38762816297603</v>
      </c>
      <c r="L263" s="59">
        <f>+$C263*'Estructura Poblacion'!K$19</f>
        <v>209.51948438257429</v>
      </c>
      <c r="M263" s="129">
        <f>+ROUND(D263*Parámetros!$B$105,0)</f>
        <v>0</v>
      </c>
      <c r="N263" s="129">
        <f>+ROUND(E263*Parámetros!$B$106,0)</f>
        <v>1</v>
      </c>
      <c r="O263" s="129">
        <f>+ROUND(F263*Parámetros!$B$107,0)</f>
        <v>13</v>
      </c>
      <c r="P263" s="129">
        <f>+ROUND(G263*Parámetros!$B$108,0)</f>
        <v>40</v>
      </c>
      <c r="Q263" s="129">
        <f>+ROUND(H263*Parámetros!$B$109,0)</f>
        <v>49</v>
      </c>
      <c r="R263" s="129">
        <f>+ROUND(I263*Parámetros!$B$110,0)</f>
        <v>69</v>
      </c>
      <c r="S263" s="129">
        <f>+ROUND(J263*Parámetros!$B$111,0)</f>
        <v>60</v>
      </c>
      <c r="T263" s="129">
        <f>+ROUND(K263*Parámetros!$B$112,0)</f>
        <v>48</v>
      </c>
      <c r="U263" s="129">
        <f>+ROUND(L263*Parámetros!$B$113,0)</f>
        <v>57</v>
      </c>
      <c r="V263" s="129">
        <f t="shared" si="24"/>
        <v>337</v>
      </c>
      <c r="W263" s="129">
        <f t="shared" si="26"/>
        <v>735</v>
      </c>
      <c r="X263" s="59">
        <f t="shared" si="21"/>
        <v>7104</v>
      </c>
      <c r="Y263" s="60">
        <f>+ROUND(M263*Parámetros!$C$105,0)</f>
        <v>0</v>
      </c>
      <c r="Z263" s="60">
        <f>+ROUND(N263*Parámetros!$C$106,0)</f>
        <v>0</v>
      </c>
      <c r="AA263" s="60">
        <f>+ROUND(O263*Parámetros!$C$107,0)</f>
        <v>1</v>
      </c>
      <c r="AB263" s="60">
        <f>+ROUND(P263*Parámetros!$C$108,0)</f>
        <v>2</v>
      </c>
      <c r="AC263" s="60">
        <f>+ROUND(Q263*Parámetros!$C$109,0)</f>
        <v>3</v>
      </c>
      <c r="AD263" s="60">
        <f>+ROUND(R263*Parámetros!$C$110,0)</f>
        <v>8</v>
      </c>
      <c r="AE263" s="60">
        <f>+ROUND(S263*Parámetros!$C$111,0)</f>
        <v>16</v>
      </c>
      <c r="AF263" s="60">
        <f>+ROUND(T263*Parámetros!$C$112,0)</f>
        <v>21</v>
      </c>
      <c r="AG263" s="60">
        <f>+ROUND(U263*Parámetros!$C$113,0)</f>
        <v>40</v>
      </c>
      <c r="AH263" s="60">
        <f t="shared" si="25"/>
        <v>91</v>
      </c>
      <c r="AI263" s="107">
        <f t="shared" si="27"/>
        <v>199</v>
      </c>
      <c r="AJ263" s="59">
        <f t="shared" si="22"/>
        <v>1933</v>
      </c>
    </row>
    <row r="264" spans="1:36" x14ac:dyDescent="0.25">
      <c r="A264" s="22">
        <v>44146</v>
      </c>
      <c r="B264" s="52">
        <f t="shared" si="23"/>
        <v>254</v>
      </c>
      <c r="C264" s="56">
        <f>+'Modelo predictivo'!G261</f>
        <v>5175.7994247749448</v>
      </c>
      <c r="D264" s="59">
        <f>+$C264*'Estructura Poblacion'!C$19</f>
        <v>211.13870211304328</v>
      </c>
      <c r="E264" s="59">
        <f>+$C264*'Estructura Poblacion'!D$19</f>
        <v>347.23243582015152</v>
      </c>
      <c r="F264" s="59">
        <f>+$C264*'Estructura Poblacion'!E$19</f>
        <v>1053.7769450646902</v>
      </c>
      <c r="G264" s="59">
        <f>+$C264*'Estructura Poblacion'!F$19</f>
        <v>1202.6712263349475</v>
      </c>
      <c r="H264" s="59">
        <f>+$C264*'Estructura Poblacion'!G$19</f>
        <v>963.03020609022167</v>
      </c>
      <c r="I264" s="59">
        <f>+$C264*'Estructura Poblacion'!H$19</f>
        <v>655.46540118004896</v>
      </c>
      <c r="J264" s="59">
        <f>+$C264*'Estructura Poblacion'!I$19</f>
        <v>348.63908939851956</v>
      </c>
      <c r="K264" s="59">
        <f>+$C264*'Estructura Poblacion'!J$19</f>
        <v>192.0433797866971</v>
      </c>
      <c r="L264" s="59">
        <f>+$C264*'Estructura Poblacion'!K$19</f>
        <v>201.80203898662543</v>
      </c>
      <c r="M264" s="129">
        <f>+ROUND(D264*Parámetros!$B$105,0)</f>
        <v>0</v>
      </c>
      <c r="N264" s="129">
        <f>+ROUND(E264*Parámetros!$B$106,0)</f>
        <v>1</v>
      </c>
      <c r="O264" s="129">
        <f>+ROUND(F264*Parámetros!$B$107,0)</f>
        <v>13</v>
      </c>
      <c r="P264" s="129">
        <f>+ROUND(G264*Parámetros!$B$108,0)</f>
        <v>38</v>
      </c>
      <c r="Q264" s="129">
        <f>+ROUND(H264*Parámetros!$B$109,0)</f>
        <v>47</v>
      </c>
      <c r="R264" s="129">
        <f>+ROUND(I264*Parámetros!$B$110,0)</f>
        <v>67</v>
      </c>
      <c r="S264" s="129">
        <f>+ROUND(J264*Parámetros!$B$111,0)</f>
        <v>58</v>
      </c>
      <c r="T264" s="129">
        <f>+ROUND(K264*Parámetros!$B$112,0)</f>
        <v>47</v>
      </c>
      <c r="U264" s="129">
        <f>+ROUND(L264*Parámetros!$B$113,0)</f>
        <v>55</v>
      </c>
      <c r="V264" s="129">
        <f t="shared" si="24"/>
        <v>326</v>
      </c>
      <c r="W264" s="129">
        <f t="shared" si="26"/>
        <v>728</v>
      </c>
      <c r="X264" s="59">
        <f t="shared" si="21"/>
        <v>6702</v>
      </c>
      <c r="Y264" s="60">
        <f>+ROUND(M264*Parámetros!$C$105,0)</f>
        <v>0</v>
      </c>
      <c r="Z264" s="60">
        <f>+ROUND(N264*Parámetros!$C$106,0)</f>
        <v>0</v>
      </c>
      <c r="AA264" s="60">
        <f>+ROUND(O264*Parámetros!$C$107,0)</f>
        <v>1</v>
      </c>
      <c r="AB264" s="60">
        <f>+ROUND(P264*Parámetros!$C$108,0)</f>
        <v>2</v>
      </c>
      <c r="AC264" s="60">
        <f>+ROUND(Q264*Parámetros!$C$109,0)</f>
        <v>3</v>
      </c>
      <c r="AD264" s="60">
        <f>+ROUND(R264*Parámetros!$C$110,0)</f>
        <v>8</v>
      </c>
      <c r="AE264" s="60">
        <f>+ROUND(S264*Parámetros!$C$111,0)</f>
        <v>16</v>
      </c>
      <c r="AF264" s="60">
        <f>+ROUND(T264*Parámetros!$C$112,0)</f>
        <v>20</v>
      </c>
      <c r="AG264" s="60">
        <f>+ROUND(U264*Parámetros!$C$113,0)</f>
        <v>39</v>
      </c>
      <c r="AH264" s="60">
        <f t="shared" si="25"/>
        <v>89</v>
      </c>
      <c r="AI264" s="107">
        <f t="shared" si="27"/>
        <v>197</v>
      </c>
      <c r="AJ264" s="59">
        <f t="shared" si="22"/>
        <v>1825</v>
      </c>
    </row>
    <row r="265" spans="1:36" x14ac:dyDescent="0.25">
      <c r="A265" s="22">
        <v>44147</v>
      </c>
      <c r="B265" s="52">
        <f t="shared" si="23"/>
        <v>255</v>
      </c>
      <c r="C265" s="56">
        <f>+'Modelo predictivo'!G262</f>
        <v>4985.1543341204524</v>
      </c>
      <c r="D265" s="59">
        <f>+$C265*'Estructura Poblacion'!C$19</f>
        <v>203.36163161600345</v>
      </c>
      <c r="E265" s="59">
        <f>+$C265*'Estructura Poblacion'!D$19</f>
        <v>334.44249676489312</v>
      </c>
      <c r="F265" s="59">
        <f>+$C265*'Estructura Poblacion'!E$19</f>
        <v>1014.9621872400653</v>
      </c>
      <c r="G265" s="59">
        <f>+$C265*'Estructura Poblacion'!F$19</f>
        <v>1158.3721053383595</v>
      </c>
      <c r="H265" s="59">
        <f>+$C265*'Estructura Poblacion'!G$19</f>
        <v>927.55800829517898</v>
      </c>
      <c r="I265" s="59">
        <f>+$C265*'Estructura Poblacion'!H$19</f>
        <v>631.32202726360561</v>
      </c>
      <c r="J265" s="59">
        <f>+$C265*'Estructura Poblacion'!I$19</f>
        <v>335.79733774834415</v>
      </c>
      <c r="K265" s="59">
        <f>+$C265*'Estructura Poblacion'!J$19</f>
        <v>184.96966526565535</v>
      </c>
      <c r="L265" s="59">
        <f>+$C265*'Estructura Poblacion'!K$19</f>
        <v>194.3688745883471</v>
      </c>
      <c r="M265" s="129">
        <f>+ROUND(D265*Parámetros!$B$105,0)</f>
        <v>0</v>
      </c>
      <c r="N265" s="129">
        <f>+ROUND(E265*Parámetros!$B$106,0)</f>
        <v>1</v>
      </c>
      <c r="O265" s="129">
        <f>+ROUND(F265*Parámetros!$B$107,0)</f>
        <v>12</v>
      </c>
      <c r="P265" s="129">
        <f>+ROUND(G265*Parámetros!$B$108,0)</f>
        <v>37</v>
      </c>
      <c r="Q265" s="129">
        <f>+ROUND(H265*Parámetros!$B$109,0)</f>
        <v>45</v>
      </c>
      <c r="R265" s="129">
        <f>+ROUND(I265*Parámetros!$B$110,0)</f>
        <v>64</v>
      </c>
      <c r="S265" s="129">
        <f>+ROUND(J265*Parámetros!$B$111,0)</f>
        <v>56</v>
      </c>
      <c r="T265" s="129">
        <f>+ROUND(K265*Parámetros!$B$112,0)</f>
        <v>45</v>
      </c>
      <c r="U265" s="129">
        <f>+ROUND(L265*Parámetros!$B$113,0)</f>
        <v>53</v>
      </c>
      <c r="V265" s="129">
        <f t="shared" si="24"/>
        <v>313</v>
      </c>
      <c r="W265" s="129">
        <f t="shared" si="26"/>
        <v>722</v>
      </c>
      <c r="X265" s="59">
        <f t="shared" si="21"/>
        <v>6293</v>
      </c>
      <c r="Y265" s="60">
        <f>+ROUND(M265*Parámetros!$C$105,0)</f>
        <v>0</v>
      </c>
      <c r="Z265" s="60">
        <f>+ROUND(N265*Parámetros!$C$106,0)</f>
        <v>0</v>
      </c>
      <c r="AA265" s="60">
        <f>+ROUND(O265*Parámetros!$C$107,0)</f>
        <v>1</v>
      </c>
      <c r="AB265" s="60">
        <f>+ROUND(P265*Parámetros!$C$108,0)</f>
        <v>2</v>
      </c>
      <c r="AC265" s="60">
        <f>+ROUND(Q265*Parámetros!$C$109,0)</f>
        <v>3</v>
      </c>
      <c r="AD265" s="60">
        <f>+ROUND(R265*Parámetros!$C$110,0)</f>
        <v>8</v>
      </c>
      <c r="AE265" s="60">
        <f>+ROUND(S265*Parámetros!$C$111,0)</f>
        <v>15</v>
      </c>
      <c r="AF265" s="60">
        <f>+ROUND(T265*Parámetros!$C$112,0)</f>
        <v>19</v>
      </c>
      <c r="AG265" s="60">
        <f>+ROUND(U265*Parámetros!$C$113,0)</f>
        <v>38</v>
      </c>
      <c r="AH265" s="60">
        <f t="shared" si="25"/>
        <v>86</v>
      </c>
      <c r="AI265" s="107">
        <f t="shared" si="27"/>
        <v>196</v>
      </c>
      <c r="AJ265" s="59">
        <f t="shared" si="22"/>
        <v>1715</v>
      </c>
    </row>
    <row r="266" spans="1:36" x14ac:dyDescent="0.25">
      <c r="A266" s="22">
        <v>44148</v>
      </c>
      <c r="B266" s="52">
        <f t="shared" si="23"/>
        <v>256</v>
      </c>
      <c r="C266" s="56">
        <f>+'Modelo predictivo'!G263</f>
        <v>4801.5318495705724</v>
      </c>
      <c r="D266" s="59">
        <f>+$C266*'Estructura Poblacion'!C$19</f>
        <v>195.87103743241607</v>
      </c>
      <c r="E266" s="59">
        <f>+$C266*'Estructura Poblacion'!D$19</f>
        <v>322.12368814251778</v>
      </c>
      <c r="F266" s="59">
        <f>+$C266*'Estructura Poblacion'!E$19</f>
        <v>977.57721055647312</v>
      </c>
      <c r="G266" s="59">
        <f>+$C266*'Estructura Poblacion'!F$19</f>
        <v>1115.7047875865946</v>
      </c>
      <c r="H266" s="59">
        <f>+$C266*'Estructura Poblacion'!G$19</f>
        <v>893.39246503776064</v>
      </c>
      <c r="I266" s="59">
        <f>+$C266*'Estructura Poblacion'!H$19</f>
        <v>608.06799911772202</v>
      </c>
      <c r="J266" s="59">
        <f>+$C266*'Estructura Poblacion'!I$19</f>
        <v>323.42862510076168</v>
      </c>
      <c r="K266" s="59">
        <f>+$C266*'Estructura Poblacion'!J$19</f>
        <v>178.15651822425454</v>
      </c>
      <c r="L266" s="59">
        <f>+$C266*'Estructura Poblacion'!K$19</f>
        <v>187.20951837207193</v>
      </c>
      <c r="M266" s="129">
        <f>+ROUND(D266*Parámetros!$B$105,0)</f>
        <v>0</v>
      </c>
      <c r="N266" s="129">
        <f>+ROUND(E266*Parámetros!$B$106,0)</f>
        <v>1</v>
      </c>
      <c r="O266" s="129">
        <f>+ROUND(F266*Parámetros!$B$107,0)</f>
        <v>12</v>
      </c>
      <c r="P266" s="129">
        <f>+ROUND(G266*Parámetros!$B$108,0)</f>
        <v>36</v>
      </c>
      <c r="Q266" s="129">
        <f>+ROUND(H266*Parámetros!$B$109,0)</f>
        <v>44</v>
      </c>
      <c r="R266" s="129">
        <f>+ROUND(I266*Parámetros!$B$110,0)</f>
        <v>62</v>
      </c>
      <c r="S266" s="129">
        <f>+ROUND(J266*Parámetros!$B$111,0)</f>
        <v>54</v>
      </c>
      <c r="T266" s="129">
        <f>+ROUND(K266*Parámetros!$B$112,0)</f>
        <v>43</v>
      </c>
      <c r="U266" s="129">
        <f>+ROUND(L266*Parámetros!$B$113,0)</f>
        <v>51</v>
      </c>
      <c r="V266" s="129">
        <f t="shared" si="24"/>
        <v>303</v>
      </c>
      <c r="W266" s="129">
        <f t="shared" si="26"/>
        <v>717</v>
      </c>
      <c r="X266" s="59">
        <f t="shared" si="21"/>
        <v>5879</v>
      </c>
      <c r="Y266" s="60">
        <f>+ROUND(M266*Parámetros!$C$105,0)</f>
        <v>0</v>
      </c>
      <c r="Z266" s="60">
        <f>+ROUND(N266*Parámetros!$C$106,0)</f>
        <v>0</v>
      </c>
      <c r="AA266" s="60">
        <f>+ROUND(O266*Parámetros!$C$107,0)</f>
        <v>1</v>
      </c>
      <c r="AB266" s="60">
        <f>+ROUND(P266*Parámetros!$C$108,0)</f>
        <v>2</v>
      </c>
      <c r="AC266" s="60">
        <f>+ROUND(Q266*Parámetros!$C$109,0)</f>
        <v>3</v>
      </c>
      <c r="AD266" s="60">
        <f>+ROUND(R266*Parámetros!$C$110,0)</f>
        <v>8</v>
      </c>
      <c r="AE266" s="60">
        <f>+ROUND(S266*Parámetros!$C$111,0)</f>
        <v>15</v>
      </c>
      <c r="AF266" s="60">
        <f>+ROUND(T266*Parámetros!$C$112,0)</f>
        <v>19</v>
      </c>
      <c r="AG266" s="60">
        <f>+ROUND(U266*Parámetros!$C$113,0)</f>
        <v>36</v>
      </c>
      <c r="AH266" s="60">
        <f t="shared" si="25"/>
        <v>84</v>
      </c>
      <c r="AI266" s="107">
        <f t="shared" si="27"/>
        <v>195</v>
      </c>
      <c r="AJ266" s="59">
        <f t="shared" si="22"/>
        <v>1604</v>
      </c>
    </row>
    <row r="267" spans="1:36" x14ac:dyDescent="0.25">
      <c r="A267" s="22">
        <v>44149</v>
      </c>
      <c r="B267" s="52">
        <f t="shared" si="23"/>
        <v>257</v>
      </c>
      <c r="C267" s="56">
        <f>+'Modelo predictivo'!G264</f>
        <v>4624.6732620075345</v>
      </c>
      <c r="D267" s="59">
        <f>+$C267*'Estructura Poblacion'!C$19</f>
        <v>188.65636592546727</v>
      </c>
      <c r="E267" s="59">
        <f>+$C267*'Estructura Poblacion'!D$19</f>
        <v>310.258653755507</v>
      </c>
      <c r="F267" s="59">
        <f>+$C267*'Estructura Poblacion'!E$19</f>
        <v>941.56934262817958</v>
      </c>
      <c r="G267" s="59">
        <f>+$C267*'Estructura Poblacion'!F$19</f>
        <v>1074.6091583057992</v>
      </c>
      <c r="H267" s="59">
        <f>+$C267*'Estructura Poblacion'!G$19</f>
        <v>860.48543985158597</v>
      </c>
      <c r="I267" s="59">
        <f>+$C267*'Estructura Poblacion'!H$19</f>
        <v>585.67055371165634</v>
      </c>
      <c r="J267" s="59">
        <f>+$C267*'Estructura Poblacion'!I$19</f>
        <v>311.51552494754873</v>
      </c>
      <c r="K267" s="59">
        <f>+$C267*'Estructura Poblacion'!J$19</f>
        <v>171.59433949350046</v>
      </c>
      <c r="L267" s="59">
        <f>+$C267*'Estructura Poblacion'!K$19</f>
        <v>180.31388338829015</v>
      </c>
      <c r="M267" s="129">
        <f>+ROUND(D267*Parámetros!$B$105,0)</f>
        <v>0</v>
      </c>
      <c r="N267" s="129">
        <f>+ROUND(E267*Parámetros!$B$106,0)</f>
        <v>1</v>
      </c>
      <c r="O267" s="129">
        <f>+ROUND(F267*Parámetros!$B$107,0)</f>
        <v>11</v>
      </c>
      <c r="P267" s="129">
        <f>+ROUND(G267*Parámetros!$B$108,0)</f>
        <v>34</v>
      </c>
      <c r="Q267" s="129">
        <f>+ROUND(H267*Parámetros!$B$109,0)</f>
        <v>42</v>
      </c>
      <c r="R267" s="129">
        <f>+ROUND(I267*Parámetros!$B$110,0)</f>
        <v>60</v>
      </c>
      <c r="S267" s="129">
        <f>+ROUND(J267*Parámetros!$B$111,0)</f>
        <v>52</v>
      </c>
      <c r="T267" s="129">
        <f>+ROUND(K267*Parámetros!$B$112,0)</f>
        <v>42</v>
      </c>
      <c r="U267" s="129">
        <f>+ROUND(L267*Parámetros!$B$113,0)</f>
        <v>49</v>
      </c>
      <c r="V267" s="129">
        <f t="shared" si="24"/>
        <v>291</v>
      </c>
      <c r="W267" s="129">
        <f t="shared" si="26"/>
        <v>635</v>
      </c>
      <c r="X267" s="59">
        <f t="shared" si="21"/>
        <v>5535</v>
      </c>
      <c r="Y267" s="60">
        <f>+ROUND(M267*Parámetros!$C$105,0)</f>
        <v>0</v>
      </c>
      <c r="Z267" s="60">
        <f>+ROUND(N267*Parámetros!$C$106,0)</f>
        <v>0</v>
      </c>
      <c r="AA267" s="60">
        <f>+ROUND(O267*Parámetros!$C$107,0)</f>
        <v>1</v>
      </c>
      <c r="AB267" s="60">
        <f>+ROUND(P267*Parámetros!$C$108,0)</f>
        <v>2</v>
      </c>
      <c r="AC267" s="60">
        <f>+ROUND(Q267*Parámetros!$C$109,0)</f>
        <v>3</v>
      </c>
      <c r="AD267" s="60">
        <f>+ROUND(R267*Parámetros!$C$110,0)</f>
        <v>7</v>
      </c>
      <c r="AE267" s="60">
        <f>+ROUND(S267*Parámetros!$C$111,0)</f>
        <v>14</v>
      </c>
      <c r="AF267" s="60">
        <f>+ROUND(T267*Parámetros!$C$112,0)</f>
        <v>18</v>
      </c>
      <c r="AG267" s="60">
        <f>+ROUND(U267*Parámetros!$C$113,0)</f>
        <v>35</v>
      </c>
      <c r="AH267" s="60">
        <f t="shared" si="25"/>
        <v>80</v>
      </c>
      <c r="AI267" s="107">
        <f t="shared" si="27"/>
        <v>173</v>
      </c>
      <c r="AJ267" s="59">
        <f t="shared" si="22"/>
        <v>1511</v>
      </c>
    </row>
    <row r="268" spans="1:36" x14ac:dyDescent="0.25">
      <c r="A268" s="22">
        <v>44150</v>
      </c>
      <c r="B268" s="52">
        <f t="shared" si="23"/>
        <v>258</v>
      </c>
      <c r="C268" s="56">
        <f>+'Modelo predictivo'!G265</f>
        <v>4454.329394325614</v>
      </c>
      <c r="D268" s="59">
        <f>+$C268*'Estructura Poblacion'!C$19</f>
        <v>181.70745230197605</v>
      </c>
      <c r="E268" s="59">
        <f>+$C268*'Estructura Poblacion'!D$19</f>
        <v>298.83067688702727</v>
      </c>
      <c r="F268" s="59">
        <f>+$C268*'Estructura Poblacion'!E$19</f>
        <v>906.88785175797193</v>
      </c>
      <c r="G268" s="59">
        <f>+$C268*'Estructura Poblacion'!F$19</f>
        <v>1035.0273176218238</v>
      </c>
      <c r="H268" s="59">
        <f>+$C268*'Estructura Poblacion'!G$19</f>
        <v>828.79056983504574</v>
      </c>
      <c r="I268" s="59">
        <f>+$C268*'Estructura Poblacion'!H$19</f>
        <v>564.09813515265353</v>
      </c>
      <c r="J268" s="59">
        <f>+$C268*'Estructura Poblacion'!I$19</f>
        <v>300.04125285173063</v>
      </c>
      <c r="K268" s="59">
        <f>+$C268*'Estructura Poblacion'!J$19</f>
        <v>165.27388358112776</v>
      </c>
      <c r="L268" s="59">
        <f>+$C268*'Estructura Poblacion'!K$19</f>
        <v>173.67225433625742</v>
      </c>
      <c r="M268" s="129">
        <f>+ROUND(D268*Parámetros!$B$105,0)</f>
        <v>0</v>
      </c>
      <c r="N268" s="129">
        <f>+ROUND(E268*Parámetros!$B$106,0)</f>
        <v>1</v>
      </c>
      <c r="O268" s="129">
        <f>+ROUND(F268*Parámetros!$B$107,0)</f>
        <v>11</v>
      </c>
      <c r="P268" s="129">
        <f>+ROUND(G268*Parámetros!$B$108,0)</f>
        <v>33</v>
      </c>
      <c r="Q268" s="129">
        <f>+ROUND(H268*Parámetros!$B$109,0)</f>
        <v>41</v>
      </c>
      <c r="R268" s="129">
        <f>+ROUND(I268*Parámetros!$B$110,0)</f>
        <v>58</v>
      </c>
      <c r="S268" s="129">
        <f>+ROUND(J268*Parámetros!$B$111,0)</f>
        <v>50</v>
      </c>
      <c r="T268" s="129">
        <f>+ROUND(K268*Parámetros!$B$112,0)</f>
        <v>40</v>
      </c>
      <c r="U268" s="129">
        <f>+ROUND(L268*Parámetros!$B$113,0)</f>
        <v>47</v>
      </c>
      <c r="V268" s="129">
        <f t="shared" si="24"/>
        <v>281</v>
      </c>
      <c r="W268" s="129">
        <f t="shared" si="26"/>
        <v>626</v>
      </c>
      <c r="X268" s="59">
        <f t="shared" ref="X268:X314" si="28">+X267+V268-W268</f>
        <v>5190</v>
      </c>
      <c r="Y268" s="60">
        <f>+ROUND(M268*Parámetros!$C$105,0)</f>
        <v>0</v>
      </c>
      <c r="Z268" s="60">
        <f>+ROUND(N268*Parámetros!$C$106,0)</f>
        <v>0</v>
      </c>
      <c r="AA268" s="60">
        <f>+ROUND(O268*Parámetros!$C$107,0)</f>
        <v>1</v>
      </c>
      <c r="AB268" s="60">
        <f>+ROUND(P268*Parámetros!$C$108,0)</f>
        <v>2</v>
      </c>
      <c r="AC268" s="60">
        <f>+ROUND(Q268*Parámetros!$C$109,0)</f>
        <v>3</v>
      </c>
      <c r="AD268" s="60">
        <f>+ROUND(R268*Parámetros!$C$110,0)</f>
        <v>7</v>
      </c>
      <c r="AE268" s="60">
        <f>+ROUND(S268*Parámetros!$C$111,0)</f>
        <v>14</v>
      </c>
      <c r="AF268" s="60">
        <f>+ROUND(T268*Parámetros!$C$112,0)</f>
        <v>17</v>
      </c>
      <c r="AG268" s="60">
        <f>+ROUND(U268*Parámetros!$C$113,0)</f>
        <v>33</v>
      </c>
      <c r="AH268" s="60">
        <f t="shared" si="25"/>
        <v>77</v>
      </c>
      <c r="AI268" s="107">
        <f t="shared" si="27"/>
        <v>171</v>
      </c>
      <c r="AJ268" s="59">
        <f t="shared" ref="AJ268:AJ314" si="29">+AJ267+AH268-AI268</f>
        <v>1417</v>
      </c>
    </row>
    <row r="269" spans="1:36" x14ac:dyDescent="0.25">
      <c r="A269" s="22">
        <v>44151</v>
      </c>
      <c r="B269" s="52">
        <f t="shared" ref="B269:B314" si="30">+B268+1</f>
        <v>259</v>
      </c>
      <c r="C269" s="56">
        <f>+'Modelo predictivo'!G266</f>
        <v>4290.260250158608</v>
      </c>
      <c r="D269" s="59">
        <f>+$C269*'Estructura Poblacion'!C$19</f>
        <v>175.01450628277715</v>
      </c>
      <c r="E269" s="59">
        <f>+$C269*'Estructura Poblacion'!D$19</f>
        <v>287.82365673486703</v>
      </c>
      <c r="F269" s="59">
        <f>+$C269*'Estructura Poblacion'!E$19</f>
        <v>873.48387541914713</v>
      </c>
      <c r="G269" s="59">
        <f>+$C269*'Estructura Poblacion'!F$19</f>
        <v>996.90349893701489</v>
      </c>
      <c r="H269" s="59">
        <f>+$C269*'Estructura Poblacion'!G$19</f>
        <v>798.26320029211399</v>
      </c>
      <c r="I269" s="59">
        <f>+$C269*'Estructura Poblacion'!H$19</f>
        <v>543.32035020064677</v>
      </c>
      <c r="J269" s="59">
        <f>+$C269*'Estructura Poblacion'!I$19</f>
        <v>288.98964278605143</v>
      </c>
      <c r="K269" s="59">
        <f>+$C269*'Estructura Poblacion'!J$19</f>
        <v>159.18624563794901</v>
      </c>
      <c r="L269" s="59">
        <f>+$C269*'Estructura Poblacion'!K$19</f>
        <v>167.27527386804076</v>
      </c>
      <c r="M269" s="129">
        <f>+ROUND(D269*Parámetros!$B$105,0)</f>
        <v>0</v>
      </c>
      <c r="N269" s="129">
        <f>+ROUND(E269*Parámetros!$B$106,0)</f>
        <v>1</v>
      </c>
      <c r="O269" s="129">
        <f>+ROUND(F269*Parámetros!$B$107,0)</f>
        <v>10</v>
      </c>
      <c r="P269" s="129">
        <f>+ROUND(G269*Parámetros!$B$108,0)</f>
        <v>32</v>
      </c>
      <c r="Q269" s="129">
        <f>+ROUND(H269*Parámetros!$B$109,0)</f>
        <v>39</v>
      </c>
      <c r="R269" s="129">
        <f>+ROUND(I269*Parámetros!$B$110,0)</f>
        <v>55</v>
      </c>
      <c r="S269" s="129">
        <f>+ROUND(J269*Parámetros!$B$111,0)</f>
        <v>48</v>
      </c>
      <c r="T269" s="129">
        <f>+ROUND(K269*Parámetros!$B$112,0)</f>
        <v>39</v>
      </c>
      <c r="U269" s="129">
        <f>+ROUND(L269*Parámetros!$B$113,0)</f>
        <v>46</v>
      </c>
      <c r="V269" s="129">
        <f t="shared" ref="V269:V314" si="31">+SUM(M269:U269)</f>
        <v>270</v>
      </c>
      <c r="W269" s="129">
        <f t="shared" si="26"/>
        <v>615</v>
      </c>
      <c r="X269" s="59">
        <f t="shared" si="28"/>
        <v>4845</v>
      </c>
      <c r="Y269" s="60">
        <f>+ROUND(M269*Parámetros!$C$105,0)</f>
        <v>0</v>
      </c>
      <c r="Z269" s="60">
        <f>+ROUND(N269*Parámetros!$C$106,0)</f>
        <v>0</v>
      </c>
      <c r="AA269" s="60">
        <f>+ROUND(O269*Parámetros!$C$107,0)</f>
        <v>1</v>
      </c>
      <c r="AB269" s="60">
        <f>+ROUND(P269*Parámetros!$C$108,0)</f>
        <v>2</v>
      </c>
      <c r="AC269" s="60">
        <f>+ROUND(Q269*Parámetros!$C$109,0)</f>
        <v>2</v>
      </c>
      <c r="AD269" s="60">
        <f>+ROUND(R269*Parámetros!$C$110,0)</f>
        <v>7</v>
      </c>
      <c r="AE269" s="60">
        <f>+ROUND(S269*Parámetros!$C$111,0)</f>
        <v>13</v>
      </c>
      <c r="AF269" s="60">
        <f>+ROUND(T269*Parámetros!$C$112,0)</f>
        <v>17</v>
      </c>
      <c r="AG269" s="60">
        <f>+ROUND(U269*Parámetros!$C$113,0)</f>
        <v>33</v>
      </c>
      <c r="AH269" s="60">
        <f t="shared" ref="AH269:AH314" si="32">+SUM(Y269:AG269)</f>
        <v>75</v>
      </c>
      <c r="AI269" s="107">
        <f t="shared" si="27"/>
        <v>168</v>
      </c>
      <c r="AJ269" s="59">
        <f t="shared" si="29"/>
        <v>1324</v>
      </c>
    </row>
    <row r="270" spans="1:36" x14ac:dyDescent="0.25">
      <c r="A270" s="22">
        <v>44152</v>
      </c>
      <c r="B270" s="52">
        <f t="shared" si="30"/>
        <v>260</v>
      </c>
      <c r="C270" s="56">
        <f>+'Modelo predictivo'!G267</f>
        <v>4132.2346755936742</v>
      </c>
      <c r="D270" s="59">
        <f>+$C270*'Estructura Poblacion'!C$19</f>
        <v>168.56809830286227</v>
      </c>
      <c r="E270" s="59">
        <f>+$C270*'Estructura Poblacion'!D$19</f>
        <v>277.22208571659928</v>
      </c>
      <c r="F270" s="59">
        <f>+$C270*'Estructura Poblacion'!E$19</f>
        <v>841.31035138148229</v>
      </c>
      <c r="G270" s="59">
        <f>+$C270*'Estructura Poblacion'!F$19</f>
        <v>960.1839903245733</v>
      </c>
      <c r="H270" s="59">
        <f>+$C270*'Estructura Poblacion'!G$19</f>
        <v>768.86032178945425</v>
      </c>
      <c r="I270" s="59">
        <f>+$C270*'Estructura Poblacion'!H$19</f>
        <v>523.3079254275566</v>
      </c>
      <c r="J270" s="59">
        <f>+$C270*'Estructura Poblacion'!I$19</f>
        <v>278.34512434619865</v>
      </c>
      <c r="K270" s="59">
        <f>+$C270*'Estructura Poblacion'!J$19</f>
        <v>153.32284890605109</v>
      </c>
      <c r="L270" s="59">
        <f>+$C270*'Estructura Poblacion'!K$19</f>
        <v>161.1139293988966</v>
      </c>
      <c r="M270" s="129">
        <f>+ROUND(D270*Parámetros!$B$105,0)</f>
        <v>0</v>
      </c>
      <c r="N270" s="129">
        <f>+ROUND(E270*Parámetros!$B$106,0)</f>
        <v>1</v>
      </c>
      <c r="O270" s="129">
        <f>+ROUND(F270*Parámetros!$B$107,0)</f>
        <v>10</v>
      </c>
      <c r="P270" s="129">
        <f>+ROUND(G270*Parámetros!$B$108,0)</f>
        <v>31</v>
      </c>
      <c r="Q270" s="129">
        <f>+ROUND(H270*Parámetros!$B$109,0)</f>
        <v>38</v>
      </c>
      <c r="R270" s="129">
        <f>+ROUND(I270*Parámetros!$B$110,0)</f>
        <v>53</v>
      </c>
      <c r="S270" s="129">
        <f>+ROUND(J270*Parámetros!$B$111,0)</f>
        <v>46</v>
      </c>
      <c r="T270" s="129">
        <f>+ROUND(K270*Parámetros!$B$112,0)</f>
        <v>37</v>
      </c>
      <c r="U270" s="129">
        <f>+ROUND(L270*Parámetros!$B$113,0)</f>
        <v>44</v>
      </c>
      <c r="V270" s="129">
        <f t="shared" si="31"/>
        <v>260</v>
      </c>
      <c r="W270" s="129">
        <f t="shared" si="26"/>
        <v>608</v>
      </c>
      <c r="X270" s="59">
        <f t="shared" si="28"/>
        <v>4497</v>
      </c>
      <c r="Y270" s="60">
        <f>+ROUND(M270*Parámetros!$C$105,0)</f>
        <v>0</v>
      </c>
      <c r="Z270" s="60">
        <f>+ROUND(N270*Parámetros!$C$106,0)</f>
        <v>0</v>
      </c>
      <c r="AA270" s="60">
        <f>+ROUND(O270*Parámetros!$C$107,0)</f>
        <v>1</v>
      </c>
      <c r="AB270" s="60">
        <f>+ROUND(P270*Parámetros!$C$108,0)</f>
        <v>2</v>
      </c>
      <c r="AC270" s="60">
        <f>+ROUND(Q270*Parámetros!$C$109,0)</f>
        <v>2</v>
      </c>
      <c r="AD270" s="60">
        <f>+ROUND(R270*Parámetros!$C$110,0)</f>
        <v>6</v>
      </c>
      <c r="AE270" s="60">
        <f>+ROUND(S270*Parámetros!$C$111,0)</f>
        <v>13</v>
      </c>
      <c r="AF270" s="60">
        <f>+ROUND(T270*Parámetros!$C$112,0)</f>
        <v>16</v>
      </c>
      <c r="AG270" s="60">
        <f>+ROUND(U270*Parámetros!$C$113,0)</f>
        <v>31</v>
      </c>
      <c r="AH270" s="60">
        <f t="shared" si="32"/>
        <v>71</v>
      </c>
      <c r="AI270" s="107">
        <f t="shared" si="27"/>
        <v>167</v>
      </c>
      <c r="AJ270" s="59">
        <f t="shared" si="29"/>
        <v>1228</v>
      </c>
    </row>
    <row r="271" spans="1:36" x14ac:dyDescent="0.25">
      <c r="A271" s="22">
        <v>44153</v>
      </c>
      <c r="B271" s="52">
        <f t="shared" si="30"/>
        <v>261</v>
      </c>
      <c r="C271" s="56">
        <f>+'Modelo predictivo'!G268</f>
        <v>3980.0300333276391</v>
      </c>
      <c r="D271" s="59">
        <f>+$C271*'Estructura Poblacion'!C$19</f>
        <v>162.35914621909251</v>
      </c>
      <c r="E271" s="59">
        <f>+$C271*'Estructura Poblacion'!D$19</f>
        <v>267.01102760948027</v>
      </c>
      <c r="F271" s="59">
        <f>+$C271*'Estructura Poblacion'!E$19</f>
        <v>810.32195137045585</v>
      </c>
      <c r="G271" s="59">
        <f>+$C271*'Estructura Poblacion'!F$19</f>
        <v>924.81705881409971</v>
      </c>
      <c r="H271" s="59">
        <f>+$C271*'Estructura Poblacion'!G$19</f>
        <v>740.54050952862235</v>
      </c>
      <c r="I271" s="59">
        <f>+$C271*'Estructura Poblacion'!H$19</f>
        <v>504.03266595230929</v>
      </c>
      <c r="J271" s="59">
        <f>+$C271*'Estructura Poblacion'!I$19</f>
        <v>268.09270080214577</v>
      </c>
      <c r="K271" s="59">
        <f>+$C271*'Estructura Poblacion'!J$19</f>
        <v>147.67543262865826</v>
      </c>
      <c r="L271" s="59">
        <f>+$C271*'Estructura Poblacion'!K$19</f>
        <v>155.17954040277522</v>
      </c>
      <c r="M271" s="129">
        <f>+ROUND(D271*Parámetros!$B$105,0)</f>
        <v>0</v>
      </c>
      <c r="N271" s="129">
        <f>+ROUND(E271*Parámetros!$B$106,0)</f>
        <v>1</v>
      </c>
      <c r="O271" s="129">
        <f>+ROUND(F271*Parámetros!$B$107,0)</f>
        <v>10</v>
      </c>
      <c r="P271" s="129">
        <f>+ROUND(G271*Parámetros!$B$108,0)</f>
        <v>30</v>
      </c>
      <c r="Q271" s="129">
        <f>+ROUND(H271*Parámetros!$B$109,0)</f>
        <v>36</v>
      </c>
      <c r="R271" s="129">
        <f>+ROUND(I271*Parámetros!$B$110,0)</f>
        <v>51</v>
      </c>
      <c r="S271" s="129">
        <f>+ROUND(J271*Parámetros!$B$111,0)</f>
        <v>45</v>
      </c>
      <c r="T271" s="129">
        <f>+ROUND(K271*Parámetros!$B$112,0)</f>
        <v>36</v>
      </c>
      <c r="U271" s="129">
        <f>+ROUND(L271*Parámetros!$B$113,0)</f>
        <v>42</v>
      </c>
      <c r="V271" s="129">
        <f t="shared" si="31"/>
        <v>251</v>
      </c>
      <c r="W271" s="129">
        <f t="shared" si="26"/>
        <v>599</v>
      </c>
      <c r="X271" s="59">
        <f t="shared" si="28"/>
        <v>4149</v>
      </c>
      <c r="Y271" s="60">
        <f>+ROUND(M271*Parámetros!$C$105,0)</f>
        <v>0</v>
      </c>
      <c r="Z271" s="60">
        <f>+ROUND(N271*Parámetros!$C$106,0)</f>
        <v>0</v>
      </c>
      <c r="AA271" s="60">
        <f>+ROUND(O271*Parámetros!$C$107,0)</f>
        <v>1</v>
      </c>
      <c r="AB271" s="60">
        <f>+ROUND(P271*Parámetros!$C$108,0)</f>
        <v>2</v>
      </c>
      <c r="AC271" s="60">
        <f>+ROUND(Q271*Parámetros!$C$109,0)</f>
        <v>2</v>
      </c>
      <c r="AD271" s="60">
        <f>+ROUND(R271*Parámetros!$C$110,0)</f>
        <v>6</v>
      </c>
      <c r="AE271" s="60">
        <f>+ROUND(S271*Parámetros!$C$111,0)</f>
        <v>12</v>
      </c>
      <c r="AF271" s="60">
        <f>+ROUND(T271*Parámetros!$C$112,0)</f>
        <v>16</v>
      </c>
      <c r="AG271" s="60">
        <f>+ROUND(U271*Parámetros!$C$113,0)</f>
        <v>30</v>
      </c>
      <c r="AH271" s="60">
        <f t="shared" si="32"/>
        <v>69</v>
      </c>
      <c r="AI271" s="107">
        <f t="shared" si="27"/>
        <v>163</v>
      </c>
      <c r="AJ271" s="59">
        <f t="shared" si="29"/>
        <v>1134</v>
      </c>
    </row>
    <row r="272" spans="1:36" x14ac:dyDescent="0.25">
      <c r="A272" s="22">
        <v>44154</v>
      </c>
      <c r="B272" s="52">
        <f t="shared" si="30"/>
        <v>262</v>
      </c>
      <c r="C272" s="56">
        <f>+'Modelo predictivo'!G269</f>
        <v>3833.4318888261914</v>
      </c>
      <c r="D272" s="59">
        <f>+$C272*'Estructura Poblacion'!C$19</f>
        <v>156.37890250754992</v>
      </c>
      <c r="E272" s="59">
        <f>+$C272*'Estructura Poblacion'!D$19</f>
        <v>257.17609649559432</v>
      </c>
      <c r="F272" s="59">
        <f>+$C272*'Estructura Poblacion'!E$19</f>
        <v>780.47501717021782</v>
      </c>
      <c r="G272" s="59">
        <f>+$C272*'Estructura Poblacion'!F$19</f>
        <v>890.75287746618153</v>
      </c>
      <c r="H272" s="59">
        <f>+$C272*'Estructura Poblacion'!G$19</f>
        <v>713.26386495157487</v>
      </c>
      <c r="I272" s="59">
        <f>+$C272*'Estructura Poblacion'!H$19</f>
        <v>485.4674156959066</v>
      </c>
      <c r="J272" s="59">
        <f>+$C272*'Estructura Poblacion'!I$19</f>
        <v>258.21792795800303</v>
      </c>
      <c r="K272" s="59">
        <f>+$C272*'Estructura Poblacion'!J$19</f>
        <v>142.23604040535145</v>
      </c>
      <c r="L272" s="59">
        <f>+$C272*'Estructura Poblacion'!K$19</f>
        <v>149.46374617581202</v>
      </c>
      <c r="M272" s="129">
        <f>+ROUND(D272*Parámetros!$B$105,0)</f>
        <v>0</v>
      </c>
      <c r="N272" s="129">
        <f>+ROUND(E272*Parámetros!$B$106,0)</f>
        <v>1</v>
      </c>
      <c r="O272" s="129">
        <f>+ROUND(F272*Parámetros!$B$107,0)</f>
        <v>9</v>
      </c>
      <c r="P272" s="129">
        <f>+ROUND(G272*Parámetros!$B$108,0)</f>
        <v>29</v>
      </c>
      <c r="Q272" s="129">
        <f>+ROUND(H272*Parámetros!$B$109,0)</f>
        <v>35</v>
      </c>
      <c r="R272" s="129">
        <f>+ROUND(I272*Parámetros!$B$110,0)</f>
        <v>50</v>
      </c>
      <c r="S272" s="129">
        <f>+ROUND(J272*Parámetros!$B$111,0)</f>
        <v>43</v>
      </c>
      <c r="T272" s="129">
        <f>+ROUND(K272*Parámetros!$B$112,0)</f>
        <v>35</v>
      </c>
      <c r="U272" s="129">
        <f>+ROUND(L272*Parámetros!$B$113,0)</f>
        <v>41</v>
      </c>
      <c r="V272" s="129">
        <f t="shared" si="31"/>
        <v>243</v>
      </c>
      <c r="W272" s="129">
        <f t="shared" si="26"/>
        <v>588</v>
      </c>
      <c r="X272" s="59">
        <f t="shared" si="28"/>
        <v>3804</v>
      </c>
      <c r="Y272" s="60">
        <f>+ROUND(M272*Parámetros!$C$105,0)</f>
        <v>0</v>
      </c>
      <c r="Z272" s="60">
        <f>+ROUND(N272*Parámetros!$C$106,0)</f>
        <v>0</v>
      </c>
      <c r="AA272" s="60">
        <f>+ROUND(O272*Parámetros!$C$107,0)</f>
        <v>0</v>
      </c>
      <c r="AB272" s="60">
        <f>+ROUND(P272*Parámetros!$C$108,0)</f>
        <v>1</v>
      </c>
      <c r="AC272" s="60">
        <f>+ROUND(Q272*Parámetros!$C$109,0)</f>
        <v>2</v>
      </c>
      <c r="AD272" s="60">
        <f>+ROUND(R272*Parámetros!$C$110,0)</f>
        <v>6</v>
      </c>
      <c r="AE272" s="60">
        <f>+ROUND(S272*Parámetros!$C$111,0)</f>
        <v>12</v>
      </c>
      <c r="AF272" s="60">
        <f>+ROUND(T272*Parámetros!$C$112,0)</f>
        <v>15</v>
      </c>
      <c r="AG272" s="60">
        <f>+ROUND(U272*Parámetros!$C$113,0)</f>
        <v>29</v>
      </c>
      <c r="AH272" s="60">
        <f t="shared" si="32"/>
        <v>65</v>
      </c>
      <c r="AI272" s="107">
        <f t="shared" si="27"/>
        <v>159</v>
      </c>
      <c r="AJ272" s="59">
        <f t="shared" si="29"/>
        <v>1040</v>
      </c>
    </row>
    <row r="273" spans="1:36" x14ac:dyDescent="0.25">
      <c r="A273" s="22">
        <v>44155</v>
      </c>
      <c r="B273" s="52">
        <f t="shared" si="30"/>
        <v>263</v>
      </c>
      <c r="C273" s="56">
        <f>+'Modelo predictivo'!G270</f>
        <v>3692.2337080612779</v>
      </c>
      <c r="D273" s="59">
        <f>+$C273*'Estructura Poblacion'!C$19</f>
        <v>150.61894193320387</v>
      </c>
      <c r="E273" s="59">
        <f>+$C273*'Estructura Poblacion'!D$19</f>
        <v>247.70343648375336</v>
      </c>
      <c r="F273" s="59">
        <f>+$C273*'Estructura Poblacion'!E$19</f>
        <v>751.72749908384753</v>
      </c>
      <c r="G273" s="59">
        <f>+$C273*'Estructura Poblacion'!F$19</f>
        <v>857.94345513734277</v>
      </c>
      <c r="H273" s="59">
        <f>+$C273*'Estructura Poblacion'!G$19</f>
        <v>686.99195950046442</v>
      </c>
      <c r="I273" s="59">
        <f>+$C273*'Estructura Poblacion'!H$19</f>
        <v>467.58601910276263</v>
      </c>
      <c r="J273" s="59">
        <f>+$C273*'Estructura Poblacion'!I$19</f>
        <v>248.70689379176935</v>
      </c>
      <c r="K273" s="59">
        <f>+$C273*'Estructura Poblacion'!J$19</f>
        <v>136.99700897688646</v>
      </c>
      <c r="L273" s="59">
        <f>+$C273*'Estructura Poblacion'!K$19</f>
        <v>143.95849405124758</v>
      </c>
      <c r="M273" s="129">
        <f>+ROUND(D273*Parámetros!$B$105,0)</f>
        <v>0</v>
      </c>
      <c r="N273" s="129">
        <f>+ROUND(E273*Parámetros!$B$106,0)</f>
        <v>1</v>
      </c>
      <c r="O273" s="129">
        <f>+ROUND(F273*Parámetros!$B$107,0)</f>
        <v>9</v>
      </c>
      <c r="P273" s="129">
        <f>+ROUND(G273*Parámetros!$B$108,0)</f>
        <v>27</v>
      </c>
      <c r="Q273" s="129">
        <f>+ROUND(H273*Parámetros!$B$109,0)</f>
        <v>34</v>
      </c>
      <c r="R273" s="129">
        <f>+ROUND(I273*Parámetros!$B$110,0)</f>
        <v>48</v>
      </c>
      <c r="S273" s="129">
        <f>+ROUND(J273*Parámetros!$B$111,0)</f>
        <v>41</v>
      </c>
      <c r="T273" s="129">
        <f>+ROUND(K273*Parámetros!$B$112,0)</f>
        <v>33</v>
      </c>
      <c r="U273" s="129">
        <f>+ROUND(L273*Parámetros!$B$113,0)</f>
        <v>39</v>
      </c>
      <c r="V273" s="129">
        <f t="shared" si="31"/>
        <v>232</v>
      </c>
      <c r="W273" s="129">
        <f t="shared" si="26"/>
        <v>579</v>
      </c>
      <c r="X273" s="59">
        <f t="shared" si="28"/>
        <v>3457</v>
      </c>
      <c r="Y273" s="60">
        <f>+ROUND(M273*Parámetros!$C$105,0)</f>
        <v>0</v>
      </c>
      <c r="Z273" s="60">
        <f>+ROUND(N273*Parámetros!$C$106,0)</f>
        <v>0</v>
      </c>
      <c r="AA273" s="60">
        <f>+ROUND(O273*Parámetros!$C$107,0)</f>
        <v>0</v>
      </c>
      <c r="AB273" s="60">
        <f>+ROUND(P273*Parámetros!$C$108,0)</f>
        <v>1</v>
      </c>
      <c r="AC273" s="60">
        <f>+ROUND(Q273*Parámetros!$C$109,0)</f>
        <v>2</v>
      </c>
      <c r="AD273" s="60">
        <f>+ROUND(R273*Parámetros!$C$110,0)</f>
        <v>6</v>
      </c>
      <c r="AE273" s="60">
        <f>+ROUND(S273*Parámetros!$C$111,0)</f>
        <v>11</v>
      </c>
      <c r="AF273" s="60">
        <f>+ROUND(T273*Parámetros!$C$112,0)</f>
        <v>14</v>
      </c>
      <c r="AG273" s="60">
        <f>+ROUND(U273*Parámetros!$C$113,0)</f>
        <v>28</v>
      </c>
      <c r="AH273" s="60">
        <f t="shared" si="32"/>
        <v>62</v>
      </c>
      <c r="AI273" s="107">
        <f t="shared" si="27"/>
        <v>157</v>
      </c>
      <c r="AJ273" s="59">
        <f t="shared" si="29"/>
        <v>945</v>
      </c>
    </row>
    <row r="274" spans="1:36" x14ac:dyDescent="0.25">
      <c r="A274" s="22">
        <v>44156</v>
      </c>
      <c r="B274" s="52">
        <f t="shared" si="30"/>
        <v>264</v>
      </c>
      <c r="C274" s="56">
        <f>+'Modelo predictivo'!G271</f>
        <v>3556.2365663871169</v>
      </c>
      <c r="D274" s="59">
        <f>+$C274*'Estructura Poblacion'!C$19</f>
        <v>145.07114967395987</v>
      </c>
      <c r="E274" s="59">
        <f>+$C274*'Estructura Poblacion'!D$19</f>
        <v>238.57970217866085</v>
      </c>
      <c r="F274" s="59">
        <f>+$C274*'Estructura Poblacion'!E$19</f>
        <v>724.0388966613998</v>
      </c>
      <c r="G274" s="59">
        <f>+$C274*'Estructura Poblacion'!F$19</f>
        <v>826.34256883320961</v>
      </c>
      <c r="H274" s="59">
        <f>+$C274*'Estructura Poblacion'!G$19</f>
        <v>661.68778044993189</v>
      </c>
      <c r="I274" s="59">
        <f>+$C274*'Estructura Poblacion'!H$19</f>
        <v>450.36328427264118</v>
      </c>
      <c r="J274" s="59">
        <f>+$C274*'Estructura Poblacion'!I$19</f>
        <v>239.5461988453761</v>
      </c>
      <c r="K274" s="59">
        <f>+$C274*'Estructura Poblacion'!J$19</f>
        <v>131.95095742330025</v>
      </c>
      <c r="L274" s="59">
        <f>+$C274*'Estructura Poblacion'!K$19</f>
        <v>138.65602804863735</v>
      </c>
      <c r="M274" s="129">
        <f>+ROUND(D274*Parámetros!$B$105,0)</f>
        <v>0</v>
      </c>
      <c r="N274" s="129">
        <f>+ROUND(E274*Parámetros!$B$106,0)</f>
        <v>1</v>
      </c>
      <c r="O274" s="129">
        <f>+ROUND(F274*Parámetros!$B$107,0)</f>
        <v>9</v>
      </c>
      <c r="P274" s="129">
        <f>+ROUND(G274*Parámetros!$B$108,0)</f>
        <v>26</v>
      </c>
      <c r="Q274" s="129">
        <f>+ROUND(H274*Parámetros!$B$109,0)</f>
        <v>32</v>
      </c>
      <c r="R274" s="129">
        <f>+ROUND(I274*Parámetros!$B$110,0)</f>
        <v>46</v>
      </c>
      <c r="S274" s="129">
        <f>+ROUND(J274*Parámetros!$B$111,0)</f>
        <v>40</v>
      </c>
      <c r="T274" s="129">
        <f>+ROUND(K274*Parámetros!$B$112,0)</f>
        <v>32</v>
      </c>
      <c r="U274" s="129">
        <f>+ROUND(L274*Parámetros!$B$113,0)</f>
        <v>38</v>
      </c>
      <c r="V274" s="129">
        <f t="shared" si="31"/>
        <v>224</v>
      </c>
      <c r="W274" s="129">
        <f t="shared" si="26"/>
        <v>350</v>
      </c>
      <c r="X274" s="59">
        <f t="shared" si="28"/>
        <v>3331</v>
      </c>
      <c r="Y274" s="60">
        <f>+ROUND(M274*Parámetros!$C$105,0)</f>
        <v>0</v>
      </c>
      <c r="Z274" s="60">
        <f>+ROUND(N274*Parámetros!$C$106,0)</f>
        <v>0</v>
      </c>
      <c r="AA274" s="60">
        <f>+ROUND(O274*Parámetros!$C$107,0)</f>
        <v>0</v>
      </c>
      <c r="AB274" s="60">
        <f>+ROUND(P274*Parámetros!$C$108,0)</f>
        <v>1</v>
      </c>
      <c r="AC274" s="60">
        <f>+ROUND(Q274*Parámetros!$C$109,0)</f>
        <v>2</v>
      </c>
      <c r="AD274" s="60">
        <f>+ROUND(R274*Parámetros!$C$110,0)</f>
        <v>6</v>
      </c>
      <c r="AE274" s="60">
        <f>+ROUND(S274*Parámetros!$C$111,0)</f>
        <v>11</v>
      </c>
      <c r="AF274" s="60">
        <f>+ROUND(T274*Parámetros!$C$112,0)</f>
        <v>14</v>
      </c>
      <c r="AG274" s="60">
        <f>+ROUND(U274*Parámetros!$C$113,0)</f>
        <v>27</v>
      </c>
      <c r="AH274" s="60">
        <f t="shared" si="32"/>
        <v>61</v>
      </c>
      <c r="AI274" s="107">
        <f t="shared" si="27"/>
        <v>96</v>
      </c>
      <c r="AJ274" s="59">
        <f t="shared" si="29"/>
        <v>910</v>
      </c>
    </row>
    <row r="275" spans="1:36" x14ac:dyDescent="0.25">
      <c r="A275" s="22">
        <v>44157</v>
      </c>
      <c r="B275" s="52">
        <f t="shared" si="30"/>
        <v>265</v>
      </c>
      <c r="C275" s="56">
        <f>+'Modelo predictivo'!G272</f>
        <v>3425.248868137598</v>
      </c>
      <c r="D275" s="59">
        <f>+$C275*'Estructura Poblacion'!C$19</f>
        <v>139.72770988207091</v>
      </c>
      <c r="E275" s="59">
        <f>+$C275*'Estructura Poblacion'!D$19</f>
        <v>229.79203986934849</v>
      </c>
      <c r="F275" s="59">
        <f>+$C275*'Estructura Poblacion'!E$19</f>
        <v>697.37020161079215</v>
      </c>
      <c r="G275" s="59">
        <f>+$C275*'Estructura Poblacion'!F$19</f>
        <v>795.90569855294541</v>
      </c>
      <c r="H275" s="59">
        <f>+$C275*'Estructura Poblacion'!G$19</f>
        <v>637.31567873426252</v>
      </c>
      <c r="I275" s="59">
        <f>+$C275*'Estructura Poblacion'!H$19</f>
        <v>433.77494745035307</v>
      </c>
      <c r="J275" s="59">
        <f>+$C275*'Estructura Poblacion'!I$19</f>
        <v>230.72293733691725</v>
      </c>
      <c r="K275" s="59">
        <f>+$C275*'Estructura Poblacion'!J$19</f>
        <v>127.09077675982499</v>
      </c>
      <c r="L275" s="59">
        <f>+$C275*'Estructura Poblacion'!K$19</f>
        <v>133.54887794108328</v>
      </c>
      <c r="M275" s="129">
        <f>+ROUND(D275*Parámetros!$B$105,0)</f>
        <v>0</v>
      </c>
      <c r="N275" s="129">
        <f>+ROUND(E275*Parámetros!$B$106,0)</f>
        <v>1</v>
      </c>
      <c r="O275" s="129">
        <f>+ROUND(F275*Parámetros!$B$107,0)</f>
        <v>8</v>
      </c>
      <c r="P275" s="129">
        <f>+ROUND(G275*Parámetros!$B$108,0)</f>
        <v>25</v>
      </c>
      <c r="Q275" s="129">
        <f>+ROUND(H275*Parámetros!$B$109,0)</f>
        <v>31</v>
      </c>
      <c r="R275" s="129">
        <f>+ROUND(I275*Parámetros!$B$110,0)</f>
        <v>44</v>
      </c>
      <c r="S275" s="129">
        <f>+ROUND(J275*Parámetros!$B$111,0)</f>
        <v>38</v>
      </c>
      <c r="T275" s="129">
        <f>+ROUND(K275*Parámetros!$B$112,0)</f>
        <v>31</v>
      </c>
      <c r="U275" s="129">
        <f>+ROUND(L275*Parámetros!$B$113,0)</f>
        <v>36</v>
      </c>
      <c r="V275" s="129">
        <f t="shared" si="31"/>
        <v>214</v>
      </c>
      <c r="W275" s="129">
        <f t="shared" si="26"/>
        <v>337</v>
      </c>
      <c r="X275" s="59">
        <f t="shared" si="28"/>
        <v>3208</v>
      </c>
      <c r="Y275" s="60">
        <f>+ROUND(M275*Parámetros!$C$105,0)</f>
        <v>0</v>
      </c>
      <c r="Z275" s="60">
        <f>+ROUND(N275*Parámetros!$C$106,0)</f>
        <v>0</v>
      </c>
      <c r="AA275" s="60">
        <f>+ROUND(O275*Parámetros!$C$107,0)</f>
        <v>0</v>
      </c>
      <c r="AB275" s="60">
        <f>+ROUND(P275*Parámetros!$C$108,0)</f>
        <v>1</v>
      </c>
      <c r="AC275" s="60">
        <f>+ROUND(Q275*Parámetros!$C$109,0)</f>
        <v>2</v>
      </c>
      <c r="AD275" s="60">
        <f>+ROUND(R275*Parámetros!$C$110,0)</f>
        <v>5</v>
      </c>
      <c r="AE275" s="60">
        <f>+ROUND(S275*Parámetros!$C$111,0)</f>
        <v>10</v>
      </c>
      <c r="AF275" s="60">
        <f>+ROUND(T275*Parámetros!$C$112,0)</f>
        <v>13</v>
      </c>
      <c r="AG275" s="60">
        <f>+ROUND(U275*Parámetros!$C$113,0)</f>
        <v>26</v>
      </c>
      <c r="AH275" s="60">
        <f t="shared" si="32"/>
        <v>57</v>
      </c>
      <c r="AI275" s="107">
        <f t="shared" si="27"/>
        <v>91</v>
      </c>
      <c r="AJ275" s="59">
        <f t="shared" si="29"/>
        <v>876</v>
      </c>
    </row>
    <row r="276" spans="1:36" x14ac:dyDescent="0.25">
      <c r="A276" s="22">
        <v>44158</v>
      </c>
      <c r="B276" s="52">
        <f t="shared" si="30"/>
        <v>266</v>
      </c>
      <c r="C276" s="56">
        <f>+'Modelo predictivo'!G273</f>
        <v>3299.0860765352845</v>
      </c>
      <c r="D276" s="59">
        <f>+$C276*'Estructura Poblacion'!C$19</f>
        <v>134.58109466619456</v>
      </c>
      <c r="E276" s="59">
        <f>+$C276*'Estructura Poblacion'!D$19</f>
        <v>221.3280694093946</v>
      </c>
      <c r="F276" s="59">
        <f>+$C276*'Estructura Poblacion'!E$19</f>
        <v>671.68384280810346</v>
      </c>
      <c r="G276" s="59">
        <f>+$C276*'Estructura Poblacion'!F$19</f>
        <v>766.58996452973372</v>
      </c>
      <c r="H276" s="59">
        <f>+$C276*'Estructura Poblacion'!G$19</f>
        <v>613.84131869316093</v>
      </c>
      <c r="I276" s="59">
        <f>+$C276*'Estructura Poblacion'!H$19</f>
        <v>417.79763882131914</v>
      </c>
      <c r="J276" s="59">
        <f>+$C276*'Estructura Poblacion'!I$19</f>
        <v>222.22467896746383</v>
      </c>
      <c r="K276" s="59">
        <f>+$C276*'Estructura Poblacion'!J$19</f>
        <v>122.40961991540448</v>
      </c>
      <c r="L276" s="59">
        <f>+$C276*'Estructura Poblacion'!K$19</f>
        <v>128.62984872450991</v>
      </c>
      <c r="M276" s="129">
        <f>+ROUND(D276*Parámetros!$B$105,0)</f>
        <v>0</v>
      </c>
      <c r="N276" s="129">
        <f>+ROUND(E276*Parámetros!$B$106,0)</f>
        <v>1</v>
      </c>
      <c r="O276" s="129">
        <f>+ROUND(F276*Parámetros!$B$107,0)</f>
        <v>8</v>
      </c>
      <c r="P276" s="129">
        <f>+ROUND(G276*Parámetros!$B$108,0)</f>
        <v>25</v>
      </c>
      <c r="Q276" s="129">
        <f>+ROUND(H276*Parámetros!$B$109,0)</f>
        <v>30</v>
      </c>
      <c r="R276" s="129">
        <f>+ROUND(I276*Parámetros!$B$110,0)</f>
        <v>43</v>
      </c>
      <c r="S276" s="129">
        <f>+ROUND(J276*Parámetros!$B$111,0)</f>
        <v>37</v>
      </c>
      <c r="T276" s="129">
        <f>+ROUND(K276*Parámetros!$B$112,0)</f>
        <v>30</v>
      </c>
      <c r="U276" s="129">
        <f>+ROUND(L276*Parámetros!$B$113,0)</f>
        <v>35</v>
      </c>
      <c r="V276" s="129">
        <f t="shared" si="31"/>
        <v>209</v>
      </c>
      <c r="W276" s="129">
        <f t="shared" si="26"/>
        <v>326</v>
      </c>
      <c r="X276" s="59">
        <f t="shared" si="28"/>
        <v>3091</v>
      </c>
      <c r="Y276" s="60">
        <f>+ROUND(M276*Parámetros!$C$105,0)</f>
        <v>0</v>
      </c>
      <c r="Z276" s="60">
        <f>+ROUND(N276*Parámetros!$C$106,0)</f>
        <v>0</v>
      </c>
      <c r="AA276" s="60">
        <f>+ROUND(O276*Parámetros!$C$107,0)</f>
        <v>0</v>
      </c>
      <c r="AB276" s="60">
        <f>+ROUND(P276*Parámetros!$C$108,0)</f>
        <v>1</v>
      </c>
      <c r="AC276" s="60">
        <f>+ROUND(Q276*Parámetros!$C$109,0)</f>
        <v>2</v>
      </c>
      <c r="AD276" s="60">
        <f>+ROUND(R276*Parámetros!$C$110,0)</f>
        <v>5</v>
      </c>
      <c r="AE276" s="60">
        <f>+ROUND(S276*Parámetros!$C$111,0)</f>
        <v>10</v>
      </c>
      <c r="AF276" s="60">
        <f>+ROUND(T276*Parámetros!$C$112,0)</f>
        <v>13</v>
      </c>
      <c r="AG276" s="60">
        <f>+ROUND(U276*Parámetros!$C$113,0)</f>
        <v>25</v>
      </c>
      <c r="AH276" s="60">
        <f t="shared" si="32"/>
        <v>56</v>
      </c>
      <c r="AI276" s="107">
        <f t="shared" si="27"/>
        <v>89</v>
      </c>
      <c r="AJ276" s="59">
        <f t="shared" si="29"/>
        <v>843</v>
      </c>
    </row>
    <row r="277" spans="1:36" x14ac:dyDescent="0.25">
      <c r="A277" s="22">
        <v>44159</v>
      </c>
      <c r="B277" s="52">
        <f t="shared" si="30"/>
        <v>267</v>
      </c>
      <c r="C277" s="56">
        <f>+'Modelo predictivo'!G274</f>
        <v>3177.5704536065459</v>
      </c>
      <c r="D277" s="59">
        <f>+$C277*'Estructura Poblacion'!C$19</f>
        <v>129.62405348163446</v>
      </c>
      <c r="E277" s="59">
        <f>+$C277*'Estructura Poblacion'!D$19</f>
        <v>213.17586676843084</v>
      </c>
      <c r="F277" s="59">
        <f>+$C277*'Estructura Poblacion'!E$19</f>
        <v>646.94363334508955</v>
      </c>
      <c r="G277" s="59">
        <f>+$C277*'Estructura Poblacion'!F$19</f>
        <v>738.35406679632877</v>
      </c>
      <c r="H277" s="59">
        <f>+$C277*'Estructura Poblacion'!G$19</f>
        <v>591.23162967930716</v>
      </c>
      <c r="I277" s="59">
        <f>+$C277*'Estructura Poblacion'!H$19</f>
        <v>402.40884957431456</v>
      </c>
      <c r="J277" s="59">
        <f>+$C277*'Estructura Poblacion'!I$19</f>
        <v>214.03945140188611</v>
      </c>
      <c r="K277" s="59">
        <f>+$C277*'Estructura Poblacion'!J$19</f>
        <v>117.90089208247932</v>
      </c>
      <c r="L277" s="59">
        <f>+$C277*'Estructura Poblacion'!K$19</f>
        <v>123.89201047707519</v>
      </c>
      <c r="M277" s="129">
        <f>+ROUND(D277*Parámetros!$B$105,0)</f>
        <v>0</v>
      </c>
      <c r="N277" s="129">
        <f>+ROUND(E277*Parámetros!$B$106,0)</f>
        <v>1</v>
      </c>
      <c r="O277" s="129">
        <f>+ROUND(F277*Parámetros!$B$107,0)</f>
        <v>8</v>
      </c>
      <c r="P277" s="129">
        <f>+ROUND(G277*Parámetros!$B$108,0)</f>
        <v>24</v>
      </c>
      <c r="Q277" s="129">
        <f>+ROUND(H277*Parámetros!$B$109,0)</f>
        <v>29</v>
      </c>
      <c r="R277" s="129">
        <f>+ROUND(I277*Parámetros!$B$110,0)</f>
        <v>41</v>
      </c>
      <c r="S277" s="129">
        <f>+ROUND(J277*Parámetros!$B$111,0)</f>
        <v>36</v>
      </c>
      <c r="T277" s="129">
        <f>+ROUND(K277*Parámetros!$B$112,0)</f>
        <v>29</v>
      </c>
      <c r="U277" s="129">
        <f>+ROUND(L277*Parámetros!$B$113,0)</f>
        <v>34</v>
      </c>
      <c r="V277" s="129">
        <f t="shared" si="31"/>
        <v>202</v>
      </c>
      <c r="W277" s="129">
        <f t="shared" si="26"/>
        <v>313</v>
      </c>
      <c r="X277" s="59">
        <f t="shared" si="28"/>
        <v>2980</v>
      </c>
      <c r="Y277" s="60">
        <f>+ROUND(M277*Parámetros!$C$105,0)</f>
        <v>0</v>
      </c>
      <c r="Z277" s="60">
        <f>+ROUND(N277*Parámetros!$C$106,0)</f>
        <v>0</v>
      </c>
      <c r="AA277" s="60">
        <f>+ROUND(O277*Parámetros!$C$107,0)</f>
        <v>0</v>
      </c>
      <c r="AB277" s="60">
        <f>+ROUND(P277*Parámetros!$C$108,0)</f>
        <v>1</v>
      </c>
      <c r="AC277" s="60">
        <f>+ROUND(Q277*Parámetros!$C$109,0)</f>
        <v>2</v>
      </c>
      <c r="AD277" s="60">
        <f>+ROUND(R277*Parámetros!$C$110,0)</f>
        <v>5</v>
      </c>
      <c r="AE277" s="60">
        <f>+ROUND(S277*Parámetros!$C$111,0)</f>
        <v>10</v>
      </c>
      <c r="AF277" s="60">
        <f>+ROUND(T277*Parámetros!$C$112,0)</f>
        <v>13</v>
      </c>
      <c r="AG277" s="60">
        <f>+ROUND(U277*Parámetros!$C$113,0)</f>
        <v>24</v>
      </c>
      <c r="AH277" s="60">
        <f t="shared" si="32"/>
        <v>55</v>
      </c>
      <c r="AI277" s="107">
        <f t="shared" si="27"/>
        <v>86</v>
      </c>
      <c r="AJ277" s="59">
        <f t="shared" si="29"/>
        <v>812</v>
      </c>
    </row>
    <row r="278" spans="1:36" x14ac:dyDescent="0.25">
      <c r="A278" s="22">
        <v>44160</v>
      </c>
      <c r="B278" s="52">
        <f t="shared" si="30"/>
        <v>268</v>
      </c>
      <c r="C278" s="56">
        <f>+'Modelo predictivo'!G275</f>
        <v>3060.530809648335</v>
      </c>
      <c r="D278" s="59">
        <f>+$C278*'Estructura Poblacion'!C$19</f>
        <v>124.84960291022657</v>
      </c>
      <c r="E278" s="59">
        <f>+$C278*'Estructura Poblacion'!D$19</f>
        <v>205.32394722444658</v>
      </c>
      <c r="F278" s="59">
        <f>+$C278*'Estructura Poblacion'!E$19</f>
        <v>623.11471952138493</v>
      </c>
      <c r="G278" s="59">
        <f>+$C278*'Estructura Poblacion'!F$19</f>
        <v>711.15822697006899</v>
      </c>
      <c r="H278" s="59">
        <f>+$C278*'Estructura Poblacion'!G$19</f>
        <v>569.45475944313046</v>
      </c>
      <c r="I278" s="59">
        <f>+$C278*'Estructura Poblacion'!H$19</f>
        <v>387.58690017383628</v>
      </c>
      <c r="J278" s="59">
        <f>+$C278*'Estructura Poblacion'!I$19</f>
        <v>206.15572339306902</v>
      </c>
      <c r="K278" s="59">
        <f>+$C278*'Estructura Poblacion'!J$19</f>
        <v>113.5582414211771</v>
      </c>
      <c r="L278" s="59">
        <f>+$C278*'Estructura Poblacion'!K$19</f>
        <v>119.32868859099521</v>
      </c>
      <c r="M278" s="129">
        <f>+ROUND(D278*Parámetros!$B$105,0)</f>
        <v>0</v>
      </c>
      <c r="N278" s="129">
        <f>+ROUND(E278*Parámetros!$B$106,0)</f>
        <v>1</v>
      </c>
      <c r="O278" s="129">
        <f>+ROUND(F278*Parámetros!$B$107,0)</f>
        <v>7</v>
      </c>
      <c r="P278" s="129">
        <f>+ROUND(G278*Parámetros!$B$108,0)</f>
        <v>23</v>
      </c>
      <c r="Q278" s="129">
        <f>+ROUND(H278*Parámetros!$B$109,0)</f>
        <v>28</v>
      </c>
      <c r="R278" s="129">
        <f>+ROUND(I278*Parámetros!$B$110,0)</f>
        <v>40</v>
      </c>
      <c r="S278" s="129">
        <f>+ROUND(J278*Parámetros!$B$111,0)</f>
        <v>34</v>
      </c>
      <c r="T278" s="129">
        <f>+ROUND(K278*Parámetros!$B$112,0)</f>
        <v>28</v>
      </c>
      <c r="U278" s="129">
        <f>+ROUND(L278*Parámetros!$B$113,0)</f>
        <v>33</v>
      </c>
      <c r="V278" s="129">
        <f t="shared" si="31"/>
        <v>194</v>
      </c>
      <c r="W278" s="129">
        <f t="shared" ref="W278:W314" si="33">+V266</f>
        <v>303</v>
      </c>
      <c r="X278" s="59">
        <f t="shared" si="28"/>
        <v>2871</v>
      </c>
      <c r="Y278" s="60">
        <f>+ROUND(M278*Parámetros!$C$105,0)</f>
        <v>0</v>
      </c>
      <c r="Z278" s="60">
        <f>+ROUND(N278*Parámetros!$C$106,0)</f>
        <v>0</v>
      </c>
      <c r="AA278" s="60">
        <f>+ROUND(O278*Parámetros!$C$107,0)</f>
        <v>0</v>
      </c>
      <c r="AB278" s="60">
        <f>+ROUND(P278*Parámetros!$C$108,0)</f>
        <v>1</v>
      </c>
      <c r="AC278" s="60">
        <f>+ROUND(Q278*Parámetros!$C$109,0)</f>
        <v>2</v>
      </c>
      <c r="AD278" s="60">
        <f>+ROUND(R278*Parámetros!$C$110,0)</f>
        <v>5</v>
      </c>
      <c r="AE278" s="60">
        <f>+ROUND(S278*Parámetros!$C$111,0)</f>
        <v>9</v>
      </c>
      <c r="AF278" s="60">
        <f>+ROUND(T278*Parámetros!$C$112,0)</f>
        <v>12</v>
      </c>
      <c r="AG278" s="60">
        <f>+ROUND(U278*Parámetros!$C$113,0)</f>
        <v>23</v>
      </c>
      <c r="AH278" s="60">
        <f t="shared" si="32"/>
        <v>52</v>
      </c>
      <c r="AI278" s="107">
        <f t="shared" ref="AI278:AI314" si="34">+AH266</f>
        <v>84</v>
      </c>
      <c r="AJ278" s="59">
        <f t="shared" si="29"/>
        <v>780</v>
      </c>
    </row>
    <row r="279" spans="1:36" x14ac:dyDescent="0.25">
      <c r="A279" s="22">
        <v>44161</v>
      </c>
      <c r="B279" s="52">
        <f t="shared" si="30"/>
        <v>269</v>
      </c>
      <c r="C279" s="56">
        <f>+'Modelo predictivo'!G276</f>
        <v>2947.802261903882</v>
      </c>
      <c r="D279" s="59">
        <f>+$C279*'Estructura Poblacion'!C$19</f>
        <v>120.25101681588869</v>
      </c>
      <c r="E279" s="59">
        <f>+$C279*'Estructura Poblacion'!D$19</f>
        <v>197.76124917389825</v>
      </c>
      <c r="F279" s="59">
        <f>+$C279*'Estructura Poblacion'!E$19</f>
        <v>600.16353171161109</v>
      </c>
      <c r="G279" s="59">
        <f>+$C279*'Estructura Poblacion'!F$19</f>
        <v>684.96413217771249</v>
      </c>
      <c r="H279" s="59">
        <f>+$C279*'Estructura Poblacion'!G$19</f>
        <v>548.48002923103138</v>
      </c>
      <c r="I279" s="59">
        <f>+$C279*'Estructura Poblacion'!H$19</f>
        <v>373.31090979869242</v>
      </c>
      <c r="J279" s="59">
        <f>+$C279*'Estructura Poblacion'!I$19</f>
        <v>198.56238852643583</v>
      </c>
      <c r="K279" s="59">
        <f>+$C279*'Estructura Poblacion'!J$19</f>
        <v>109.37555010519124</v>
      </c>
      <c r="L279" s="59">
        <f>+$C279*'Estructura Poblacion'!K$19</f>
        <v>114.93345436342062</v>
      </c>
      <c r="M279" s="129">
        <f>+ROUND(D279*Parámetros!$B$105,0)</f>
        <v>0</v>
      </c>
      <c r="N279" s="129">
        <f>+ROUND(E279*Parámetros!$B$106,0)</f>
        <v>1</v>
      </c>
      <c r="O279" s="129">
        <f>+ROUND(F279*Parámetros!$B$107,0)</f>
        <v>7</v>
      </c>
      <c r="P279" s="129">
        <f>+ROUND(G279*Parámetros!$B$108,0)</f>
        <v>22</v>
      </c>
      <c r="Q279" s="129">
        <f>+ROUND(H279*Parámetros!$B$109,0)</f>
        <v>27</v>
      </c>
      <c r="R279" s="129">
        <f>+ROUND(I279*Parámetros!$B$110,0)</f>
        <v>38</v>
      </c>
      <c r="S279" s="129">
        <f>+ROUND(J279*Parámetros!$B$111,0)</f>
        <v>33</v>
      </c>
      <c r="T279" s="129">
        <f>+ROUND(K279*Parámetros!$B$112,0)</f>
        <v>27</v>
      </c>
      <c r="U279" s="129">
        <f>+ROUND(L279*Parámetros!$B$113,0)</f>
        <v>31</v>
      </c>
      <c r="V279" s="129">
        <f t="shared" si="31"/>
        <v>186</v>
      </c>
      <c r="W279" s="129">
        <f t="shared" si="33"/>
        <v>291</v>
      </c>
      <c r="X279" s="59">
        <f t="shared" si="28"/>
        <v>2766</v>
      </c>
      <c r="Y279" s="60">
        <f>+ROUND(M279*Parámetros!$C$105,0)</f>
        <v>0</v>
      </c>
      <c r="Z279" s="60">
        <f>+ROUND(N279*Parámetros!$C$106,0)</f>
        <v>0</v>
      </c>
      <c r="AA279" s="60">
        <f>+ROUND(O279*Parámetros!$C$107,0)</f>
        <v>0</v>
      </c>
      <c r="AB279" s="60">
        <f>+ROUND(P279*Parámetros!$C$108,0)</f>
        <v>1</v>
      </c>
      <c r="AC279" s="60">
        <f>+ROUND(Q279*Parámetros!$C$109,0)</f>
        <v>2</v>
      </c>
      <c r="AD279" s="60">
        <f>+ROUND(R279*Parámetros!$C$110,0)</f>
        <v>5</v>
      </c>
      <c r="AE279" s="60">
        <f>+ROUND(S279*Parámetros!$C$111,0)</f>
        <v>9</v>
      </c>
      <c r="AF279" s="60">
        <f>+ROUND(T279*Parámetros!$C$112,0)</f>
        <v>12</v>
      </c>
      <c r="AG279" s="60">
        <f>+ROUND(U279*Parámetros!$C$113,0)</f>
        <v>22</v>
      </c>
      <c r="AH279" s="60">
        <f t="shared" si="32"/>
        <v>51</v>
      </c>
      <c r="AI279" s="107">
        <f t="shared" si="34"/>
        <v>80</v>
      </c>
      <c r="AJ279" s="59">
        <f t="shared" si="29"/>
        <v>751</v>
      </c>
    </row>
    <row r="280" spans="1:36" x14ac:dyDescent="0.25">
      <c r="A280" s="22">
        <v>44162</v>
      </c>
      <c r="B280" s="52">
        <f t="shared" si="30"/>
        <v>270</v>
      </c>
      <c r="C280" s="56">
        <f>+'Modelo predictivo'!G277</f>
        <v>2839.2260021939874</v>
      </c>
      <c r="D280" s="59">
        <f>+$C280*'Estructura Poblacion'!C$19</f>
        <v>115.82181686549984</v>
      </c>
      <c r="E280" s="59">
        <f>+$C280*'Estructura Poblacion'!D$19</f>
        <v>190.47711854262917</v>
      </c>
      <c r="F280" s="59">
        <f>+$C280*'Estructura Poblacion'!E$19</f>
        <v>578.05773705581873</v>
      </c>
      <c r="G280" s="59">
        <f>+$C280*'Estructura Poblacion'!F$19</f>
        <v>659.73488106123614</v>
      </c>
      <c r="H280" s="59">
        <f>+$C280*'Estructura Poblacion'!G$19</f>
        <v>528.27789054991899</v>
      </c>
      <c r="I280" s="59">
        <f>+$C280*'Estructura Poblacion'!H$19</f>
        <v>359.56076691473208</v>
      </c>
      <c r="J280" s="59">
        <f>+$C280*'Estructura Poblacion'!I$19</f>
        <v>191.24874956771578</v>
      </c>
      <c r="K280" s="59">
        <f>+$C280*'Estructura Poblacion'!J$19</f>
        <v>105.34692569994914</v>
      </c>
      <c r="L280" s="59">
        <f>+$C280*'Estructura Poblacion'!K$19</f>
        <v>110.70011593648749</v>
      </c>
      <c r="M280" s="129">
        <f>+ROUND(D280*Parámetros!$B$105,0)</f>
        <v>0</v>
      </c>
      <c r="N280" s="129">
        <f>+ROUND(E280*Parámetros!$B$106,0)</f>
        <v>1</v>
      </c>
      <c r="O280" s="129">
        <f>+ROUND(F280*Parámetros!$B$107,0)</f>
        <v>7</v>
      </c>
      <c r="P280" s="129">
        <f>+ROUND(G280*Parámetros!$B$108,0)</f>
        <v>21</v>
      </c>
      <c r="Q280" s="129">
        <f>+ROUND(H280*Parámetros!$B$109,0)</f>
        <v>26</v>
      </c>
      <c r="R280" s="129">
        <f>+ROUND(I280*Parámetros!$B$110,0)</f>
        <v>37</v>
      </c>
      <c r="S280" s="129">
        <f>+ROUND(J280*Parámetros!$B$111,0)</f>
        <v>32</v>
      </c>
      <c r="T280" s="129">
        <f>+ROUND(K280*Parámetros!$B$112,0)</f>
        <v>26</v>
      </c>
      <c r="U280" s="129">
        <f>+ROUND(L280*Parámetros!$B$113,0)</f>
        <v>30</v>
      </c>
      <c r="V280" s="129">
        <f t="shared" si="31"/>
        <v>180</v>
      </c>
      <c r="W280" s="129">
        <f t="shared" si="33"/>
        <v>281</v>
      </c>
      <c r="X280" s="59">
        <f t="shared" si="28"/>
        <v>2665</v>
      </c>
      <c r="Y280" s="60">
        <f>+ROUND(M280*Parámetros!$C$105,0)</f>
        <v>0</v>
      </c>
      <c r="Z280" s="60">
        <f>+ROUND(N280*Parámetros!$C$106,0)</f>
        <v>0</v>
      </c>
      <c r="AA280" s="60">
        <f>+ROUND(O280*Parámetros!$C$107,0)</f>
        <v>0</v>
      </c>
      <c r="AB280" s="60">
        <f>+ROUND(P280*Parámetros!$C$108,0)</f>
        <v>1</v>
      </c>
      <c r="AC280" s="60">
        <f>+ROUND(Q280*Parámetros!$C$109,0)</f>
        <v>2</v>
      </c>
      <c r="AD280" s="60">
        <f>+ROUND(R280*Parámetros!$C$110,0)</f>
        <v>5</v>
      </c>
      <c r="AE280" s="60">
        <f>+ROUND(S280*Parámetros!$C$111,0)</f>
        <v>9</v>
      </c>
      <c r="AF280" s="60">
        <f>+ROUND(T280*Parámetros!$C$112,0)</f>
        <v>11</v>
      </c>
      <c r="AG280" s="60">
        <f>+ROUND(U280*Parámetros!$C$113,0)</f>
        <v>21</v>
      </c>
      <c r="AH280" s="60">
        <f t="shared" si="32"/>
        <v>49</v>
      </c>
      <c r="AI280" s="107">
        <f t="shared" si="34"/>
        <v>77</v>
      </c>
      <c r="AJ280" s="59">
        <f t="shared" si="29"/>
        <v>723</v>
      </c>
    </row>
    <row r="281" spans="1:36" x14ac:dyDescent="0.25">
      <c r="A281" s="22">
        <v>44163</v>
      </c>
      <c r="B281" s="52">
        <f t="shared" si="30"/>
        <v>271</v>
      </c>
      <c r="C281" s="56">
        <f>+'Modelo predictivo'!G278</f>
        <v>2734.6490730568767</v>
      </c>
      <c r="D281" s="59">
        <f>+$C281*'Estructura Poblacion'!C$19</f>
        <v>111.55576339687313</v>
      </c>
      <c r="E281" s="59">
        <f>+$C281*'Estructura Poblacion'!D$19</f>
        <v>183.46129376760916</v>
      </c>
      <c r="F281" s="59">
        <f>+$C281*'Estructura Poblacion'!E$19</f>
        <v>556.7661938822456</v>
      </c>
      <c r="G281" s="59">
        <f>+$C281*'Estructura Poblacion'!F$19</f>
        <v>635.43493176072002</v>
      </c>
      <c r="H281" s="59">
        <f>+$C281*'Estructura Poblacion'!G$19</f>
        <v>508.81988351488525</v>
      </c>
      <c r="I281" s="59">
        <f>+$C281*'Estructura Poblacion'!H$19</f>
        <v>346.31710092510298</v>
      </c>
      <c r="J281" s="59">
        <f>+$C281*'Estructura Poblacion'!I$19</f>
        <v>184.20450338384416</v>
      </c>
      <c r="K281" s="59">
        <f>+$C281*'Estructura Poblacion'!J$19</f>
        <v>101.46669285648305</v>
      </c>
      <c r="L281" s="59">
        <f>+$C281*'Estructura Poblacion'!K$19</f>
        <v>106.62270956911335</v>
      </c>
      <c r="M281" s="129">
        <f>+ROUND(D281*Parámetros!$B$105,0)</f>
        <v>0</v>
      </c>
      <c r="N281" s="129">
        <f>+ROUND(E281*Parámetros!$B$106,0)</f>
        <v>1</v>
      </c>
      <c r="O281" s="129">
        <f>+ROUND(F281*Parámetros!$B$107,0)</f>
        <v>7</v>
      </c>
      <c r="P281" s="129">
        <f>+ROUND(G281*Parámetros!$B$108,0)</f>
        <v>20</v>
      </c>
      <c r="Q281" s="129">
        <f>+ROUND(H281*Parámetros!$B$109,0)</f>
        <v>25</v>
      </c>
      <c r="R281" s="129">
        <f>+ROUND(I281*Parámetros!$B$110,0)</f>
        <v>35</v>
      </c>
      <c r="S281" s="129">
        <f>+ROUND(J281*Parámetros!$B$111,0)</f>
        <v>31</v>
      </c>
      <c r="T281" s="129">
        <f>+ROUND(K281*Parámetros!$B$112,0)</f>
        <v>25</v>
      </c>
      <c r="U281" s="129">
        <f>+ROUND(L281*Parámetros!$B$113,0)</f>
        <v>29</v>
      </c>
      <c r="V281" s="129">
        <f t="shared" si="31"/>
        <v>173</v>
      </c>
      <c r="W281" s="129">
        <f t="shared" si="33"/>
        <v>270</v>
      </c>
      <c r="X281" s="59">
        <f t="shared" si="28"/>
        <v>2568</v>
      </c>
      <c r="Y281" s="60">
        <f>+ROUND(M281*Parámetros!$C$105,0)</f>
        <v>0</v>
      </c>
      <c r="Z281" s="60">
        <f>+ROUND(N281*Parámetros!$C$106,0)</f>
        <v>0</v>
      </c>
      <c r="AA281" s="60">
        <f>+ROUND(O281*Parámetros!$C$107,0)</f>
        <v>0</v>
      </c>
      <c r="AB281" s="60">
        <f>+ROUND(P281*Parámetros!$C$108,0)</f>
        <v>1</v>
      </c>
      <c r="AC281" s="60">
        <f>+ROUND(Q281*Parámetros!$C$109,0)</f>
        <v>2</v>
      </c>
      <c r="AD281" s="60">
        <f>+ROUND(R281*Parámetros!$C$110,0)</f>
        <v>4</v>
      </c>
      <c r="AE281" s="60">
        <f>+ROUND(S281*Parámetros!$C$111,0)</f>
        <v>8</v>
      </c>
      <c r="AF281" s="60">
        <f>+ROUND(T281*Parámetros!$C$112,0)</f>
        <v>11</v>
      </c>
      <c r="AG281" s="60">
        <f>+ROUND(U281*Parámetros!$C$113,0)</f>
        <v>21</v>
      </c>
      <c r="AH281" s="60">
        <f t="shared" si="32"/>
        <v>47</v>
      </c>
      <c r="AI281" s="107">
        <f t="shared" si="34"/>
        <v>75</v>
      </c>
      <c r="AJ281" s="59">
        <f t="shared" si="29"/>
        <v>695</v>
      </c>
    </row>
    <row r="282" spans="1:36" x14ac:dyDescent="0.25">
      <c r="A282" s="22">
        <v>44164</v>
      </c>
      <c r="B282" s="52">
        <f t="shared" si="30"/>
        <v>272</v>
      </c>
      <c r="C282" s="56">
        <f>+'Modelo predictivo'!G279</f>
        <v>2633.9241521880031</v>
      </c>
      <c r="D282" s="59">
        <f>+$C282*'Estructura Poblacion'!C$19</f>
        <v>107.44684662531225</v>
      </c>
      <c r="E282" s="59">
        <f>+$C282*'Estructura Poblacion'!D$19</f>
        <v>176.70389133549855</v>
      </c>
      <c r="F282" s="59">
        <f>+$C282*'Estructura Poblacion'!E$19</f>
        <v>536.25890781991916</v>
      </c>
      <c r="G282" s="59">
        <f>+$C282*'Estructura Poblacion'!F$19</f>
        <v>612.03005182584388</v>
      </c>
      <c r="H282" s="59">
        <f>+$C282*'Estructura Poblacion'!G$19</f>
        <v>490.07859674120192</v>
      </c>
      <c r="I282" s="59">
        <f>+$C282*'Estructura Poblacion'!H$19</f>
        <v>333.56125487161808</v>
      </c>
      <c r="J282" s="59">
        <f>+$C282*'Estructura Poblacion'!I$19</f>
        <v>177.41972642294232</v>
      </c>
      <c r="K282" s="59">
        <f>+$C282*'Estructura Poblacion'!J$19</f>
        <v>97.729385313262853</v>
      </c>
      <c r="L282" s="59">
        <f>+$C282*'Estructura Poblacion'!K$19</f>
        <v>102.69549123240414</v>
      </c>
      <c r="M282" s="129">
        <f>+ROUND(D282*Parámetros!$B$105,0)</f>
        <v>0</v>
      </c>
      <c r="N282" s="129">
        <f>+ROUND(E282*Parámetros!$B$106,0)</f>
        <v>1</v>
      </c>
      <c r="O282" s="129">
        <f>+ROUND(F282*Parámetros!$B$107,0)</f>
        <v>6</v>
      </c>
      <c r="P282" s="129">
        <f>+ROUND(G282*Parámetros!$B$108,0)</f>
        <v>20</v>
      </c>
      <c r="Q282" s="129">
        <f>+ROUND(H282*Parámetros!$B$109,0)</f>
        <v>24</v>
      </c>
      <c r="R282" s="129">
        <f>+ROUND(I282*Parámetros!$B$110,0)</f>
        <v>34</v>
      </c>
      <c r="S282" s="129">
        <f>+ROUND(J282*Parámetros!$B$111,0)</f>
        <v>29</v>
      </c>
      <c r="T282" s="129">
        <f>+ROUND(K282*Parámetros!$B$112,0)</f>
        <v>24</v>
      </c>
      <c r="U282" s="129">
        <f>+ROUND(L282*Parámetros!$B$113,0)</f>
        <v>28</v>
      </c>
      <c r="V282" s="129">
        <f t="shared" si="31"/>
        <v>166</v>
      </c>
      <c r="W282" s="129">
        <f t="shared" si="33"/>
        <v>260</v>
      </c>
      <c r="X282" s="59">
        <f t="shared" si="28"/>
        <v>2474</v>
      </c>
      <c r="Y282" s="60">
        <f>+ROUND(M282*Parámetros!$C$105,0)</f>
        <v>0</v>
      </c>
      <c r="Z282" s="60">
        <f>+ROUND(N282*Parámetros!$C$106,0)</f>
        <v>0</v>
      </c>
      <c r="AA282" s="60">
        <f>+ROUND(O282*Parámetros!$C$107,0)</f>
        <v>0</v>
      </c>
      <c r="AB282" s="60">
        <f>+ROUND(P282*Parámetros!$C$108,0)</f>
        <v>1</v>
      </c>
      <c r="AC282" s="60">
        <f>+ROUND(Q282*Parámetros!$C$109,0)</f>
        <v>2</v>
      </c>
      <c r="AD282" s="60">
        <f>+ROUND(R282*Parámetros!$C$110,0)</f>
        <v>4</v>
      </c>
      <c r="AE282" s="60">
        <f>+ROUND(S282*Parámetros!$C$111,0)</f>
        <v>8</v>
      </c>
      <c r="AF282" s="60">
        <f>+ROUND(T282*Parámetros!$C$112,0)</f>
        <v>10</v>
      </c>
      <c r="AG282" s="60">
        <f>+ROUND(U282*Parámetros!$C$113,0)</f>
        <v>20</v>
      </c>
      <c r="AH282" s="60">
        <f t="shared" si="32"/>
        <v>45</v>
      </c>
      <c r="AI282" s="107">
        <f t="shared" si="34"/>
        <v>71</v>
      </c>
      <c r="AJ282" s="59">
        <f t="shared" si="29"/>
        <v>669</v>
      </c>
    </row>
    <row r="283" spans="1:36" x14ac:dyDescent="0.25">
      <c r="A283" s="22">
        <v>44165</v>
      </c>
      <c r="B283" s="52">
        <f t="shared" si="30"/>
        <v>273</v>
      </c>
      <c r="C283" s="56">
        <f>+'Modelo predictivo'!G280</f>
        <v>2536.9093447551131</v>
      </c>
      <c r="D283" s="59">
        <f>+$C283*'Estructura Poblacion'!C$19</f>
        <v>103.4892781714269</v>
      </c>
      <c r="E283" s="59">
        <f>+$C283*'Estructura Poblacion'!D$19</f>
        <v>170.19539184954522</v>
      </c>
      <c r="F283" s="59">
        <f>+$C283*'Estructura Poblacion'!E$19</f>
        <v>516.50698951463914</v>
      </c>
      <c r="G283" s="59">
        <f>+$C283*'Estructura Poblacion'!F$19</f>
        <v>589.48726995731431</v>
      </c>
      <c r="H283" s="59">
        <f>+$C283*'Estructura Poblacion'!G$19</f>
        <v>472.02762870161996</v>
      </c>
      <c r="I283" s="59">
        <f>+$C283*'Estructura Poblacion'!H$19</f>
        <v>321.27525913344874</v>
      </c>
      <c r="J283" s="59">
        <f>+$C283*'Estructura Poblacion'!I$19</f>
        <v>170.88486072477124</v>
      </c>
      <c r="K283" s="59">
        <f>+$C283*'Estructura Poblacion'!J$19</f>
        <v>94.129738190233567</v>
      </c>
      <c r="L283" s="59">
        <f>+$C283*'Estructura Poblacion'!K$19</f>
        <v>98.912928512114163</v>
      </c>
      <c r="M283" s="129">
        <f>+ROUND(D283*Parámetros!$B$105,0)</f>
        <v>0</v>
      </c>
      <c r="N283" s="129">
        <f>+ROUND(E283*Parámetros!$B$106,0)</f>
        <v>1</v>
      </c>
      <c r="O283" s="129">
        <f>+ROUND(F283*Parámetros!$B$107,0)</f>
        <v>6</v>
      </c>
      <c r="P283" s="129">
        <f>+ROUND(G283*Parámetros!$B$108,0)</f>
        <v>19</v>
      </c>
      <c r="Q283" s="129">
        <f>+ROUND(H283*Parámetros!$B$109,0)</f>
        <v>23</v>
      </c>
      <c r="R283" s="129">
        <f>+ROUND(I283*Parámetros!$B$110,0)</f>
        <v>33</v>
      </c>
      <c r="S283" s="129">
        <f>+ROUND(J283*Parámetros!$B$111,0)</f>
        <v>28</v>
      </c>
      <c r="T283" s="129">
        <f>+ROUND(K283*Parámetros!$B$112,0)</f>
        <v>23</v>
      </c>
      <c r="U283" s="129">
        <f>+ROUND(L283*Parámetros!$B$113,0)</f>
        <v>27</v>
      </c>
      <c r="V283" s="129">
        <f t="shared" si="31"/>
        <v>160</v>
      </c>
      <c r="W283" s="129">
        <f t="shared" si="33"/>
        <v>251</v>
      </c>
      <c r="X283" s="59">
        <f t="shared" si="28"/>
        <v>2383</v>
      </c>
      <c r="Y283" s="60">
        <f>+ROUND(M283*Parámetros!$C$105,0)</f>
        <v>0</v>
      </c>
      <c r="Z283" s="60">
        <f>+ROUND(N283*Parámetros!$C$106,0)</f>
        <v>0</v>
      </c>
      <c r="AA283" s="60">
        <f>+ROUND(O283*Parámetros!$C$107,0)</f>
        <v>0</v>
      </c>
      <c r="AB283" s="60">
        <f>+ROUND(P283*Parámetros!$C$108,0)</f>
        <v>1</v>
      </c>
      <c r="AC283" s="60">
        <f>+ROUND(Q283*Parámetros!$C$109,0)</f>
        <v>1</v>
      </c>
      <c r="AD283" s="60">
        <f>+ROUND(R283*Parámetros!$C$110,0)</f>
        <v>4</v>
      </c>
      <c r="AE283" s="60">
        <f>+ROUND(S283*Parámetros!$C$111,0)</f>
        <v>8</v>
      </c>
      <c r="AF283" s="60">
        <f>+ROUND(T283*Parámetros!$C$112,0)</f>
        <v>10</v>
      </c>
      <c r="AG283" s="60">
        <f>+ROUND(U283*Parámetros!$C$113,0)</f>
        <v>19</v>
      </c>
      <c r="AH283" s="60">
        <f t="shared" si="32"/>
        <v>43</v>
      </c>
      <c r="AI283" s="107">
        <f t="shared" si="34"/>
        <v>69</v>
      </c>
      <c r="AJ283" s="59">
        <f t="shared" si="29"/>
        <v>643</v>
      </c>
    </row>
    <row r="284" spans="1:36" x14ac:dyDescent="0.25">
      <c r="A284" s="22">
        <v>44166</v>
      </c>
      <c r="B284" s="52">
        <f t="shared" si="30"/>
        <v>274</v>
      </c>
      <c r="C284" s="56">
        <f>+'Modelo predictivo'!G281</f>
        <v>2443.4679834395647</v>
      </c>
      <c r="D284" s="59">
        <f>+$C284*'Estructura Poblacion'!C$19</f>
        <v>99.677482904128908</v>
      </c>
      <c r="E284" s="59">
        <f>+$C284*'Estructura Poblacion'!D$19</f>
        <v>163.9266266148183</v>
      </c>
      <c r="F284" s="59">
        <f>+$C284*'Estructura Poblacion'!E$19</f>
        <v>497.48261391800054</v>
      </c>
      <c r="G284" s="59">
        <f>+$C284*'Estructura Poblacion'!F$19</f>
        <v>567.77482954359709</v>
      </c>
      <c r="H284" s="59">
        <f>+$C284*'Estructura Poblacion'!G$19</f>
        <v>454.64155052124761</v>
      </c>
      <c r="I284" s="59">
        <f>+$C284*'Estructura Poblacion'!H$19</f>
        <v>309.44180610427361</v>
      </c>
      <c r="J284" s="59">
        <f>+$C284*'Estructura Poblacion'!I$19</f>
        <v>164.59070045162127</v>
      </c>
      <c r="K284" s="59">
        <f>+$C284*'Estructura Poblacion'!J$19</f>
        <v>90.66268056952832</v>
      </c>
      <c r="L284" s="59">
        <f>+$C284*'Estructura Poblacion'!K$19</f>
        <v>95.269692812349078</v>
      </c>
      <c r="M284" s="129">
        <f>+ROUND(D284*Parámetros!$B$105,0)</f>
        <v>0</v>
      </c>
      <c r="N284" s="129">
        <f>+ROUND(E284*Parámetros!$B$106,0)</f>
        <v>0</v>
      </c>
      <c r="O284" s="129">
        <f>+ROUND(F284*Parámetros!$B$107,0)</f>
        <v>6</v>
      </c>
      <c r="P284" s="129">
        <f>+ROUND(G284*Parámetros!$B$108,0)</f>
        <v>18</v>
      </c>
      <c r="Q284" s="129">
        <f>+ROUND(H284*Parámetros!$B$109,0)</f>
        <v>22</v>
      </c>
      <c r="R284" s="129">
        <f>+ROUND(I284*Parámetros!$B$110,0)</f>
        <v>32</v>
      </c>
      <c r="S284" s="129">
        <f>+ROUND(J284*Parámetros!$B$111,0)</f>
        <v>27</v>
      </c>
      <c r="T284" s="129">
        <f>+ROUND(K284*Parámetros!$B$112,0)</f>
        <v>22</v>
      </c>
      <c r="U284" s="129">
        <f>+ROUND(L284*Parámetros!$B$113,0)</f>
        <v>26</v>
      </c>
      <c r="V284" s="129">
        <f t="shared" si="31"/>
        <v>153</v>
      </c>
      <c r="W284" s="129">
        <f t="shared" si="33"/>
        <v>243</v>
      </c>
      <c r="X284" s="59">
        <f t="shared" si="28"/>
        <v>2293</v>
      </c>
      <c r="Y284" s="60">
        <f>+ROUND(M284*Parámetros!$C$105,0)</f>
        <v>0</v>
      </c>
      <c r="Z284" s="60">
        <f>+ROUND(N284*Parámetros!$C$106,0)</f>
        <v>0</v>
      </c>
      <c r="AA284" s="60">
        <f>+ROUND(O284*Parámetros!$C$107,0)</f>
        <v>0</v>
      </c>
      <c r="AB284" s="60">
        <f>+ROUND(P284*Parámetros!$C$108,0)</f>
        <v>1</v>
      </c>
      <c r="AC284" s="60">
        <f>+ROUND(Q284*Parámetros!$C$109,0)</f>
        <v>1</v>
      </c>
      <c r="AD284" s="60">
        <f>+ROUND(R284*Parámetros!$C$110,0)</f>
        <v>4</v>
      </c>
      <c r="AE284" s="60">
        <f>+ROUND(S284*Parámetros!$C$111,0)</f>
        <v>7</v>
      </c>
      <c r="AF284" s="60">
        <f>+ROUND(T284*Parámetros!$C$112,0)</f>
        <v>10</v>
      </c>
      <c r="AG284" s="60">
        <f>+ROUND(U284*Parámetros!$C$113,0)</f>
        <v>18</v>
      </c>
      <c r="AH284" s="60">
        <f t="shared" si="32"/>
        <v>41</v>
      </c>
      <c r="AI284" s="107">
        <f t="shared" si="34"/>
        <v>65</v>
      </c>
      <c r="AJ284" s="59">
        <f t="shared" si="29"/>
        <v>619</v>
      </c>
    </row>
    <row r="285" spans="1:36" x14ac:dyDescent="0.25">
      <c r="A285" s="22">
        <v>44167</v>
      </c>
      <c r="B285" s="52">
        <f t="shared" si="30"/>
        <v>275</v>
      </c>
      <c r="C285" s="56">
        <f>+'Modelo predictivo'!G282</f>
        <v>2353.4684358090162</v>
      </c>
      <c r="D285" s="59">
        <f>+$C285*'Estructura Poblacion'!C$19</f>
        <v>96.006091082700038</v>
      </c>
      <c r="E285" s="59">
        <f>+$C285*'Estructura Poblacion'!D$19</f>
        <v>157.88876471528653</v>
      </c>
      <c r="F285" s="59">
        <f>+$C285*'Estructura Poblacion'!E$19</f>
        <v>479.15898106906201</v>
      </c>
      <c r="G285" s="59">
        <f>+$C285*'Estructura Poblacion'!F$19</f>
        <v>546.86214390119926</v>
      </c>
      <c r="H285" s="59">
        <f>+$C285*'Estructura Poblacion'!G$19</f>
        <v>437.89587013653244</v>
      </c>
      <c r="I285" s="59">
        <f>+$C285*'Estructura Poblacion'!H$19</f>
        <v>298.04422579787575</v>
      </c>
      <c r="J285" s="59">
        <f>+$C285*'Estructura Poblacion'!I$19</f>
        <v>158.52837891303935</v>
      </c>
      <c r="K285" s="59">
        <f>+$C285*'Estructura Poblacion'!J$19</f>
        <v>87.323328348205351</v>
      </c>
      <c r="L285" s="59">
        <f>+$C285*'Estructura Poblacion'!K$19</f>
        <v>91.760651845115632</v>
      </c>
      <c r="M285" s="129">
        <f>+ROUND(D285*Parámetros!$B$105,0)</f>
        <v>0</v>
      </c>
      <c r="N285" s="129">
        <f>+ROUND(E285*Parámetros!$B$106,0)</f>
        <v>0</v>
      </c>
      <c r="O285" s="129">
        <f>+ROUND(F285*Parámetros!$B$107,0)</f>
        <v>6</v>
      </c>
      <c r="P285" s="129">
        <f>+ROUND(G285*Parámetros!$B$108,0)</f>
        <v>17</v>
      </c>
      <c r="Q285" s="129">
        <f>+ROUND(H285*Parámetros!$B$109,0)</f>
        <v>21</v>
      </c>
      <c r="R285" s="129">
        <f>+ROUND(I285*Parámetros!$B$110,0)</f>
        <v>30</v>
      </c>
      <c r="S285" s="129">
        <f>+ROUND(J285*Parámetros!$B$111,0)</f>
        <v>26</v>
      </c>
      <c r="T285" s="129">
        <f>+ROUND(K285*Parámetros!$B$112,0)</f>
        <v>21</v>
      </c>
      <c r="U285" s="129">
        <f>+ROUND(L285*Parámetros!$B$113,0)</f>
        <v>25</v>
      </c>
      <c r="V285" s="129">
        <f t="shared" si="31"/>
        <v>146</v>
      </c>
      <c r="W285" s="129">
        <f t="shared" si="33"/>
        <v>232</v>
      </c>
      <c r="X285" s="59">
        <f t="shared" si="28"/>
        <v>2207</v>
      </c>
      <c r="Y285" s="60">
        <f>+ROUND(M285*Parámetros!$C$105,0)</f>
        <v>0</v>
      </c>
      <c r="Z285" s="60">
        <f>+ROUND(N285*Parámetros!$C$106,0)</f>
        <v>0</v>
      </c>
      <c r="AA285" s="60">
        <f>+ROUND(O285*Parámetros!$C$107,0)</f>
        <v>0</v>
      </c>
      <c r="AB285" s="60">
        <f>+ROUND(P285*Parámetros!$C$108,0)</f>
        <v>1</v>
      </c>
      <c r="AC285" s="60">
        <f>+ROUND(Q285*Parámetros!$C$109,0)</f>
        <v>1</v>
      </c>
      <c r="AD285" s="60">
        <f>+ROUND(R285*Parámetros!$C$110,0)</f>
        <v>4</v>
      </c>
      <c r="AE285" s="60">
        <f>+ROUND(S285*Parámetros!$C$111,0)</f>
        <v>7</v>
      </c>
      <c r="AF285" s="60">
        <f>+ROUND(T285*Parámetros!$C$112,0)</f>
        <v>9</v>
      </c>
      <c r="AG285" s="60">
        <f>+ROUND(U285*Parámetros!$C$113,0)</f>
        <v>18</v>
      </c>
      <c r="AH285" s="60">
        <f t="shared" si="32"/>
        <v>40</v>
      </c>
      <c r="AI285" s="107">
        <f t="shared" si="34"/>
        <v>62</v>
      </c>
      <c r="AJ285" s="59">
        <f t="shared" si="29"/>
        <v>597</v>
      </c>
    </row>
    <row r="286" spans="1:36" x14ac:dyDescent="0.25">
      <c r="A286" s="22">
        <v>44168</v>
      </c>
      <c r="B286" s="52">
        <f t="shared" si="30"/>
        <v>276</v>
      </c>
      <c r="C286" s="56">
        <f>+'Modelo predictivo'!G283</f>
        <v>2266.7839187979698</v>
      </c>
      <c r="D286" s="59">
        <f>+$C286*'Estructura Poblacion'!C$19</f>
        <v>92.469930788813798</v>
      </c>
      <c r="E286" s="59">
        <f>+$C286*'Estructura Poblacion'!D$19</f>
        <v>152.07330056774612</v>
      </c>
      <c r="F286" s="59">
        <f>+$C286*'Estructura Poblacion'!E$19</f>
        <v>461.51027832315128</v>
      </c>
      <c r="G286" s="59">
        <f>+$C286*'Estructura Poblacion'!F$19</f>
        <v>526.71975316656199</v>
      </c>
      <c r="H286" s="59">
        <f>+$C286*'Estructura Poblacion'!G$19</f>
        <v>421.76699777675987</v>
      </c>
      <c r="I286" s="59">
        <f>+$C286*'Estructura Poblacion'!H$19</f>
        <v>287.06646235388081</v>
      </c>
      <c r="J286" s="59">
        <f>+$C286*'Estructura Poblacion'!I$19</f>
        <v>152.68935606933712</v>
      </c>
      <c r="K286" s="59">
        <f>+$C286*'Estructura Poblacion'!J$19</f>
        <v>84.106977354715553</v>
      </c>
      <c r="L286" s="59">
        <f>+$C286*'Estructura Poblacion'!K$19</f>
        <v>88.380862397003341</v>
      </c>
      <c r="M286" s="129">
        <f>+ROUND(D286*Parámetros!$B$105,0)</f>
        <v>0</v>
      </c>
      <c r="N286" s="129">
        <f>+ROUND(E286*Parámetros!$B$106,0)</f>
        <v>0</v>
      </c>
      <c r="O286" s="129">
        <f>+ROUND(F286*Parámetros!$B$107,0)</f>
        <v>6</v>
      </c>
      <c r="P286" s="129">
        <f>+ROUND(G286*Parámetros!$B$108,0)</f>
        <v>17</v>
      </c>
      <c r="Q286" s="129">
        <f>+ROUND(H286*Parámetros!$B$109,0)</f>
        <v>21</v>
      </c>
      <c r="R286" s="129">
        <f>+ROUND(I286*Parámetros!$B$110,0)</f>
        <v>29</v>
      </c>
      <c r="S286" s="129">
        <f>+ROUND(J286*Parámetros!$B$111,0)</f>
        <v>25</v>
      </c>
      <c r="T286" s="129">
        <f>+ROUND(K286*Parámetros!$B$112,0)</f>
        <v>20</v>
      </c>
      <c r="U286" s="129">
        <f>+ROUND(L286*Parámetros!$B$113,0)</f>
        <v>24</v>
      </c>
      <c r="V286" s="129">
        <f t="shared" si="31"/>
        <v>142</v>
      </c>
      <c r="W286" s="129">
        <f t="shared" si="33"/>
        <v>224</v>
      </c>
      <c r="X286" s="59">
        <f t="shared" si="28"/>
        <v>2125</v>
      </c>
      <c r="Y286" s="60">
        <f>+ROUND(M286*Parámetros!$C$105,0)</f>
        <v>0</v>
      </c>
      <c r="Z286" s="60">
        <f>+ROUND(N286*Parámetros!$C$106,0)</f>
        <v>0</v>
      </c>
      <c r="AA286" s="60">
        <f>+ROUND(O286*Parámetros!$C$107,0)</f>
        <v>0</v>
      </c>
      <c r="AB286" s="60">
        <f>+ROUND(P286*Parámetros!$C$108,0)</f>
        <v>1</v>
      </c>
      <c r="AC286" s="60">
        <f>+ROUND(Q286*Parámetros!$C$109,0)</f>
        <v>1</v>
      </c>
      <c r="AD286" s="60">
        <f>+ROUND(R286*Parámetros!$C$110,0)</f>
        <v>4</v>
      </c>
      <c r="AE286" s="60">
        <f>+ROUND(S286*Parámetros!$C$111,0)</f>
        <v>7</v>
      </c>
      <c r="AF286" s="60">
        <f>+ROUND(T286*Parámetros!$C$112,0)</f>
        <v>9</v>
      </c>
      <c r="AG286" s="60">
        <f>+ROUND(U286*Parámetros!$C$113,0)</f>
        <v>17</v>
      </c>
      <c r="AH286" s="60">
        <f t="shared" si="32"/>
        <v>39</v>
      </c>
      <c r="AI286" s="107">
        <f t="shared" si="34"/>
        <v>61</v>
      </c>
      <c r="AJ286" s="59">
        <f t="shared" si="29"/>
        <v>575</v>
      </c>
    </row>
    <row r="287" spans="1:36" x14ac:dyDescent="0.25">
      <c r="A287" s="22">
        <v>44169</v>
      </c>
      <c r="B287" s="52">
        <f t="shared" si="30"/>
        <v>277</v>
      </c>
      <c r="C287" s="56">
        <f>+'Modelo predictivo'!G284</f>
        <v>2183.2923200279474</v>
      </c>
      <c r="D287" s="59">
        <f>+$C287*'Estructura Poblacion'!C$19</f>
        <v>89.064020637569485</v>
      </c>
      <c r="E287" s="59">
        <f>+$C287*'Estructura Poblacion'!D$19</f>
        <v>146.47204193460379</v>
      </c>
      <c r="F287" s="59">
        <f>+$C287*'Estructura Poblacion'!E$19</f>
        <v>444.51164397319934</v>
      </c>
      <c r="G287" s="59">
        <f>+$C287*'Estructura Poblacion'!F$19</f>
        <v>507.31928277724148</v>
      </c>
      <c r="H287" s="59">
        <f>+$C287*'Estructura Poblacion'!G$19</f>
        <v>406.23221271816135</v>
      </c>
      <c r="I287" s="59">
        <f>+$C287*'Estructura Poblacion'!H$19</f>
        <v>276.49305140966982</v>
      </c>
      <c r="J287" s="59">
        <f>+$C287*'Estructura Poblacion'!I$19</f>
        <v>147.06540649581345</v>
      </c>
      <c r="K287" s="59">
        <f>+$C287*'Estructura Poblacion'!J$19</f>
        <v>81.009096719148388</v>
      </c>
      <c r="L287" s="59">
        <f>+$C287*'Estructura Poblacion'!K$19</f>
        <v>85.125563362540404</v>
      </c>
      <c r="M287" s="129">
        <f>+ROUND(D287*Parámetros!$B$105,0)</f>
        <v>0</v>
      </c>
      <c r="N287" s="129">
        <f>+ROUND(E287*Parámetros!$B$106,0)</f>
        <v>0</v>
      </c>
      <c r="O287" s="129">
        <f>+ROUND(F287*Parámetros!$B$107,0)</f>
        <v>5</v>
      </c>
      <c r="P287" s="129">
        <f>+ROUND(G287*Parámetros!$B$108,0)</f>
        <v>16</v>
      </c>
      <c r="Q287" s="129">
        <f>+ROUND(H287*Parámetros!$B$109,0)</f>
        <v>20</v>
      </c>
      <c r="R287" s="129">
        <f>+ROUND(I287*Parámetros!$B$110,0)</f>
        <v>28</v>
      </c>
      <c r="S287" s="129">
        <f>+ROUND(J287*Parámetros!$B$111,0)</f>
        <v>24</v>
      </c>
      <c r="T287" s="129">
        <f>+ROUND(K287*Parámetros!$B$112,0)</f>
        <v>20</v>
      </c>
      <c r="U287" s="129">
        <f>+ROUND(L287*Parámetros!$B$113,0)</f>
        <v>23</v>
      </c>
      <c r="V287" s="129">
        <f t="shared" si="31"/>
        <v>136</v>
      </c>
      <c r="W287" s="129">
        <f t="shared" si="33"/>
        <v>214</v>
      </c>
      <c r="X287" s="59">
        <f t="shared" si="28"/>
        <v>2047</v>
      </c>
      <c r="Y287" s="60">
        <f>+ROUND(M287*Parámetros!$C$105,0)</f>
        <v>0</v>
      </c>
      <c r="Z287" s="60">
        <f>+ROUND(N287*Parámetros!$C$106,0)</f>
        <v>0</v>
      </c>
      <c r="AA287" s="60">
        <f>+ROUND(O287*Parámetros!$C$107,0)</f>
        <v>0</v>
      </c>
      <c r="AB287" s="60">
        <f>+ROUND(P287*Parámetros!$C$108,0)</f>
        <v>1</v>
      </c>
      <c r="AC287" s="60">
        <f>+ROUND(Q287*Parámetros!$C$109,0)</f>
        <v>1</v>
      </c>
      <c r="AD287" s="60">
        <f>+ROUND(R287*Parámetros!$C$110,0)</f>
        <v>3</v>
      </c>
      <c r="AE287" s="60">
        <f>+ROUND(S287*Parámetros!$C$111,0)</f>
        <v>7</v>
      </c>
      <c r="AF287" s="60">
        <f>+ROUND(T287*Parámetros!$C$112,0)</f>
        <v>9</v>
      </c>
      <c r="AG287" s="60">
        <f>+ROUND(U287*Parámetros!$C$113,0)</f>
        <v>16</v>
      </c>
      <c r="AH287" s="60">
        <f t="shared" si="32"/>
        <v>37</v>
      </c>
      <c r="AI287" s="107">
        <f t="shared" si="34"/>
        <v>57</v>
      </c>
      <c r="AJ287" s="59">
        <f t="shared" si="29"/>
        <v>555</v>
      </c>
    </row>
    <row r="288" spans="1:36" x14ac:dyDescent="0.25">
      <c r="A288" s="22">
        <v>44170</v>
      </c>
      <c r="B288" s="52">
        <f t="shared" si="30"/>
        <v>278</v>
      </c>
      <c r="C288" s="56">
        <f>+'Modelo predictivo'!G285</f>
        <v>2102.8760256916285</v>
      </c>
      <c r="D288" s="59">
        <f>+$C288*'Estructura Poblacion'!C$19</f>
        <v>85.783562756292696</v>
      </c>
      <c r="E288" s="59">
        <f>+$C288*'Estructura Poblacion'!D$19</f>
        <v>141.077098377021</v>
      </c>
      <c r="F288" s="59">
        <f>+$C288*'Estructura Poblacion'!E$19</f>
        <v>428.13913220747651</v>
      </c>
      <c r="G288" s="59">
        <f>+$C288*'Estructura Poblacion'!F$19</f>
        <v>488.63340347831979</v>
      </c>
      <c r="H288" s="59">
        <f>+$C288*'Estructura Poblacion'!G$19</f>
        <v>391.26963125933969</v>
      </c>
      <c r="I288" s="59">
        <f>+$C288*'Estructura Poblacion'!H$19</f>
        <v>266.30909830355421</v>
      </c>
      <c r="J288" s="59">
        <f>+$C288*'Estructura Poblacion'!I$19</f>
        <v>141.64860778912157</v>
      </c>
      <c r="K288" s="59">
        <f>+$C288*'Estructura Poblacion'!J$19</f>
        <v>78.025322487027708</v>
      </c>
      <c r="L288" s="59">
        <f>+$C288*'Estructura Poblacion'!K$19</f>
        <v>81.990169033475297</v>
      </c>
      <c r="M288" s="129">
        <f>+ROUND(D288*Parámetros!$B$105,0)</f>
        <v>0</v>
      </c>
      <c r="N288" s="129">
        <f>+ROUND(E288*Parámetros!$B$106,0)</f>
        <v>0</v>
      </c>
      <c r="O288" s="129">
        <f>+ROUND(F288*Parámetros!$B$107,0)</f>
        <v>5</v>
      </c>
      <c r="P288" s="129">
        <f>+ROUND(G288*Parámetros!$B$108,0)</f>
        <v>16</v>
      </c>
      <c r="Q288" s="129">
        <f>+ROUND(H288*Parámetros!$B$109,0)</f>
        <v>19</v>
      </c>
      <c r="R288" s="129">
        <f>+ROUND(I288*Parámetros!$B$110,0)</f>
        <v>27</v>
      </c>
      <c r="S288" s="129">
        <f>+ROUND(J288*Parámetros!$B$111,0)</f>
        <v>24</v>
      </c>
      <c r="T288" s="129">
        <f>+ROUND(K288*Parámetros!$B$112,0)</f>
        <v>19</v>
      </c>
      <c r="U288" s="129">
        <f>+ROUND(L288*Parámetros!$B$113,0)</f>
        <v>22</v>
      </c>
      <c r="V288" s="129">
        <f t="shared" si="31"/>
        <v>132</v>
      </c>
      <c r="W288" s="129">
        <f t="shared" si="33"/>
        <v>209</v>
      </c>
      <c r="X288" s="59">
        <f t="shared" si="28"/>
        <v>1970</v>
      </c>
      <c r="Y288" s="60">
        <f>+ROUND(M288*Parámetros!$C$105,0)</f>
        <v>0</v>
      </c>
      <c r="Z288" s="60">
        <f>+ROUND(N288*Parámetros!$C$106,0)</f>
        <v>0</v>
      </c>
      <c r="AA288" s="60">
        <f>+ROUND(O288*Parámetros!$C$107,0)</f>
        <v>0</v>
      </c>
      <c r="AB288" s="60">
        <f>+ROUND(P288*Parámetros!$C$108,0)</f>
        <v>1</v>
      </c>
      <c r="AC288" s="60">
        <f>+ROUND(Q288*Parámetros!$C$109,0)</f>
        <v>1</v>
      </c>
      <c r="AD288" s="60">
        <f>+ROUND(R288*Parámetros!$C$110,0)</f>
        <v>3</v>
      </c>
      <c r="AE288" s="60">
        <f>+ROUND(S288*Parámetros!$C$111,0)</f>
        <v>7</v>
      </c>
      <c r="AF288" s="60">
        <f>+ROUND(T288*Parámetros!$C$112,0)</f>
        <v>8</v>
      </c>
      <c r="AG288" s="60">
        <f>+ROUND(U288*Parámetros!$C$113,0)</f>
        <v>16</v>
      </c>
      <c r="AH288" s="60">
        <f t="shared" si="32"/>
        <v>36</v>
      </c>
      <c r="AI288" s="107">
        <f t="shared" si="34"/>
        <v>56</v>
      </c>
      <c r="AJ288" s="59">
        <f t="shared" si="29"/>
        <v>535</v>
      </c>
    </row>
    <row r="289" spans="1:36" x14ac:dyDescent="0.25">
      <c r="A289" s="22">
        <v>44171</v>
      </c>
      <c r="B289" s="52">
        <f t="shared" si="30"/>
        <v>279</v>
      </c>
      <c r="C289" s="56">
        <f>+'Modelo predictivo'!G286</f>
        <v>2025.4217548444867</v>
      </c>
      <c r="D289" s="59">
        <f>+$C289*'Estructura Poblacion'!C$19</f>
        <v>82.623936024719967</v>
      </c>
      <c r="E289" s="59">
        <f>+$C289*'Estructura Poblacion'!D$19</f>
        <v>135.88087013792224</v>
      </c>
      <c r="F289" s="59">
        <f>+$C289*'Estructura Poblacion'!E$19</f>
        <v>412.36967937187649</v>
      </c>
      <c r="G289" s="59">
        <f>+$C289*'Estructura Poblacion'!F$19</f>
        <v>470.63579281769</v>
      </c>
      <c r="H289" s="59">
        <f>+$C289*'Estructura Poblacion'!G$19</f>
        <v>376.85817588890018</v>
      </c>
      <c r="I289" s="59">
        <f>+$C289*'Estructura Poblacion'!H$19</f>
        <v>256.50025708939967</v>
      </c>
      <c r="J289" s="59">
        <f>+$C289*'Estructura Poblacion'!I$19</f>
        <v>136.43132940524214</v>
      </c>
      <c r="K289" s="59">
        <f>+$C289*'Estructura Poblacion'!J$19</f>
        <v>75.151451470852052</v>
      </c>
      <c r="L289" s="59">
        <f>+$C289*'Estructura Poblacion'!K$19</f>
        <v>78.970262637884005</v>
      </c>
      <c r="M289" s="129">
        <f>+ROUND(D289*Parámetros!$B$105,0)</f>
        <v>0</v>
      </c>
      <c r="N289" s="129">
        <f>+ROUND(E289*Parámetros!$B$106,0)</f>
        <v>0</v>
      </c>
      <c r="O289" s="129">
        <f>+ROUND(F289*Parámetros!$B$107,0)</f>
        <v>5</v>
      </c>
      <c r="P289" s="129">
        <f>+ROUND(G289*Parámetros!$B$108,0)</f>
        <v>15</v>
      </c>
      <c r="Q289" s="129">
        <f>+ROUND(H289*Parámetros!$B$109,0)</f>
        <v>18</v>
      </c>
      <c r="R289" s="129">
        <f>+ROUND(I289*Parámetros!$B$110,0)</f>
        <v>26</v>
      </c>
      <c r="S289" s="129">
        <f>+ROUND(J289*Parámetros!$B$111,0)</f>
        <v>23</v>
      </c>
      <c r="T289" s="129">
        <f>+ROUND(K289*Parámetros!$B$112,0)</f>
        <v>18</v>
      </c>
      <c r="U289" s="129">
        <f>+ROUND(L289*Parámetros!$B$113,0)</f>
        <v>22</v>
      </c>
      <c r="V289" s="129">
        <f t="shared" si="31"/>
        <v>127</v>
      </c>
      <c r="W289" s="129">
        <f t="shared" si="33"/>
        <v>202</v>
      </c>
      <c r="X289" s="59">
        <f t="shared" si="28"/>
        <v>1895</v>
      </c>
      <c r="Y289" s="60">
        <f>+ROUND(M289*Parámetros!$C$105,0)</f>
        <v>0</v>
      </c>
      <c r="Z289" s="60">
        <f>+ROUND(N289*Parámetros!$C$106,0)</f>
        <v>0</v>
      </c>
      <c r="AA289" s="60">
        <f>+ROUND(O289*Parámetros!$C$107,0)</f>
        <v>0</v>
      </c>
      <c r="AB289" s="60">
        <f>+ROUND(P289*Parámetros!$C$108,0)</f>
        <v>1</v>
      </c>
      <c r="AC289" s="60">
        <f>+ROUND(Q289*Parámetros!$C$109,0)</f>
        <v>1</v>
      </c>
      <c r="AD289" s="60">
        <f>+ROUND(R289*Parámetros!$C$110,0)</f>
        <v>3</v>
      </c>
      <c r="AE289" s="60">
        <f>+ROUND(S289*Parámetros!$C$111,0)</f>
        <v>6</v>
      </c>
      <c r="AF289" s="60">
        <f>+ROUND(T289*Parámetros!$C$112,0)</f>
        <v>8</v>
      </c>
      <c r="AG289" s="60">
        <f>+ROUND(U289*Parámetros!$C$113,0)</f>
        <v>16</v>
      </c>
      <c r="AH289" s="60">
        <f t="shared" si="32"/>
        <v>35</v>
      </c>
      <c r="AI289" s="107">
        <f t="shared" si="34"/>
        <v>55</v>
      </c>
      <c r="AJ289" s="59">
        <f t="shared" si="29"/>
        <v>515</v>
      </c>
    </row>
    <row r="290" spans="1:36" x14ac:dyDescent="0.25">
      <c r="A290" s="22">
        <v>44172</v>
      </c>
      <c r="B290" s="52">
        <f t="shared" si="30"/>
        <v>280</v>
      </c>
      <c r="C290" s="56">
        <f>+'Modelo predictivo'!G287</f>
        <v>1950.8203996866941</v>
      </c>
      <c r="D290" s="59">
        <f>+$C290*'Estructura Poblacion'!C$19</f>
        <v>79.580689559547025</v>
      </c>
      <c r="E290" s="59">
        <f>+$C290*'Estructura Poblacion'!D$19</f>
        <v>130.87603742687665</v>
      </c>
      <c r="F290" s="59">
        <f>+$C290*'Estructura Poblacion'!E$19</f>
        <v>397.18107145179994</v>
      </c>
      <c r="G290" s="59">
        <f>+$C290*'Estructura Poblacion'!F$19</f>
        <v>453.30109803326593</v>
      </c>
      <c r="H290" s="59">
        <f>+$C290*'Estructura Poblacion'!G$19</f>
        <v>362.97754556765415</v>
      </c>
      <c r="I290" s="59">
        <f>+$C290*'Estructura Poblacion'!H$19</f>
        <v>247.05271030985961</v>
      </c>
      <c r="J290" s="59">
        <f>+$C290*'Estructura Poblacion'!I$19</f>
        <v>131.40622190095758</v>
      </c>
      <c r="K290" s="59">
        <f>+$C290*'Estructura Poblacion'!J$19</f>
        <v>72.383435323898453</v>
      </c>
      <c r="L290" s="59">
        <f>+$C290*'Estructura Poblacion'!K$19</f>
        <v>76.061590112834892</v>
      </c>
      <c r="M290" s="129">
        <f>+ROUND(D290*Parámetros!$B$105,0)</f>
        <v>0</v>
      </c>
      <c r="N290" s="129">
        <f>+ROUND(E290*Parámetros!$B$106,0)</f>
        <v>0</v>
      </c>
      <c r="O290" s="129">
        <f>+ROUND(F290*Parámetros!$B$107,0)</f>
        <v>5</v>
      </c>
      <c r="P290" s="129">
        <f>+ROUND(G290*Parámetros!$B$108,0)</f>
        <v>15</v>
      </c>
      <c r="Q290" s="129">
        <f>+ROUND(H290*Parámetros!$B$109,0)</f>
        <v>18</v>
      </c>
      <c r="R290" s="129">
        <f>+ROUND(I290*Parámetros!$B$110,0)</f>
        <v>25</v>
      </c>
      <c r="S290" s="129">
        <f>+ROUND(J290*Parámetros!$B$111,0)</f>
        <v>22</v>
      </c>
      <c r="T290" s="129">
        <f>+ROUND(K290*Parámetros!$B$112,0)</f>
        <v>18</v>
      </c>
      <c r="U290" s="129">
        <f>+ROUND(L290*Parámetros!$B$113,0)</f>
        <v>21</v>
      </c>
      <c r="V290" s="129">
        <f t="shared" si="31"/>
        <v>124</v>
      </c>
      <c r="W290" s="129">
        <f t="shared" si="33"/>
        <v>194</v>
      </c>
      <c r="X290" s="59">
        <f t="shared" si="28"/>
        <v>1825</v>
      </c>
      <c r="Y290" s="60">
        <f>+ROUND(M290*Parámetros!$C$105,0)</f>
        <v>0</v>
      </c>
      <c r="Z290" s="60">
        <f>+ROUND(N290*Parámetros!$C$106,0)</f>
        <v>0</v>
      </c>
      <c r="AA290" s="60">
        <f>+ROUND(O290*Parámetros!$C$107,0)</f>
        <v>0</v>
      </c>
      <c r="AB290" s="60">
        <f>+ROUND(P290*Parámetros!$C$108,0)</f>
        <v>1</v>
      </c>
      <c r="AC290" s="60">
        <f>+ROUND(Q290*Parámetros!$C$109,0)</f>
        <v>1</v>
      </c>
      <c r="AD290" s="60">
        <f>+ROUND(R290*Parámetros!$C$110,0)</f>
        <v>3</v>
      </c>
      <c r="AE290" s="60">
        <f>+ROUND(S290*Parámetros!$C$111,0)</f>
        <v>6</v>
      </c>
      <c r="AF290" s="60">
        <f>+ROUND(T290*Parámetros!$C$112,0)</f>
        <v>8</v>
      </c>
      <c r="AG290" s="60">
        <f>+ROUND(U290*Parámetros!$C$113,0)</f>
        <v>15</v>
      </c>
      <c r="AH290" s="60">
        <f t="shared" si="32"/>
        <v>34</v>
      </c>
      <c r="AI290" s="107">
        <f t="shared" si="34"/>
        <v>52</v>
      </c>
      <c r="AJ290" s="59">
        <f t="shared" si="29"/>
        <v>497</v>
      </c>
    </row>
    <row r="291" spans="1:36" x14ac:dyDescent="0.25">
      <c r="A291" s="22">
        <v>44173</v>
      </c>
      <c r="B291" s="52">
        <f t="shared" si="30"/>
        <v>281</v>
      </c>
      <c r="C291" s="56">
        <f>+'Modelo predictivo'!G288</f>
        <v>1878.9668718799949</v>
      </c>
      <c r="D291" s="59">
        <f>+$C291*'Estructura Poblacion'!C$19</f>
        <v>76.649536445164188</v>
      </c>
      <c r="E291" s="59">
        <f>+$C291*'Estructura Poblacion'!D$19</f>
        <v>126.05555010985199</v>
      </c>
      <c r="F291" s="59">
        <f>+$C291*'Estructura Poblacion'!E$19</f>
        <v>382.55191278273952</v>
      </c>
      <c r="G291" s="59">
        <f>+$C291*'Estructura Poblacion'!F$19</f>
        <v>436.60490034250381</v>
      </c>
      <c r="H291" s="59">
        <f>+$C291*'Estructura Poblacion'!G$19</f>
        <v>349.60818713371447</v>
      </c>
      <c r="I291" s="59">
        <f>+$C291*'Estructura Poblacion'!H$19</f>
        <v>237.95314953387998</v>
      </c>
      <c r="J291" s="59">
        <f>+$C291*'Estructura Poblacion'!I$19</f>
        <v>126.56620658183841</v>
      </c>
      <c r="K291" s="59">
        <f>+$C291*'Estructura Poblacion'!J$19</f>
        <v>69.717374837948313</v>
      </c>
      <c r="L291" s="59">
        <f>+$C291*'Estructura Poblacion'!K$19</f>
        <v>73.260054112354226</v>
      </c>
      <c r="M291" s="129">
        <f>+ROUND(D291*Parámetros!$B$105,0)</f>
        <v>0</v>
      </c>
      <c r="N291" s="129">
        <f>+ROUND(E291*Parámetros!$B$106,0)</f>
        <v>0</v>
      </c>
      <c r="O291" s="129">
        <f>+ROUND(F291*Parámetros!$B$107,0)</f>
        <v>5</v>
      </c>
      <c r="P291" s="129">
        <f>+ROUND(G291*Parámetros!$B$108,0)</f>
        <v>14</v>
      </c>
      <c r="Q291" s="129">
        <f>+ROUND(H291*Parámetros!$B$109,0)</f>
        <v>17</v>
      </c>
      <c r="R291" s="129">
        <f>+ROUND(I291*Parámetros!$B$110,0)</f>
        <v>24</v>
      </c>
      <c r="S291" s="129">
        <f>+ROUND(J291*Parámetros!$B$111,0)</f>
        <v>21</v>
      </c>
      <c r="T291" s="129">
        <f>+ROUND(K291*Parámetros!$B$112,0)</f>
        <v>17</v>
      </c>
      <c r="U291" s="129">
        <f>+ROUND(L291*Parámetros!$B$113,0)</f>
        <v>20</v>
      </c>
      <c r="V291" s="129">
        <f t="shared" si="31"/>
        <v>118</v>
      </c>
      <c r="W291" s="129">
        <f t="shared" si="33"/>
        <v>186</v>
      </c>
      <c r="X291" s="59">
        <f t="shared" si="28"/>
        <v>1757</v>
      </c>
      <c r="Y291" s="60">
        <f>+ROUND(M291*Parámetros!$C$105,0)</f>
        <v>0</v>
      </c>
      <c r="Z291" s="60">
        <f>+ROUND(N291*Parámetros!$C$106,0)</f>
        <v>0</v>
      </c>
      <c r="AA291" s="60">
        <f>+ROUND(O291*Parámetros!$C$107,0)</f>
        <v>0</v>
      </c>
      <c r="AB291" s="60">
        <f>+ROUND(P291*Parámetros!$C$108,0)</f>
        <v>1</v>
      </c>
      <c r="AC291" s="60">
        <f>+ROUND(Q291*Parámetros!$C$109,0)</f>
        <v>1</v>
      </c>
      <c r="AD291" s="60">
        <f>+ROUND(R291*Parámetros!$C$110,0)</f>
        <v>3</v>
      </c>
      <c r="AE291" s="60">
        <f>+ROUND(S291*Parámetros!$C$111,0)</f>
        <v>6</v>
      </c>
      <c r="AF291" s="60">
        <f>+ROUND(T291*Parámetros!$C$112,0)</f>
        <v>7</v>
      </c>
      <c r="AG291" s="60">
        <f>+ROUND(U291*Parámetros!$C$113,0)</f>
        <v>14</v>
      </c>
      <c r="AH291" s="60">
        <f t="shared" si="32"/>
        <v>32</v>
      </c>
      <c r="AI291" s="107">
        <f t="shared" si="34"/>
        <v>51</v>
      </c>
      <c r="AJ291" s="59">
        <f t="shared" si="29"/>
        <v>478</v>
      </c>
    </row>
    <row r="292" spans="1:36" x14ac:dyDescent="0.25">
      <c r="A292" s="22">
        <v>44174</v>
      </c>
      <c r="B292" s="52">
        <f t="shared" si="30"/>
        <v>282</v>
      </c>
      <c r="C292" s="56">
        <f>+'Modelo predictivo'!G289</f>
        <v>1809.7599544003606</v>
      </c>
      <c r="D292" s="59">
        <f>+$C292*'Estructura Poblacion'!C$19</f>
        <v>73.826347690215513</v>
      </c>
      <c r="E292" s="59">
        <f>+$C292*'Estructura Poblacion'!D$19</f>
        <v>121.4126177703511</v>
      </c>
      <c r="F292" s="59">
        <f>+$C292*'Estructura Poblacion'!E$19</f>
        <v>368.46159588793358</v>
      </c>
      <c r="G292" s="59">
        <f>+$C292*'Estructura Poblacion'!F$19</f>
        <v>420.52368051824209</v>
      </c>
      <c r="H292" s="59">
        <f>+$C292*'Estructura Poblacion'!G$19</f>
        <v>336.73126773760026</v>
      </c>
      <c r="I292" s="59">
        <f>+$C292*'Estructura Poblacion'!H$19</f>
        <v>229.18875659525764</v>
      </c>
      <c r="J292" s="59">
        <f>+$C292*'Estructura Poblacion'!I$19</f>
        <v>121.90446552311737</v>
      </c>
      <c r="K292" s="59">
        <f>+$C292*'Estructura Poblacion'!J$19</f>
        <v>67.149514446413548</v>
      </c>
      <c r="L292" s="59">
        <f>+$C292*'Estructura Poblacion'!K$19</f>
        <v>70.561708231229474</v>
      </c>
      <c r="M292" s="129">
        <f>+ROUND(D292*Parámetros!$B$105,0)</f>
        <v>0</v>
      </c>
      <c r="N292" s="129">
        <f>+ROUND(E292*Parámetros!$B$106,0)</f>
        <v>0</v>
      </c>
      <c r="O292" s="129">
        <f>+ROUND(F292*Parámetros!$B$107,0)</f>
        <v>4</v>
      </c>
      <c r="P292" s="129">
        <f>+ROUND(G292*Parámetros!$B$108,0)</f>
        <v>13</v>
      </c>
      <c r="Q292" s="129">
        <f>+ROUND(H292*Parámetros!$B$109,0)</f>
        <v>16</v>
      </c>
      <c r="R292" s="129">
        <f>+ROUND(I292*Parámetros!$B$110,0)</f>
        <v>23</v>
      </c>
      <c r="S292" s="129">
        <f>+ROUND(J292*Parámetros!$B$111,0)</f>
        <v>20</v>
      </c>
      <c r="T292" s="129">
        <f>+ROUND(K292*Parámetros!$B$112,0)</f>
        <v>16</v>
      </c>
      <c r="U292" s="129">
        <f>+ROUND(L292*Parámetros!$B$113,0)</f>
        <v>19</v>
      </c>
      <c r="V292" s="129">
        <f t="shared" si="31"/>
        <v>111</v>
      </c>
      <c r="W292" s="129">
        <f t="shared" si="33"/>
        <v>180</v>
      </c>
      <c r="X292" s="59">
        <f t="shared" si="28"/>
        <v>1688</v>
      </c>
      <c r="Y292" s="60">
        <f>+ROUND(M292*Parámetros!$C$105,0)</f>
        <v>0</v>
      </c>
      <c r="Z292" s="60">
        <f>+ROUND(N292*Parámetros!$C$106,0)</f>
        <v>0</v>
      </c>
      <c r="AA292" s="60">
        <f>+ROUND(O292*Parámetros!$C$107,0)</f>
        <v>0</v>
      </c>
      <c r="AB292" s="60">
        <f>+ROUND(P292*Parámetros!$C$108,0)</f>
        <v>1</v>
      </c>
      <c r="AC292" s="60">
        <f>+ROUND(Q292*Parámetros!$C$109,0)</f>
        <v>1</v>
      </c>
      <c r="AD292" s="60">
        <f>+ROUND(R292*Parámetros!$C$110,0)</f>
        <v>3</v>
      </c>
      <c r="AE292" s="60">
        <f>+ROUND(S292*Parámetros!$C$111,0)</f>
        <v>5</v>
      </c>
      <c r="AF292" s="60">
        <f>+ROUND(T292*Parámetros!$C$112,0)</f>
        <v>7</v>
      </c>
      <c r="AG292" s="60">
        <f>+ROUND(U292*Parámetros!$C$113,0)</f>
        <v>13</v>
      </c>
      <c r="AH292" s="60">
        <f t="shared" si="32"/>
        <v>30</v>
      </c>
      <c r="AI292" s="107">
        <f t="shared" si="34"/>
        <v>49</v>
      </c>
      <c r="AJ292" s="59">
        <f t="shared" si="29"/>
        <v>459</v>
      </c>
    </row>
    <row r="293" spans="1:36" x14ac:dyDescent="0.25">
      <c r="A293" s="22">
        <v>44175</v>
      </c>
      <c r="B293" s="52">
        <f t="shared" si="30"/>
        <v>283</v>
      </c>
      <c r="C293" s="56">
        <f>+'Modelo predictivo'!G290</f>
        <v>1743.1021589040756</v>
      </c>
      <c r="D293" s="59">
        <f>+$C293*'Estructura Poblacion'!C$19</f>
        <v>71.1071464090696</v>
      </c>
      <c r="E293" s="59">
        <f>+$C293*'Estructura Poblacion'!D$19</f>
        <v>116.94070014043194</v>
      </c>
      <c r="F293" s="59">
        <f>+$C293*'Estructura Poblacion'!E$19</f>
        <v>354.8902724385369</v>
      </c>
      <c r="G293" s="59">
        <f>+$C293*'Estructura Poblacion'!F$19</f>
        <v>405.0347857456656</v>
      </c>
      <c r="H293" s="59">
        <f>+$C293*'Estructura Poblacion'!G$19</f>
        <v>324.32864830319312</v>
      </c>
      <c r="I293" s="59">
        <f>+$C293*'Estructura Poblacion'!H$19</f>
        <v>220.74718552942178</v>
      </c>
      <c r="J293" s="59">
        <f>+$C293*'Estructura Poblacion'!I$19</f>
        <v>117.41443196194473</v>
      </c>
      <c r="K293" s="59">
        <f>+$C293*'Estructura Poblacion'!J$19</f>
        <v>64.676236932033504</v>
      </c>
      <c r="L293" s="59">
        <f>+$C293*'Estructura Poblacion'!K$19</f>
        <v>67.962751443778487</v>
      </c>
      <c r="M293" s="129">
        <f>+ROUND(D293*Parámetros!$B$105,0)</f>
        <v>0</v>
      </c>
      <c r="N293" s="129">
        <f>+ROUND(E293*Parámetros!$B$106,0)</f>
        <v>0</v>
      </c>
      <c r="O293" s="129">
        <f>+ROUND(F293*Parámetros!$B$107,0)</f>
        <v>4</v>
      </c>
      <c r="P293" s="129">
        <f>+ROUND(G293*Parámetros!$B$108,0)</f>
        <v>13</v>
      </c>
      <c r="Q293" s="129">
        <f>+ROUND(H293*Parámetros!$B$109,0)</f>
        <v>16</v>
      </c>
      <c r="R293" s="129">
        <f>+ROUND(I293*Parámetros!$B$110,0)</f>
        <v>23</v>
      </c>
      <c r="S293" s="129">
        <f>+ROUND(J293*Parámetros!$B$111,0)</f>
        <v>19</v>
      </c>
      <c r="T293" s="129">
        <f>+ROUND(K293*Parámetros!$B$112,0)</f>
        <v>16</v>
      </c>
      <c r="U293" s="129">
        <f>+ROUND(L293*Parámetros!$B$113,0)</f>
        <v>19</v>
      </c>
      <c r="V293" s="129">
        <f t="shared" si="31"/>
        <v>110</v>
      </c>
      <c r="W293" s="129">
        <f t="shared" si="33"/>
        <v>173</v>
      </c>
      <c r="X293" s="59">
        <f t="shared" si="28"/>
        <v>1625</v>
      </c>
      <c r="Y293" s="60">
        <f>+ROUND(M293*Parámetros!$C$105,0)</f>
        <v>0</v>
      </c>
      <c r="Z293" s="60">
        <f>+ROUND(N293*Parámetros!$C$106,0)</f>
        <v>0</v>
      </c>
      <c r="AA293" s="60">
        <f>+ROUND(O293*Parámetros!$C$107,0)</f>
        <v>0</v>
      </c>
      <c r="AB293" s="60">
        <f>+ROUND(P293*Parámetros!$C$108,0)</f>
        <v>1</v>
      </c>
      <c r="AC293" s="60">
        <f>+ROUND(Q293*Parámetros!$C$109,0)</f>
        <v>1</v>
      </c>
      <c r="AD293" s="60">
        <f>+ROUND(R293*Parámetros!$C$110,0)</f>
        <v>3</v>
      </c>
      <c r="AE293" s="60">
        <f>+ROUND(S293*Parámetros!$C$111,0)</f>
        <v>5</v>
      </c>
      <c r="AF293" s="60">
        <f>+ROUND(T293*Parámetros!$C$112,0)</f>
        <v>7</v>
      </c>
      <c r="AG293" s="60">
        <f>+ROUND(U293*Parámetros!$C$113,0)</f>
        <v>13</v>
      </c>
      <c r="AH293" s="60">
        <f t="shared" si="32"/>
        <v>30</v>
      </c>
      <c r="AI293" s="107">
        <f t="shared" si="34"/>
        <v>47</v>
      </c>
      <c r="AJ293" s="59">
        <f t="shared" si="29"/>
        <v>442</v>
      </c>
    </row>
    <row r="294" spans="1:36" x14ac:dyDescent="0.25">
      <c r="A294" s="22">
        <v>44176</v>
      </c>
      <c r="B294" s="52">
        <f t="shared" si="30"/>
        <v>284</v>
      </c>
      <c r="C294" s="56">
        <f>+'Modelo predictivo'!G291</f>
        <v>1678.8995883688331</v>
      </c>
      <c r="D294" s="59">
        <f>+$C294*'Estructura Poblacion'!C$19</f>
        <v>68.488102218476442</v>
      </c>
      <c r="E294" s="59">
        <f>+$C294*'Estructura Poblacion'!D$19</f>
        <v>112.63349788561568</v>
      </c>
      <c r="F294" s="59">
        <f>+$C294*'Estructura Poblacion'!E$19</f>
        <v>341.81882528776754</v>
      </c>
      <c r="G294" s="59">
        <f>+$C294*'Estructura Poblacion'!F$19</f>
        <v>390.11639770499426</v>
      </c>
      <c r="H294" s="59">
        <f>+$C294*'Estructura Poblacion'!G$19</f>
        <v>312.38285797018284</v>
      </c>
      <c r="I294" s="59">
        <f>+$C294*'Estructura Poblacion'!H$19</f>
        <v>212.61654517824493</v>
      </c>
      <c r="J294" s="59">
        <f>+$C294*'Estructura Poblacion'!I$19</f>
        <v>113.08978104496596</v>
      </c>
      <c r="K294" s="59">
        <f>+$C294*'Estructura Poblacion'!J$19</f>
        <v>62.294058330296451</v>
      </c>
      <c r="L294" s="59">
        <f>+$C294*'Estructura Poblacion'!K$19</f>
        <v>65.459522748289004</v>
      </c>
      <c r="M294" s="129">
        <f>+ROUND(D294*Parámetros!$B$105,0)</f>
        <v>0</v>
      </c>
      <c r="N294" s="129">
        <f>+ROUND(E294*Parámetros!$B$106,0)</f>
        <v>0</v>
      </c>
      <c r="O294" s="129">
        <f>+ROUND(F294*Parámetros!$B$107,0)</f>
        <v>4</v>
      </c>
      <c r="P294" s="129">
        <f>+ROUND(G294*Parámetros!$B$108,0)</f>
        <v>12</v>
      </c>
      <c r="Q294" s="129">
        <f>+ROUND(H294*Parámetros!$B$109,0)</f>
        <v>15</v>
      </c>
      <c r="R294" s="129">
        <f>+ROUND(I294*Parámetros!$B$110,0)</f>
        <v>22</v>
      </c>
      <c r="S294" s="129">
        <f>+ROUND(J294*Parámetros!$B$111,0)</f>
        <v>19</v>
      </c>
      <c r="T294" s="129">
        <f>+ROUND(K294*Parámetros!$B$112,0)</f>
        <v>15</v>
      </c>
      <c r="U294" s="129">
        <f>+ROUND(L294*Parámetros!$B$113,0)</f>
        <v>18</v>
      </c>
      <c r="V294" s="129">
        <f t="shared" si="31"/>
        <v>105</v>
      </c>
      <c r="W294" s="129">
        <f t="shared" si="33"/>
        <v>166</v>
      </c>
      <c r="X294" s="59">
        <f t="shared" si="28"/>
        <v>1564</v>
      </c>
      <c r="Y294" s="60">
        <f>+ROUND(M294*Parámetros!$C$105,0)</f>
        <v>0</v>
      </c>
      <c r="Z294" s="60">
        <f>+ROUND(N294*Parámetros!$C$106,0)</f>
        <v>0</v>
      </c>
      <c r="AA294" s="60">
        <f>+ROUND(O294*Parámetros!$C$107,0)</f>
        <v>0</v>
      </c>
      <c r="AB294" s="60">
        <f>+ROUND(P294*Parámetros!$C$108,0)</f>
        <v>1</v>
      </c>
      <c r="AC294" s="60">
        <f>+ROUND(Q294*Parámetros!$C$109,0)</f>
        <v>1</v>
      </c>
      <c r="AD294" s="60">
        <f>+ROUND(R294*Parámetros!$C$110,0)</f>
        <v>3</v>
      </c>
      <c r="AE294" s="60">
        <f>+ROUND(S294*Parámetros!$C$111,0)</f>
        <v>5</v>
      </c>
      <c r="AF294" s="60">
        <f>+ROUND(T294*Parámetros!$C$112,0)</f>
        <v>6</v>
      </c>
      <c r="AG294" s="60">
        <f>+ROUND(U294*Parámetros!$C$113,0)</f>
        <v>13</v>
      </c>
      <c r="AH294" s="60">
        <f t="shared" si="32"/>
        <v>29</v>
      </c>
      <c r="AI294" s="107">
        <f t="shared" si="34"/>
        <v>45</v>
      </c>
      <c r="AJ294" s="59">
        <f t="shared" si="29"/>
        <v>426</v>
      </c>
    </row>
    <row r="295" spans="1:36" x14ac:dyDescent="0.25">
      <c r="A295" s="22">
        <v>44177</v>
      </c>
      <c r="B295" s="52">
        <f t="shared" si="30"/>
        <v>285</v>
      </c>
      <c r="C295" s="56">
        <f>+'Modelo predictivo'!G292</f>
        <v>1617.0618047714233</v>
      </c>
      <c r="D295" s="59">
        <f>+$C295*'Estructura Poblacion'!C$19</f>
        <v>65.965525839684091</v>
      </c>
      <c r="E295" s="59">
        <f>+$C295*'Estructura Poblacion'!D$19</f>
        <v>108.48494372768835</v>
      </c>
      <c r="F295" s="59">
        <f>+$C295*'Estructura Poblacion'!E$19</f>
        <v>329.22884153048869</v>
      </c>
      <c r="G295" s="59">
        <f>+$C295*'Estructura Poblacion'!F$19</f>
        <v>375.7475018244964</v>
      </c>
      <c r="H295" s="59">
        <f>+$C295*'Estructura Poblacion'!G$19</f>
        <v>300.87706947364245</v>
      </c>
      <c r="I295" s="59">
        <f>+$C295*'Estructura Poblacion'!H$19</f>
        <v>204.7853824326902</v>
      </c>
      <c r="J295" s="59">
        <f>+$C295*'Estructura Poblacion'!I$19</f>
        <v>108.92442091516126</v>
      </c>
      <c r="K295" s="59">
        <f>+$C295*'Estructura Poblacion'!J$19</f>
        <v>59.999623019739317</v>
      </c>
      <c r="L295" s="59">
        <f>+$C295*'Estructura Poblacion'!K$19</f>
        <v>63.048496007832654</v>
      </c>
      <c r="M295" s="129">
        <f>+ROUND(D295*Parámetros!$B$105,0)</f>
        <v>0</v>
      </c>
      <c r="N295" s="129">
        <f>+ROUND(E295*Parámetros!$B$106,0)</f>
        <v>0</v>
      </c>
      <c r="O295" s="129">
        <f>+ROUND(F295*Parámetros!$B$107,0)</f>
        <v>4</v>
      </c>
      <c r="P295" s="129">
        <f>+ROUND(G295*Parámetros!$B$108,0)</f>
        <v>12</v>
      </c>
      <c r="Q295" s="129">
        <f>+ROUND(H295*Parámetros!$B$109,0)</f>
        <v>15</v>
      </c>
      <c r="R295" s="129">
        <f>+ROUND(I295*Parámetros!$B$110,0)</f>
        <v>21</v>
      </c>
      <c r="S295" s="129">
        <f>+ROUND(J295*Parámetros!$B$111,0)</f>
        <v>18</v>
      </c>
      <c r="T295" s="129">
        <f>+ROUND(K295*Parámetros!$B$112,0)</f>
        <v>15</v>
      </c>
      <c r="U295" s="129">
        <f>+ROUND(L295*Parámetros!$B$113,0)</f>
        <v>17</v>
      </c>
      <c r="V295" s="129">
        <f t="shared" si="31"/>
        <v>102</v>
      </c>
      <c r="W295" s="129">
        <f t="shared" si="33"/>
        <v>160</v>
      </c>
      <c r="X295" s="59">
        <f t="shared" si="28"/>
        <v>1506</v>
      </c>
      <c r="Y295" s="60">
        <f>+ROUND(M295*Parámetros!$C$105,0)</f>
        <v>0</v>
      </c>
      <c r="Z295" s="60">
        <f>+ROUND(N295*Parámetros!$C$106,0)</f>
        <v>0</v>
      </c>
      <c r="AA295" s="60">
        <f>+ROUND(O295*Parámetros!$C$107,0)</f>
        <v>0</v>
      </c>
      <c r="AB295" s="60">
        <f>+ROUND(P295*Parámetros!$C$108,0)</f>
        <v>1</v>
      </c>
      <c r="AC295" s="60">
        <f>+ROUND(Q295*Parámetros!$C$109,0)</f>
        <v>1</v>
      </c>
      <c r="AD295" s="60">
        <f>+ROUND(R295*Parámetros!$C$110,0)</f>
        <v>3</v>
      </c>
      <c r="AE295" s="60">
        <f>+ROUND(S295*Parámetros!$C$111,0)</f>
        <v>5</v>
      </c>
      <c r="AF295" s="60">
        <f>+ROUND(T295*Parámetros!$C$112,0)</f>
        <v>6</v>
      </c>
      <c r="AG295" s="60">
        <f>+ROUND(U295*Parámetros!$C$113,0)</f>
        <v>12</v>
      </c>
      <c r="AH295" s="60">
        <f t="shared" si="32"/>
        <v>28</v>
      </c>
      <c r="AI295" s="107">
        <f t="shared" si="34"/>
        <v>43</v>
      </c>
      <c r="AJ295" s="59">
        <f t="shared" si="29"/>
        <v>411</v>
      </c>
    </row>
    <row r="296" spans="1:36" x14ac:dyDescent="0.25">
      <c r="A296" s="22">
        <v>44178</v>
      </c>
      <c r="B296" s="52">
        <f t="shared" si="30"/>
        <v>286</v>
      </c>
      <c r="C296" s="56">
        <f>+'Modelo predictivo'!G293</f>
        <v>1557.501701630652</v>
      </c>
      <c r="D296" s="59">
        <f>+$C296*'Estructura Poblacion'!C$19</f>
        <v>63.535863899024896</v>
      </c>
      <c r="E296" s="59">
        <f>+$C296*'Estructura Poblacion'!D$19</f>
        <v>104.48919389389938</v>
      </c>
      <c r="F296" s="59">
        <f>+$C296*'Estructura Poblacion'!E$19</f>
        <v>317.10258655333621</v>
      </c>
      <c r="G296" s="59">
        <f>+$C296*'Estructura Poblacion'!F$19</f>
        <v>361.90785766400768</v>
      </c>
      <c r="H296" s="59">
        <f>+$C296*'Estructura Poblacion'!G$19</f>
        <v>289.79507542884693</v>
      </c>
      <c r="I296" s="59">
        <f>+$C296*'Estructura Poblacion'!H$19</f>
        <v>197.24266609159312</v>
      </c>
      <c r="J296" s="59">
        <f>+$C296*'Estructura Poblacion'!I$19</f>
        <v>104.91248412640455</v>
      </c>
      <c r="K296" s="59">
        <f>+$C296*'Estructura Poblacion'!J$19</f>
        <v>57.789698992767313</v>
      </c>
      <c r="L296" s="59">
        <f>+$C296*'Estructura Poblacion'!K$19</f>
        <v>60.72627498077189</v>
      </c>
      <c r="M296" s="129">
        <f>+ROUND(D296*Parámetros!$B$105,0)</f>
        <v>0</v>
      </c>
      <c r="N296" s="129">
        <f>+ROUND(E296*Parámetros!$B$106,0)</f>
        <v>0</v>
      </c>
      <c r="O296" s="129">
        <f>+ROUND(F296*Parámetros!$B$107,0)</f>
        <v>4</v>
      </c>
      <c r="P296" s="129">
        <f>+ROUND(G296*Parámetros!$B$108,0)</f>
        <v>12</v>
      </c>
      <c r="Q296" s="129">
        <f>+ROUND(H296*Parámetros!$B$109,0)</f>
        <v>14</v>
      </c>
      <c r="R296" s="129">
        <f>+ROUND(I296*Parámetros!$B$110,0)</f>
        <v>20</v>
      </c>
      <c r="S296" s="129">
        <f>+ROUND(J296*Parámetros!$B$111,0)</f>
        <v>17</v>
      </c>
      <c r="T296" s="129">
        <f>+ROUND(K296*Parámetros!$B$112,0)</f>
        <v>14</v>
      </c>
      <c r="U296" s="129">
        <f>+ROUND(L296*Parámetros!$B$113,0)</f>
        <v>17</v>
      </c>
      <c r="V296" s="129">
        <f t="shared" si="31"/>
        <v>98</v>
      </c>
      <c r="W296" s="129">
        <f t="shared" si="33"/>
        <v>153</v>
      </c>
      <c r="X296" s="59">
        <f t="shared" si="28"/>
        <v>1451</v>
      </c>
      <c r="Y296" s="60">
        <f>+ROUND(M296*Parámetros!$C$105,0)</f>
        <v>0</v>
      </c>
      <c r="Z296" s="60">
        <f>+ROUND(N296*Parámetros!$C$106,0)</f>
        <v>0</v>
      </c>
      <c r="AA296" s="60">
        <f>+ROUND(O296*Parámetros!$C$107,0)</f>
        <v>0</v>
      </c>
      <c r="AB296" s="60">
        <f>+ROUND(P296*Parámetros!$C$108,0)</f>
        <v>1</v>
      </c>
      <c r="AC296" s="60">
        <f>+ROUND(Q296*Parámetros!$C$109,0)</f>
        <v>1</v>
      </c>
      <c r="AD296" s="60">
        <f>+ROUND(R296*Parámetros!$C$110,0)</f>
        <v>2</v>
      </c>
      <c r="AE296" s="60">
        <f>+ROUND(S296*Parámetros!$C$111,0)</f>
        <v>5</v>
      </c>
      <c r="AF296" s="60">
        <f>+ROUND(T296*Parámetros!$C$112,0)</f>
        <v>6</v>
      </c>
      <c r="AG296" s="60">
        <f>+ROUND(U296*Parámetros!$C$113,0)</f>
        <v>12</v>
      </c>
      <c r="AH296" s="60">
        <f t="shared" si="32"/>
        <v>27</v>
      </c>
      <c r="AI296" s="107">
        <f t="shared" si="34"/>
        <v>41</v>
      </c>
      <c r="AJ296" s="59">
        <f t="shared" si="29"/>
        <v>397</v>
      </c>
    </row>
    <row r="297" spans="1:36" x14ac:dyDescent="0.25">
      <c r="A297" s="22">
        <v>44179</v>
      </c>
      <c r="B297" s="52">
        <f t="shared" si="30"/>
        <v>287</v>
      </c>
      <c r="C297" s="56">
        <f>+'Modelo predictivo'!G294</f>
        <v>1500.1353812739253</v>
      </c>
      <c r="D297" s="59">
        <f>+$C297*'Estructura Poblacion'!C$19</f>
        <v>61.195693921196401</v>
      </c>
      <c r="E297" s="59">
        <f>+$C297*'Estructura Poblacion'!D$19</f>
        <v>100.64061988306018</v>
      </c>
      <c r="F297" s="59">
        <f>+$C297*'Estructura Poblacion'!E$19</f>
        <v>305.42297904657079</v>
      </c>
      <c r="G297" s="59">
        <f>+$C297*'Estructura Poblacion'!F$19</f>
        <v>348.57797039606203</v>
      </c>
      <c r="H297" s="59">
        <f>+$C297*'Estructura Poblacion'!G$19</f>
        <v>279.12126549499726</v>
      </c>
      <c r="I297" s="59">
        <f>+$C297*'Estructura Poblacion'!H$19</f>
        <v>189.97777131865087</v>
      </c>
      <c r="J297" s="59">
        <f>+$C297*'Estructura Poblacion'!I$19</f>
        <v>101.04831937620607</v>
      </c>
      <c r="K297" s="59">
        <f>+$C297*'Estructura Poblacion'!J$19</f>
        <v>55.661173301741094</v>
      </c>
      <c r="L297" s="59">
        <f>+$C297*'Estructura Poblacion'!K$19</f>
        <v>58.489588535440639</v>
      </c>
      <c r="M297" s="129">
        <f>+ROUND(D297*Parámetros!$B$105,0)</f>
        <v>0</v>
      </c>
      <c r="N297" s="129">
        <f>+ROUND(E297*Parámetros!$B$106,0)</f>
        <v>0</v>
      </c>
      <c r="O297" s="129">
        <f>+ROUND(F297*Parámetros!$B$107,0)</f>
        <v>4</v>
      </c>
      <c r="P297" s="129">
        <f>+ROUND(G297*Parámetros!$B$108,0)</f>
        <v>11</v>
      </c>
      <c r="Q297" s="129">
        <f>+ROUND(H297*Parámetros!$B$109,0)</f>
        <v>14</v>
      </c>
      <c r="R297" s="129">
        <f>+ROUND(I297*Parámetros!$B$110,0)</f>
        <v>19</v>
      </c>
      <c r="S297" s="129">
        <f>+ROUND(J297*Parámetros!$B$111,0)</f>
        <v>17</v>
      </c>
      <c r="T297" s="129">
        <f>+ROUND(K297*Parámetros!$B$112,0)</f>
        <v>14</v>
      </c>
      <c r="U297" s="129">
        <f>+ROUND(L297*Parámetros!$B$113,0)</f>
        <v>16</v>
      </c>
      <c r="V297" s="129">
        <f t="shared" si="31"/>
        <v>95</v>
      </c>
      <c r="W297" s="129">
        <f t="shared" si="33"/>
        <v>146</v>
      </c>
      <c r="X297" s="59">
        <f t="shared" si="28"/>
        <v>1400</v>
      </c>
      <c r="Y297" s="60">
        <f>+ROUND(M297*Parámetros!$C$105,0)</f>
        <v>0</v>
      </c>
      <c r="Z297" s="60">
        <f>+ROUND(N297*Parámetros!$C$106,0)</f>
        <v>0</v>
      </c>
      <c r="AA297" s="60">
        <f>+ROUND(O297*Parámetros!$C$107,0)</f>
        <v>0</v>
      </c>
      <c r="AB297" s="60">
        <f>+ROUND(P297*Parámetros!$C$108,0)</f>
        <v>1</v>
      </c>
      <c r="AC297" s="60">
        <f>+ROUND(Q297*Parámetros!$C$109,0)</f>
        <v>1</v>
      </c>
      <c r="AD297" s="60">
        <f>+ROUND(R297*Parámetros!$C$110,0)</f>
        <v>2</v>
      </c>
      <c r="AE297" s="60">
        <f>+ROUND(S297*Parámetros!$C$111,0)</f>
        <v>5</v>
      </c>
      <c r="AF297" s="60">
        <f>+ROUND(T297*Parámetros!$C$112,0)</f>
        <v>6</v>
      </c>
      <c r="AG297" s="60">
        <f>+ROUND(U297*Parámetros!$C$113,0)</f>
        <v>11</v>
      </c>
      <c r="AH297" s="60">
        <f t="shared" si="32"/>
        <v>26</v>
      </c>
      <c r="AI297" s="107">
        <f t="shared" si="34"/>
        <v>40</v>
      </c>
      <c r="AJ297" s="59">
        <f t="shared" si="29"/>
        <v>383</v>
      </c>
    </row>
    <row r="298" spans="1:36" x14ac:dyDescent="0.25">
      <c r="A298" s="22">
        <v>44180</v>
      </c>
      <c r="B298" s="52">
        <f t="shared" si="30"/>
        <v>288</v>
      </c>
      <c r="C298" s="56">
        <f>+'Modelo predictivo'!G295</f>
        <v>1444.8820366114378</v>
      </c>
      <c r="D298" s="59">
        <f>+$C298*'Estructura Poblacion'!C$19</f>
        <v>58.941719506422878</v>
      </c>
      <c r="E298" s="59">
        <f>+$C298*'Estructura Poblacion'!D$19</f>
        <v>96.933800534047222</v>
      </c>
      <c r="F298" s="59">
        <f>+$C298*'Estructura Poblacion'!E$19</f>
        <v>294.17356693366338</v>
      </c>
      <c r="G298" s="59">
        <f>+$C298*'Estructura Poblacion'!F$19</f>
        <v>335.73906333442858</v>
      </c>
      <c r="H298" s="59">
        <f>+$C298*'Estructura Poblacion'!G$19</f>
        <v>268.84060437764668</v>
      </c>
      <c r="I298" s="59">
        <f>+$C298*'Estructura Poblacion'!H$19</f>
        <v>182.98046467025583</v>
      </c>
      <c r="J298" s="59">
        <f>+$C298*'Estructura Poblacion'!I$19</f>
        <v>97.326483542084688</v>
      </c>
      <c r="K298" s="59">
        <f>+$C298*'Estructura Poblacion'!J$19</f>
        <v>53.611047672314342</v>
      </c>
      <c r="L298" s="59">
        <f>+$C298*'Estructura Poblacion'!K$19</f>
        <v>56.335286040574239</v>
      </c>
      <c r="M298" s="129">
        <f>+ROUND(D298*Parámetros!$B$105,0)</f>
        <v>0</v>
      </c>
      <c r="N298" s="129">
        <f>+ROUND(E298*Parámetros!$B$106,0)</f>
        <v>0</v>
      </c>
      <c r="O298" s="129">
        <f>+ROUND(F298*Parámetros!$B$107,0)</f>
        <v>4</v>
      </c>
      <c r="P298" s="129">
        <f>+ROUND(G298*Parámetros!$B$108,0)</f>
        <v>11</v>
      </c>
      <c r="Q298" s="129">
        <f>+ROUND(H298*Parámetros!$B$109,0)</f>
        <v>13</v>
      </c>
      <c r="R298" s="129">
        <f>+ROUND(I298*Parámetros!$B$110,0)</f>
        <v>19</v>
      </c>
      <c r="S298" s="129">
        <f>+ROUND(J298*Parámetros!$B$111,0)</f>
        <v>16</v>
      </c>
      <c r="T298" s="129">
        <f>+ROUND(K298*Parámetros!$B$112,0)</f>
        <v>13</v>
      </c>
      <c r="U298" s="129">
        <f>+ROUND(L298*Parámetros!$B$113,0)</f>
        <v>15</v>
      </c>
      <c r="V298" s="129">
        <f t="shared" si="31"/>
        <v>91</v>
      </c>
      <c r="W298" s="129">
        <f t="shared" si="33"/>
        <v>142</v>
      </c>
      <c r="X298" s="59">
        <f t="shared" si="28"/>
        <v>1349</v>
      </c>
      <c r="Y298" s="60">
        <f>+ROUND(M298*Parámetros!$C$105,0)</f>
        <v>0</v>
      </c>
      <c r="Z298" s="60">
        <f>+ROUND(N298*Parámetros!$C$106,0)</f>
        <v>0</v>
      </c>
      <c r="AA298" s="60">
        <f>+ROUND(O298*Parámetros!$C$107,0)</f>
        <v>0</v>
      </c>
      <c r="AB298" s="60">
        <f>+ROUND(P298*Parámetros!$C$108,0)</f>
        <v>1</v>
      </c>
      <c r="AC298" s="60">
        <f>+ROUND(Q298*Parámetros!$C$109,0)</f>
        <v>1</v>
      </c>
      <c r="AD298" s="60">
        <f>+ROUND(R298*Parámetros!$C$110,0)</f>
        <v>2</v>
      </c>
      <c r="AE298" s="60">
        <f>+ROUND(S298*Parámetros!$C$111,0)</f>
        <v>4</v>
      </c>
      <c r="AF298" s="60">
        <f>+ROUND(T298*Parámetros!$C$112,0)</f>
        <v>6</v>
      </c>
      <c r="AG298" s="60">
        <f>+ROUND(U298*Parámetros!$C$113,0)</f>
        <v>11</v>
      </c>
      <c r="AH298" s="60">
        <f t="shared" si="32"/>
        <v>25</v>
      </c>
      <c r="AI298" s="107">
        <f t="shared" si="34"/>
        <v>39</v>
      </c>
      <c r="AJ298" s="59">
        <f t="shared" si="29"/>
        <v>369</v>
      </c>
    </row>
    <row r="299" spans="1:36" x14ac:dyDescent="0.25">
      <c r="A299" s="22">
        <v>44181</v>
      </c>
      <c r="B299" s="52">
        <f t="shared" si="30"/>
        <v>289</v>
      </c>
      <c r="C299" s="56">
        <f>+'Modelo predictivo'!G296</f>
        <v>1391.6638372689486</v>
      </c>
      <c r="D299" s="59">
        <f>+$C299*'Estructura Poblacion'!C$19</f>
        <v>56.770765685418695</v>
      </c>
      <c r="E299" s="59">
        <f>+$C299*'Estructura Poblacion'!D$19</f>
        <v>93.363514386712907</v>
      </c>
      <c r="F299" s="59">
        <f>+$C299*'Estructura Poblacion'!E$19</f>
        <v>283.33850418827683</v>
      </c>
      <c r="G299" s="59">
        <f>+$C299*'Estructura Poblacion'!F$19</f>
        <v>323.37305147542918</v>
      </c>
      <c r="H299" s="59">
        <f>+$C299*'Estructura Poblacion'!G$19</f>
        <v>258.93861064210381</v>
      </c>
      <c r="I299" s="59">
        <f>+$C299*'Estructura Poblacion'!H$19</f>
        <v>176.24088967530298</v>
      </c>
      <c r="J299" s="59">
        <f>+$C299*'Estructura Poblacion'!I$19</f>
        <v>93.741734011532486</v>
      </c>
      <c r="K299" s="59">
        <f>+$C299*'Estructura Poblacion'!J$19</f>
        <v>51.636434278492921</v>
      </c>
      <c r="L299" s="59">
        <f>+$C299*'Estructura Poblacion'!K$19</f>
        <v>54.260332925678753</v>
      </c>
      <c r="M299" s="129">
        <f>+ROUND(D299*Parámetros!$B$105,0)</f>
        <v>0</v>
      </c>
      <c r="N299" s="129">
        <f>+ROUND(E299*Parámetros!$B$106,0)</f>
        <v>0</v>
      </c>
      <c r="O299" s="129">
        <f>+ROUND(F299*Parámetros!$B$107,0)</f>
        <v>3</v>
      </c>
      <c r="P299" s="129">
        <f>+ROUND(G299*Parámetros!$B$108,0)</f>
        <v>10</v>
      </c>
      <c r="Q299" s="129">
        <f>+ROUND(H299*Parámetros!$B$109,0)</f>
        <v>13</v>
      </c>
      <c r="R299" s="129">
        <f>+ROUND(I299*Parámetros!$B$110,0)</f>
        <v>18</v>
      </c>
      <c r="S299" s="129">
        <f>+ROUND(J299*Parámetros!$B$111,0)</f>
        <v>16</v>
      </c>
      <c r="T299" s="129">
        <f>+ROUND(K299*Parámetros!$B$112,0)</f>
        <v>13</v>
      </c>
      <c r="U299" s="129">
        <f>+ROUND(L299*Parámetros!$B$113,0)</f>
        <v>15</v>
      </c>
      <c r="V299" s="129">
        <f t="shared" si="31"/>
        <v>88</v>
      </c>
      <c r="W299" s="129">
        <f t="shared" si="33"/>
        <v>136</v>
      </c>
      <c r="X299" s="59">
        <f t="shared" si="28"/>
        <v>1301</v>
      </c>
      <c r="Y299" s="60">
        <f>+ROUND(M299*Parámetros!$C$105,0)</f>
        <v>0</v>
      </c>
      <c r="Z299" s="60">
        <f>+ROUND(N299*Parámetros!$C$106,0)</f>
        <v>0</v>
      </c>
      <c r="AA299" s="60">
        <f>+ROUND(O299*Parámetros!$C$107,0)</f>
        <v>0</v>
      </c>
      <c r="AB299" s="60">
        <f>+ROUND(P299*Parámetros!$C$108,0)</f>
        <v>1</v>
      </c>
      <c r="AC299" s="60">
        <f>+ROUND(Q299*Parámetros!$C$109,0)</f>
        <v>1</v>
      </c>
      <c r="AD299" s="60">
        <f>+ROUND(R299*Parámetros!$C$110,0)</f>
        <v>2</v>
      </c>
      <c r="AE299" s="60">
        <f>+ROUND(S299*Parámetros!$C$111,0)</f>
        <v>4</v>
      </c>
      <c r="AF299" s="60">
        <f>+ROUND(T299*Parámetros!$C$112,0)</f>
        <v>6</v>
      </c>
      <c r="AG299" s="60">
        <f>+ROUND(U299*Parámetros!$C$113,0)</f>
        <v>11</v>
      </c>
      <c r="AH299" s="60">
        <f t="shared" si="32"/>
        <v>25</v>
      </c>
      <c r="AI299" s="107">
        <f t="shared" si="34"/>
        <v>37</v>
      </c>
      <c r="AJ299" s="59">
        <f t="shared" si="29"/>
        <v>357</v>
      </c>
    </row>
    <row r="300" spans="1:36" x14ac:dyDescent="0.25">
      <c r="A300" s="22">
        <v>44182</v>
      </c>
      <c r="B300" s="52">
        <f t="shared" si="30"/>
        <v>290</v>
      </c>
      <c r="C300" s="56">
        <f>+'Modelo predictivo'!G297</f>
        <v>1340.4058199375868</v>
      </c>
      <c r="D300" s="59">
        <f>+$C300*'Estructura Poblacion'!C$19</f>
        <v>54.679774446378907</v>
      </c>
      <c r="E300" s="59">
        <f>+$C300*'Estructura Poblacion'!D$19</f>
        <v>89.924732325707097</v>
      </c>
      <c r="F300" s="59">
        <f>+$C300*'Estructura Poblacion'!E$19</f>
        <v>272.90252850982137</v>
      </c>
      <c r="G300" s="59">
        <f>+$C300*'Estructura Poblacion'!F$19</f>
        <v>311.46251601914315</v>
      </c>
      <c r="H300" s="59">
        <f>+$C300*'Estructura Poblacion'!G$19</f>
        <v>249.40133631147344</v>
      </c>
      <c r="I300" s="59">
        <f>+$C300*'Estructura Poblacion'!H$19</f>
        <v>169.74955294904336</v>
      </c>
      <c r="J300" s="59">
        <f>+$C300*'Estructura Poblacion'!I$19</f>
        <v>90.289021296036069</v>
      </c>
      <c r="K300" s="59">
        <f>+$C300*'Estructura Poblacion'!J$19</f>
        <v>49.734551674163093</v>
      </c>
      <c r="L300" s="59">
        <f>+$C300*'Estructura Poblacion'!K$19</f>
        <v>52.261806405820352</v>
      </c>
      <c r="M300" s="129">
        <f>+ROUND(D300*Parámetros!$B$105,0)</f>
        <v>0</v>
      </c>
      <c r="N300" s="129">
        <f>+ROUND(E300*Parámetros!$B$106,0)</f>
        <v>0</v>
      </c>
      <c r="O300" s="129">
        <f>+ROUND(F300*Parámetros!$B$107,0)</f>
        <v>3</v>
      </c>
      <c r="P300" s="129">
        <f>+ROUND(G300*Parámetros!$B$108,0)</f>
        <v>10</v>
      </c>
      <c r="Q300" s="129">
        <f>+ROUND(H300*Parámetros!$B$109,0)</f>
        <v>12</v>
      </c>
      <c r="R300" s="129">
        <f>+ROUND(I300*Parámetros!$B$110,0)</f>
        <v>17</v>
      </c>
      <c r="S300" s="129">
        <f>+ROUND(J300*Parámetros!$B$111,0)</f>
        <v>15</v>
      </c>
      <c r="T300" s="129">
        <f>+ROUND(K300*Parámetros!$B$112,0)</f>
        <v>12</v>
      </c>
      <c r="U300" s="129">
        <f>+ROUND(L300*Parámetros!$B$113,0)</f>
        <v>14</v>
      </c>
      <c r="V300" s="129">
        <f t="shared" si="31"/>
        <v>83</v>
      </c>
      <c r="W300" s="129">
        <f t="shared" si="33"/>
        <v>132</v>
      </c>
      <c r="X300" s="59">
        <f t="shared" si="28"/>
        <v>1252</v>
      </c>
      <c r="Y300" s="60">
        <f>+ROUND(M300*Parámetros!$C$105,0)</f>
        <v>0</v>
      </c>
      <c r="Z300" s="60">
        <f>+ROUND(N300*Parámetros!$C$106,0)</f>
        <v>0</v>
      </c>
      <c r="AA300" s="60">
        <f>+ROUND(O300*Parámetros!$C$107,0)</f>
        <v>0</v>
      </c>
      <c r="AB300" s="60">
        <f>+ROUND(P300*Parámetros!$C$108,0)</f>
        <v>1</v>
      </c>
      <c r="AC300" s="60">
        <f>+ROUND(Q300*Parámetros!$C$109,0)</f>
        <v>1</v>
      </c>
      <c r="AD300" s="60">
        <f>+ROUND(R300*Parámetros!$C$110,0)</f>
        <v>2</v>
      </c>
      <c r="AE300" s="60">
        <f>+ROUND(S300*Parámetros!$C$111,0)</f>
        <v>4</v>
      </c>
      <c r="AF300" s="60">
        <f>+ROUND(T300*Parámetros!$C$112,0)</f>
        <v>5</v>
      </c>
      <c r="AG300" s="60">
        <f>+ROUND(U300*Parámetros!$C$113,0)</f>
        <v>10</v>
      </c>
      <c r="AH300" s="60">
        <f t="shared" si="32"/>
        <v>23</v>
      </c>
      <c r="AI300" s="107">
        <f t="shared" si="34"/>
        <v>36</v>
      </c>
      <c r="AJ300" s="59">
        <f t="shared" si="29"/>
        <v>344</v>
      </c>
    </row>
    <row r="301" spans="1:36" x14ac:dyDescent="0.25">
      <c r="A301" s="22">
        <v>44183</v>
      </c>
      <c r="B301" s="52">
        <f t="shared" si="30"/>
        <v>291</v>
      </c>
      <c r="C301" s="56">
        <f>+'Modelo predictivo'!G298</f>
        <v>1291.0357827097178</v>
      </c>
      <c r="D301" s="59">
        <f>+$C301*'Estructura Poblacion'!C$19</f>
        <v>52.66580042457489</v>
      </c>
      <c r="E301" s="59">
        <f>+$C301*'Estructura Poblacion'!D$19</f>
        <v>86.612610491714278</v>
      </c>
      <c r="F301" s="59">
        <f>+$C301*'Estructura Poblacion'!E$19</f>
        <v>262.85093981055951</v>
      </c>
      <c r="G301" s="59">
        <f>+$C301*'Estructura Poblacion'!F$19</f>
        <v>299.99067981683032</v>
      </c>
      <c r="H301" s="59">
        <f>+$C301*'Estructura Poblacion'!G$19</f>
        <v>240.2153472063597</v>
      </c>
      <c r="I301" s="59">
        <f>+$C301*'Estructura Poblacion'!H$19</f>
        <v>163.49731081173408</v>
      </c>
      <c r="J301" s="59">
        <f>+$C301*'Estructura Poblacion'!I$19</f>
        <v>86.963481913596851</v>
      </c>
      <c r="K301" s="59">
        <f>+$C301*'Estructura Poblacion'!J$19</f>
        <v>47.902720872518898</v>
      </c>
      <c r="L301" s="59">
        <f>+$C301*'Estructura Poblacion'!K$19</f>
        <v>50.336891361829288</v>
      </c>
      <c r="M301" s="129">
        <f>+ROUND(D301*Parámetros!$B$105,0)</f>
        <v>0</v>
      </c>
      <c r="N301" s="129">
        <f>+ROUND(E301*Parámetros!$B$106,0)</f>
        <v>0</v>
      </c>
      <c r="O301" s="129">
        <f>+ROUND(F301*Parámetros!$B$107,0)</f>
        <v>3</v>
      </c>
      <c r="P301" s="129">
        <f>+ROUND(G301*Parámetros!$B$108,0)</f>
        <v>10</v>
      </c>
      <c r="Q301" s="129">
        <f>+ROUND(H301*Parámetros!$B$109,0)</f>
        <v>12</v>
      </c>
      <c r="R301" s="129">
        <f>+ROUND(I301*Parámetros!$B$110,0)</f>
        <v>17</v>
      </c>
      <c r="S301" s="129">
        <f>+ROUND(J301*Parámetros!$B$111,0)</f>
        <v>14</v>
      </c>
      <c r="T301" s="129">
        <f>+ROUND(K301*Parámetros!$B$112,0)</f>
        <v>12</v>
      </c>
      <c r="U301" s="129">
        <f>+ROUND(L301*Parámetros!$B$113,0)</f>
        <v>14</v>
      </c>
      <c r="V301" s="129">
        <f t="shared" si="31"/>
        <v>82</v>
      </c>
      <c r="W301" s="129">
        <f t="shared" si="33"/>
        <v>127</v>
      </c>
      <c r="X301" s="59">
        <f t="shared" si="28"/>
        <v>1207</v>
      </c>
      <c r="Y301" s="60">
        <f>+ROUND(M301*Parámetros!$C$105,0)</f>
        <v>0</v>
      </c>
      <c r="Z301" s="60">
        <f>+ROUND(N301*Parámetros!$C$106,0)</f>
        <v>0</v>
      </c>
      <c r="AA301" s="60">
        <f>+ROUND(O301*Parámetros!$C$107,0)</f>
        <v>0</v>
      </c>
      <c r="AB301" s="60">
        <f>+ROUND(P301*Parámetros!$C$108,0)</f>
        <v>1</v>
      </c>
      <c r="AC301" s="60">
        <f>+ROUND(Q301*Parámetros!$C$109,0)</f>
        <v>1</v>
      </c>
      <c r="AD301" s="60">
        <f>+ROUND(R301*Parámetros!$C$110,0)</f>
        <v>2</v>
      </c>
      <c r="AE301" s="60">
        <f>+ROUND(S301*Parámetros!$C$111,0)</f>
        <v>4</v>
      </c>
      <c r="AF301" s="60">
        <f>+ROUND(T301*Parámetros!$C$112,0)</f>
        <v>5</v>
      </c>
      <c r="AG301" s="60">
        <f>+ROUND(U301*Parámetros!$C$113,0)</f>
        <v>10</v>
      </c>
      <c r="AH301" s="60">
        <f t="shared" si="32"/>
        <v>23</v>
      </c>
      <c r="AI301" s="107">
        <f t="shared" si="34"/>
        <v>35</v>
      </c>
      <c r="AJ301" s="59">
        <f t="shared" si="29"/>
        <v>332</v>
      </c>
    </row>
    <row r="302" spans="1:36" x14ac:dyDescent="0.25">
      <c r="A302" s="22">
        <v>44184</v>
      </c>
      <c r="B302" s="52">
        <f t="shared" si="30"/>
        <v>292</v>
      </c>
      <c r="C302" s="56">
        <f>+'Modelo predictivo'!G299</f>
        <v>1243.4841833859682</v>
      </c>
      <c r="D302" s="59">
        <f>+$C302*'Estructura Poblacion'!C$19</f>
        <v>50.726006753947381</v>
      </c>
      <c r="E302" s="59">
        <f>+$C302*'Estructura Poblacion'!D$19</f>
        <v>83.422483459106687</v>
      </c>
      <c r="F302" s="59">
        <f>+$C302*'Estructura Poblacion'!E$19</f>
        <v>253.1695795112276</v>
      </c>
      <c r="G302" s="59">
        <f>+$C302*'Estructura Poblacion'!F$19</f>
        <v>288.94138374110986</v>
      </c>
      <c r="H302" s="59">
        <f>+$C302*'Estructura Poblacion'!G$19</f>
        <v>231.36770402345923</v>
      </c>
      <c r="I302" s="59">
        <f>+$C302*'Estructura Poblacion'!H$19</f>
        <v>157.47535641019741</v>
      </c>
      <c r="J302" s="59">
        <f>+$C302*'Estructura Poblacion'!I$19</f>
        <v>83.760431538746573</v>
      </c>
      <c r="K302" s="59">
        <f>+$C302*'Estructura Poblacion'!J$19</f>
        <v>46.138361572835883</v>
      </c>
      <c r="L302" s="59">
        <f>+$C302*'Estructura Poblacion'!K$19</f>
        <v>48.482876375337625</v>
      </c>
      <c r="M302" s="129">
        <f>+ROUND(D302*Parámetros!$B$105,0)</f>
        <v>0</v>
      </c>
      <c r="N302" s="129">
        <f>+ROUND(E302*Parámetros!$B$106,0)</f>
        <v>0</v>
      </c>
      <c r="O302" s="129">
        <f>+ROUND(F302*Parámetros!$B$107,0)</f>
        <v>3</v>
      </c>
      <c r="P302" s="129">
        <f>+ROUND(G302*Parámetros!$B$108,0)</f>
        <v>9</v>
      </c>
      <c r="Q302" s="129">
        <f>+ROUND(H302*Parámetros!$B$109,0)</f>
        <v>11</v>
      </c>
      <c r="R302" s="129">
        <f>+ROUND(I302*Parámetros!$B$110,0)</f>
        <v>16</v>
      </c>
      <c r="S302" s="129">
        <f>+ROUND(J302*Parámetros!$B$111,0)</f>
        <v>14</v>
      </c>
      <c r="T302" s="129">
        <f>+ROUND(K302*Parámetros!$B$112,0)</f>
        <v>11</v>
      </c>
      <c r="U302" s="129">
        <f>+ROUND(L302*Parámetros!$B$113,0)</f>
        <v>13</v>
      </c>
      <c r="V302" s="129">
        <f t="shared" si="31"/>
        <v>77</v>
      </c>
      <c r="W302" s="129">
        <f t="shared" si="33"/>
        <v>124</v>
      </c>
      <c r="X302" s="59">
        <f t="shared" si="28"/>
        <v>1160</v>
      </c>
      <c r="Y302" s="60">
        <f>+ROUND(M302*Parámetros!$C$105,0)</f>
        <v>0</v>
      </c>
      <c r="Z302" s="60">
        <f>+ROUND(N302*Parámetros!$C$106,0)</f>
        <v>0</v>
      </c>
      <c r="AA302" s="60">
        <f>+ROUND(O302*Parámetros!$C$107,0)</f>
        <v>0</v>
      </c>
      <c r="AB302" s="60">
        <f>+ROUND(P302*Parámetros!$C$108,0)</f>
        <v>0</v>
      </c>
      <c r="AC302" s="60">
        <f>+ROUND(Q302*Parámetros!$C$109,0)</f>
        <v>1</v>
      </c>
      <c r="AD302" s="60">
        <f>+ROUND(R302*Parámetros!$C$110,0)</f>
        <v>2</v>
      </c>
      <c r="AE302" s="60">
        <f>+ROUND(S302*Parámetros!$C$111,0)</f>
        <v>4</v>
      </c>
      <c r="AF302" s="60">
        <f>+ROUND(T302*Parámetros!$C$112,0)</f>
        <v>5</v>
      </c>
      <c r="AG302" s="60">
        <f>+ROUND(U302*Parámetros!$C$113,0)</f>
        <v>9</v>
      </c>
      <c r="AH302" s="60">
        <f t="shared" si="32"/>
        <v>21</v>
      </c>
      <c r="AI302" s="107">
        <f t="shared" si="34"/>
        <v>34</v>
      </c>
      <c r="AJ302" s="59">
        <f t="shared" si="29"/>
        <v>319</v>
      </c>
    </row>
    <row r="303" spans="1:36" x14ac:dyDescent="0.25">
      <c r="A303" s="22">
        <v>44185</v>
      </c>
      <c r="B303" s="52">
        <f t="shared" si="30"/>
        <v>293</v>
      </c>
      <c r="C303" s="56">
        <f>+'Modelo predictivo'!G300</f>
        <v>1197.6840414479375</v>
      </c>
      <c r="D303" s="59">
        <f>+$C303*'Estructura Poblacion'!C$19</f>
        <v>48.857661068235373</v>
      </c>
      <c r="E303" s="59">
        <f>+$C303*'Estructura Poblacion'!D$19</f>
        <v>80.349857659519671</v>
      </c>
      <c r="F303" s="59">
        <f>+$C303*'Estructura Poblacion'!E$19</f>
        <v>243.84481058297922</v>
      </c>
      <c r="G303" s="59">
        <f>+$C303*'Estructura Poblacion'!F$19</f>
        <v>278.29906390791405</v>
      </c>
      <c r="H303" s="59">
        <f>+$C303*'Estructura Poblacion'!G$19</f>
        <v>222.84594409620684</v>
      </c>
      <c r="I303" s="59">
        <f>+$C303*'Estructura Poblacion'!H$19</f>
        <v>151.67520730360411</v>
      </c>
      <c r="J303" s="59">
        <f>+$C303*'Estructura Poblacion'!I$19</f>
        <v>80.675358399481269</v>
      </c>
      <c r="K303" s="59">
        <f>+$C303*'Estructura Poblacion'!J$19</f>
        <v>44.438988523256725</v>
      </c>
      <c r="L303" s="59">
        <f>+$C303*'Estructura Poblacion'!K$19</f>
        <v>46.697149906740293</v>
      </c>
      <c r="M303" s="129">
        <f>+ROUND(D303*Parámetros!$B$105,0)</f>
        <v>0</v>
      </c>
      <c r="N303" s="129">
        <f>+ROUND(E303*Parámetros!$B$106,0)</f>
        <v>0</v>
      </c>
      <c r="O303" s="129">
        <f>+ROUND(F303*Parámetros!$B$107,0)</f>
        <v>3</v>
      </c>
      <c r="P303" s="129">
        <f>+ROUND(G303*Parámetros!$B$108,0)</f>
        <v>9</v>
      </c>
      <c r="Q303" s="129">
        <f>+ROUND(H303*Parámetros!$B$109,0)</f>
        <v>11</v>
      </c>
      <c r="R303" s="129">
        <f>+ROUND(I303*Parámetros!$B$110,0)</f>
        <v>15</v>
      </c>
      <c r="S303" s="129">
        <f>+ROUND(J303*Parámetros!$B$111,0)</f>
        <v>13</v>
      </c>
      <c r="T303" s="129">
        <f>+ROUND(K303*Parámetros!$B$112,0)</f>
        <v>11</v>
      </c>
      <c r="U303" s="129">
        <f>+ROUND(L303*Parámetros!$B$113,0)</f>
        <v>13</v>
      </c>
      <c r="V303" s="129">
        <f t="shared" si="31"/>
        <v>75</v>
      </c>
      <c r="W303" s="129">
        <f t="shared" si="33"/>
        <v>118</v>
      </c>
      <c r="X303" s="59">
        <f t="shared" si="28"/>
        <v>1117</v>
      </c>
      <c r="Y303" s="60">
        <f>+ROUND(M303*Parámetros!$C$105,0)</f>
        <v>0</v>
      </c>
      <c r="Z303" s="60">
        <f>+ROUND(N303*Parámetros!$C$106,0)</f>
        <v>0</v>
      </c>
      <c r="AA303" s="60">
        <f>+ROUND(O303*Parámetros!$C$107,0)</f>
        <v>0</v>
      </c>
      <c r="AB303" s="60">
        <f>+ROUND(P303*Parámetros!$C$108,0)</f>
        <v>0</v>
      </c>
      <c r="AC303" s="60">
        <f>+ROUND(Q303*Parámetros!$C$109,0)</f>
        <v>1</v>
      </c>
      <c r="AD303" s="60">
        <f>+ROUND(R303*Parámetros!$C$110,0)</f>
        <v>2</v>
      </c>
      <c r="AE303" s="60">
        <f>+ROUND(S303*Parámetros!$C$111,0)</f>
        <v>4</v>
      </c>
      <c r="AF303" s="60">
        <f>+ROUND(T303*Parámetros!$C$112,0)</f>
        <v>5</v>
      </c>
      <c r="AG303" s="60">
        <f>+ROUND(U303*Parámetros!$C$113,0)</f>
        <v>9</v>
      </c>
      <c r="AH303" s="60">
        <f t="shared" si="32"/>
        <v>21</v>
      </c>
      <c r="AI303" s="107">
        <f t="shared" si="34"/>
        <v>32</v>
      </c>
      <c r="AJ303" s="59">
        <f t="shared" si="29"/>
        <v>308</v>
      </c>
    </row>
    <row r="304" spans="1:36" x14ac:dyDescent="0.25">
      <c r="A304" s="22">
        <v>44186</v>
      </c>
      <c r="B304" s="52">
        <f t="shared" si="30"/>
        <v>294</v>
      </c>
      <c r="C304" s="56">
        <f>+'Modelo predictivo'!G301</f>
        <v>1153.5708437114954</v>
      </c>
      <c r="D304" s="59">
        <f>+$C304*'Estructura Poblacion'!C$19</f>
        <v>47.058131652248889</v>
      </c>
      <c r="E304" s="59">
        <f>+$C304*'Estructura Poblacion'!D$19</f>
        <v>77.390405052349365</v>
      </c>
      <c r="F304" s="59">
        <f>+$C304*'Estructura Poblacion'!E$19</f>
        <v>234.86349833868493</v>
      </c>
      <c r="G304" s="59">
        <f>+$C304*'Estructura Poblacion'!F$19</f>
        <v>268.04872975367857</v>
      </c>
      <c r="H304" s="59">
        <f>+$C304*'Estructura Poblacion'!G$19</f>
        <v>214.63806384024585</v>
      </c>
      <c r="I304" s="59">
        <f>+$C304*'Estructura Poblacion'!H$19</f>
        <v>146.08869351536759</v>
      </c>
      <c r="J304" s="59">
        <f>+$C304*'Estructura Poblacion'!I$19</f>
        <v>77.703916922117841</v>
      </c>
      <c r="K304" s="59">
        <f>+$C304*'Estructura Poblacion'!J$19</f>
        <v>42.802208020141769</v>
      </c>
      <c r="L304" s="59">
        <f>+$C304*'Estructura Poblacion'!K$19</f>
        <v>44.977196616660606</v>
      </c>
      <c r="M304" s="129">
        <f>+ROUND(D304*Parámetros!$B$105,0)</f>
        <v>0</v>
      </c>
      <c r="N304" s="129">
        <f>+ROUND(E304*Parámetros!$B$106,0)</f>
        <v>0</v>
      </c>
      <c r="O304" s="129">
        <f>+ROUND(F304*Parámetros!$B$107,0)</f>
        <v>3</v>
      </c>
      <c r="P304" s="129">
        <f>+ROUND(G304*Parámetros!$B$108,0)</f>
        <v>9</v>
      </c>
      <c r="Q304" s="129">
        <f>+ROUND(H304*Parámetros!$B$109,0)</f>
        <v>11</v>
      </c>
      <c r="R304" s="129">
        <f>+ROUND(I304*Parámetros!$B$110,0)</f>
        <v>15</v>
      </c>
      <c r="S304" s="129">
        <f>+ROUND(J304*Parámetros!$B$111,0)</f>
        <v>13</v>
      </c>
      <c r="T304" s="129">
        <f>+ROUND(K304*Parámetros!$B$112,0)</f>
        <v>10</v>
      </c>
      <c r="U304" s="129">
        <f>+ROUND(L304*Parámetros!$B$113,0)</f>
        <v>12</v>
      </c>
      <c r="V304" s="129">
        <f t="shared" si="31"/>
        <v>73</v>
      </c>
      <c r="W304" s="129">
        <f t="shared" si="33"/>
        <v>111</v>
      </c>
      <c r="X304" s="59">
        <f t="shared" si="28"/>
        <v>1079</v>
      </c>
      <c r="Y304" s="60">
        <f>+ROUND(M304*Parámetros!$C$105,0)</f>
        <v>0</v>
      </c>
      <c r="Z304" s="60">
        <f>+ROUND(N304*Parámetros!$C$106,0)</f>
        <v>0</v>
      </c>
      <c r="AA304" s="60">
        <f>+ROUND(O304*Parámetros!$C$107,0)</f>
        <v>0</v>
      </c>
      <c r="AB304" s="60">
        <f>+ROUND(P304*Parámetros!$C$108,0)</f>
        <v>0</v>
      </c>
      <c r="AC304" s="60">
        <f>+ROUND(Q304*Parámetros!$C$109,0)</f>
        <v>1</v>
      </c>
      <c r="AD304" s="60">
        <f>+ROUND(R304*Parámetros!$C$110,0)</f>
        <v>2</v>
      </c>
      <c r="AE304" s="60">
        <f>+ROUND(S304*Parámetros!$C$111,0)</f>
        <v>4</v>
      </c>
      <c r="AF304" s="60">
        <f>+ROUND(T304*Parámetros!$C$112,0)</f>
        <v>4</v>
      </c>
      <c r="AG304" s="60">
        <f>+ROUND(U304*Parámetros!$C$113,0)</f>
        <v>9</v>
      </c>
      <c r="AH304" s="60">
        <f t="shared" si="32"/>
        <v>20</v>
      </c>
      <c r="AI304" s="107">
        <f t="shared" si="34"/>
        <v>30</v>
      </c>
      <c r="AJ304" s="59">
        <f t="shared" si="29"/>
        <v>298</v>
      </c>
    </row>
    <row r="305" spans="1:36" x14ac:dyDescent="0.25">
      <c r="A305" s="22">
        <v>44187</v>
      </c>
      <c r="B305" s="52">
        <f t="shared" si="30"/>
        <v>295</v>
      </c>
      <c r="C305" s="56">
        <f>+'Modelo predictivo'!G302</f>
        <v>1111.0824534222484</v>
      </c>
      <c r="D305" s="59">
        <f>+$C305*'Estructura Poblacion'!C$19</f>
        <v>45.324883733559666</v>
      </c>
      <c r="E305" s="59">
        <f>+$C305*'Estructura Poblacion'!D$19</f>
        <v>74.539957026177248</v>
      </c>
      <c r="F305" s="59">
        <f>+$C305*'Estructura Poblacion'!E$19</f>
        <v>226.21299192504705</v>
      </c>
      <c r="G305" s="59">
        <f>+$C305*'Estructura Poblacion'!F$19</f>
        <v>258.17594291237077</v>
      </c>
      <c r="H305" s="59">
        <f>+$C305*'Estructura Poblacion'!G$19</f>
        <v>206.73250183936236</v>
      </c>
      <c r="I305" s="59">
        <f>+$C305*'Estructura Poblacion'!H$19</f>
        <v>140.7079460209558</v>
      </c>
      <c r="J305" s="59">
        <f>+$C305*'Estructura Poblacion'!I$19</f>
        <v>74.841921608013095</v>
      </c>
      <c r="K305" s="59">
        <f>+$C305*'Estructura Poblacion'!J$19</f>
        <v>41.225714535138131</v>
      </c>
      <c r="L305" s="59">
        <f>+$C305*'Estructura Poblacion'!K$19</f>
        <v>43.320593821624279</v>
      </c>
      <c r="M305" s="129">
        <f>+ROUND(D305*Parámetros!$B$105,0)</f>
        <v>0</v>
      </c>
      <c r="N305" s="129">
        <f>+ROUND(E305*Parámetros!$B$106,0)</f>
        <v>0</v>
      </c>
      <c r="O305" s="129">
        <f>+ROUND(F305*Parámetros!$B$107,0)</f>
        <v>3</v>
      </c>
      <c r="P305" s="129">
        <f>+ROUND(G305*Parámetros!$B$108,0)</f>
        <v>8</v>
      </c>
      <c r="Q305" s="129">
        <f>+ROUND(H305*Parámetros!$B$109,0)</f>
        <v>10</v>
      </c>
      <c r="R305" s="129">
        <f>+ROUND(I305*Parámetros!$B$110,0)</f>
        <v>14</v>
      </c>
      <c r="S305" s="129">
        <f>+ROUND(J305*Parámetros!$B$111,0)</f>
        <v>12</v>
      </c>
      <c r="T305" s="129">
        <f>+ROUND(K305*Parámetros!$B$112,0)</f>
        <v>10</v>
      </c>
      <c r="U305" s="129">
        <f>+ROUND(L305*Parámetros!$B$113,0)</f>
        <v>12</v>
      </c>
      <c r="V305" s="129">
        <f t="shared" si="31"/>
        <v>69</v>
      </c>
      <c r="W305" s="129">
        <f t="shared" si="33"/>
        <v>110</v>
      </c>
      <c r="X305" s="59">
        <f t="shared" si="28"/>
        <v>1038</v>
      </c>
      <c r="Y305" s="60">
        <f>+ROUND(M305*Parámetros!$C$105,0)</f>
        <v>0</v>
      </c>
      <c r="Z305" s="60">
        <f>+ROUND(N305*Parámetros!$C$106,0)</f>
        <v>0</v>
      </c>
      <c r="AA305" s="60">
        <f>+ROUND(O305*Parámetros!$C$107,0)</f>
        <v>0</v>
      </c>
      <c r="AB305" s="60">
        <f>+ROUND(P305*Parámetros!$C$108,0)</f>
        <v>0</v>
      </c>
      <c r="AC305" s="60">
        <f>+ROUND(Q305*Parámetros!$C$109,0)</f>
        <v>1</v>
      </c>
      <c r="AD305" s="60">
        <f>+ROUND(R305*Parámetros!$C$110,0)</f>
        <v>2</v>
      </c>
      <c r="AE305" s="60">
        <f>+ROUND(S305*Parámetros!$C$111,0)</f>
        <v>3</v>
      </c>
      <c r="AF305" s="60">
        <f>+ROUND(T305*Parámetros!$C$112,0)</f>
        <v>4</v>
      </c>
      <c r="AG305" s="60">
        <f>+ROUND(U305*Parámetros!$C$113,0)</f>
        <v>9</v>
      </c>
      <c r="AH305" s="60">
        <f t="shared" si="32"/>
        <v>19</v>
      </c>
      <c r="AI305" s="107">
        <f t="shared" si="34"/>
        <v>30</v>
      </c>
      <c r="AJ305" s="59">
        <f t="shared" si="29"/>
        <v>287</v>
      </c>
    </row>
    <row r="306" spans="1:36" x14ac:dyDescent="0.25">
      <c r="A306" s="22">
        <v>44188</v>
      </c>
      <c r="B306" s="52">
        <f t="shared" si="30"/>
        <v>296</v>
      </c>
      <c r="C306" s="56">
        <f>+'Modelo predictivo'!G303</f>
        <v>1070.1590227037668</v>
      </c>
      <c r="D306" s="59">
        <f>+$C306*'Estructura Poblacion'!C$19</f>
        <v>43.655475910962494</v>
      </c>
      <c r="E306" s="59">
        <f>+$C306*'Estructura Poblacion'!D$19</f>
        <v>71.794498525123871</v>
      </c>
      <c r="F306" s="59">
        <f>+$C306*'Estructura Poblacion'!E$19</f>
        <v>217.88110649732624</v>
      </c>
      <c r="G306" s="59">
        <f>+$C306*'Estructura Poblacion'!F$19</f>
        <v>248.66679687157929</v>
      </c>
      <c r="H306" s="59">
        <f>+$C306*'Estructura Poblacion'!G$19</f>
        <v>199.11812255524785</v>
      </c>
      <c r="I306" s="59">
        <f>+$C306*'Estructura Poblacion'!H$19</f>
        <v>135.52538566029813</v>
      </c>
      <c r="J306" s="59">
        <f>+$C306*'Estructura Poblacion'!I$19</f>
        <v>72.085341136122949</v>
      </c>
      <c r="K306" s="59">
        <f>+$C306*'Estructura Poblacion'!J$19</f>
        <v>39.70728746664993</v>
      </c>
      <c r="L306" s="59">
        <f>+$C306*'Estructura Poblacion'!K$19</f>
        <v>41.725008080456078</v>
      </c>
      <c r="M306" s="129">
        <f>+ROUND(D306*Parámetros!$B$105,0)</f>
        <v>0</v>
      </c>
      <c r="N306" s="129">
        <f>+ROUND(E306*Parámetros!$B$106,0)</f>
        <v>0</v>
      </c>
      <c r="O306" s="129">
        <f>+ROUND(F306*Parámetros!$B$107,0)</f>
        <v>3</v>
      </c>
      <c r="P306" s="129">
        <f>+ROUND(G306*Parámetros!$B$108,0)</f>
        <v>8</v>
      </c>
      <c r="Q306" s="129">
        <f>+ROUND(H306*Parámetros!$B$109,0)</f>
        <v>10</v>
      </c>
      <c r="R306" s="129">
        <f>+ROUND(I306*Parámetros!$B$110,0)</f>
        <v>14</v>
      </c>
      <c r="S306" s="129">
        <f>+ROUND(J306*Parámetros!$B$111,0)</f>
        <v>12</v>
      </c>
      <c r="T306" s="129">
        <f>+ROUND(K306*Parámetros!$B$112,0)</f>
        <v>10</v>
      </c>
      <c r="U306" s="129">
        <f>+ROUND(L306*Parámetros!$B$113,0)</f>
        <v>11</v>
      </c>
      <c r="V306" s="129">
        <f t="shared" si="31"/>
        <v>68</v>
      </c>
      <c r="W306" s="129">
        <f t="shared" si="33"/>
        <v>105</v>
      </c>
      <c r="X306" s="59">
        <f t="shared" si="28"/>
        <v>1001</v>
      </c>
      <c r="Y306" s="60">
        <f>+ROUND(M306*Parámetros!$C$105,0)</f>
        <v>0</v>
      </c>
      <c r="Z306" s="60">
        <f>+ROUND(N306*Parámetros!$C$106,0)</f>
        <v>0</v>
      </c>
      <c r="AA306" s="60">
        <f>+ROUND(O306*Parámetros!$C$107,0)</f>
        <v>0</v>
      </c>
      <c r="AB306" s="60">
        <f>+ROUND(P306*Parámetros!$C$108,0)</f>
        <v>0</v>
      </c>
      <c r="AC306" s="60">
        <f>+ROUND(Q306*Parámetros!$C$109,0)</f>
        <v>1</v>
      </c>
      <c r="AD306" s="60">
        <f>+ROUND(R306*Parámetros!$C$110,0)</f>
        <v>2</v>
      </c>
      <c r="AE306" s="60">
        <f>+ROUND(S306*Parámetros!$C$111,0)</f>
        <v>3</v>
      </c>
      <c r="AF306" s="60">
        <f>+ROUND(T306*Parámetros!$C$112,0)</f>
        <v>4</v>
      </c>
      <c r="AG306" s="60">
        <f>+ROUND(U306*Parámetros!$C$113,0)</f>
        <v>8</v>
      </c>
      <c r="AH306" s="60">
        <f t="shared" si="32"/>
        <v>18</v>
      </c>
      <c r="AI306" s="107">
        <f t="shared" si="34"/>
        <v>29</v>
      </c>
      <c r="AJ306" s="59">
        <f t="shared" si="29"/>
        <v>276</v>
      </c>
    </row>
    <row r="307" spans="1:36" x14ac:dyDescent="0.25">
      <c r="A307" s="22">
        <v>44189</v>
      </c>
      <c r="B307" s="52">
        <f t="shared" si="30"/>
        <v>297</v>
      </c>
      <c r="C307" s="56">
        <f>+'Modelo predictivo'!G304</f>
        <v>1030.7429082244635</v>
      </c>
      <c r="D307" s="59">
        <f>+$C307*'Estructura Poblacion'!C$19</f>
        <v>42.04755671423645</v>
      </c>
      <c r="E307" s="59">
        <f>+$C307*'Estructura Poblacion'!D$19</f>
        <v>69.150162391134373</v>
      </c>
      <c r="F307" s="59">
        <f>+$C307*'Estructura Poblacion'!E$19</f>
        <v>209.85610604937585</v>
      </c>
      <c r="G307" s="59">
        <f>+$C307*'Estructura Poblacion'!F$19</f>
        <v>239.50789737650393</v>
      </c>
      <c r="H307" s="59">
        <f>+$C307*'Estructura Poblacion'!G$19</f>
        <v>191.7842006361368</v>
      </c>
      <c r="I307" s="59">
        <f>+$C307*'Estructura Poblacion'!H$19</f>
        <v>130.53371245780366</v>
      </c>
      <c r="J307" s="59">
        <f>+$C307*'Estructura Poblacion'!I$19</f>
        <v>69.43029268236846</v>
      </c>
      <c r="K307" s="59">
        <f>+$C307*'Estructura Poblacion'!J$19</f>
        <v>38.244788010733721</v>
      </c>
      <c r="L307" s="59">
        <f>+$C307*'Estructura Poblacion'!K$19</f>
        <v>40.188191906170204</v>
      </c>
      <c r="M307" s="129">
        <f>+ROUND(D307*Parámetros!$B$105,0)</f>
        <v>0</v>
      </c>
      <c r="N307" s="129">
        <f>+ROUND(E307*Parámetros!$B$106,0)</f>
        <v>0</v>
      </c>
      <c r="O307" s="129">
        <f>+ROUND(F307*Parámetros!$B$107,0)</f>
        <v>3</v>
      </c>
      <c r="P307" s="129">
        <f>+ROUND(G307*Parámetros!$B$108,0)</f>
        <v>8</v>
      </c>
      <c r="Q307" s="129">
        <f>+ROUND(H307*Parámetros!$B$109,0)</f>
        <v>9</v>
      </c>
      <c r="R307" s="129">
        <f>+ROUND(I307*Parámetros!$B$110,0)</f>
        <v>13</v>
      </c>
      <c r="S307" s="129">
        <f>+ROUND(J307*Parámetros!$B$111,0)</f>
        <v>12</v>
      </c>
      <c r="T307" s="129">
        <f>+ROUND(K307*Parámetros!$B$112,0)</f>
        <v>9</v>
      </c>
      <c r="U307" s="129">
        <f>+ROUND(L307*Parámetros!$B$113,0)</f>
        <v>11</v>
      </c>
      <c r="V307" s="129">
        <f t="shared" si="31"/>
        <v>65</v>
      </c>
      <c r="W307" s="129">
        <f t="shared" si="33"/>
        <v>102</v>
      </c>
      <c r="X307" s="59">
        <f t="shared" si="28"/>
        <v>964</v>
      </c>
      <c r="Y307" s="60">
        <f>+ROUND(M307*Parámetros!$C$105,0)</f>
        <v>0</v>
      </c>
      <c r="Z307" s="60">
        <f>+ROUND(N307*Parámetros!$C$106,0)</f>
        <v>0</v>
      </c>
      <c r="AA307" s="60">
        <f>+ROUND(O307*Parámetros!$C$107,0)</f>
        <v>0</v>
      </c>
      <c r="AB307" s="60">
        <f>+ROUND(P307*Parámetros!$C$108,0)</f>
        <v>0</v>
      </c>
      <c r="AC307" s="60">
        <f>+ROUND(Q307*Parámetros!$C$109,0)</f>
        <v>1</v>
      </c>
      <c r="AD307" s="60">
        <f>+ROUND(R307*Parámetros!$C$110,0)</f>
        <v>2</v>
      </c>
      <c r="AE307" s="60">
        <f>+ROUND(S307*Parámetros!$C$111,0)</f>
        <v>3</v>
      </c>
      <c r="AF307" s="60">
        <f>+ROUND(T307*Parámetros!$C$112,0)</f>
        <v>4</v>
      </c>
      <c r="AG307" s="60">
        <f>+ROUND(U307*Parámetros!$C$113,0)</f>
        <v>8</v>
      </c>
      <c r="AH307" s="60">
        <f t="shared" si="32"/>
        <v>18</v>
      </c>
      <c r="AI307" s="107">
        <f t="shared" si="34"/>
        <v>28</v>
      </c>
      <c r="AJ307" s="59">
        <f t="shared" si="29"/>
        <v>266</v>
      </c>
    </row>
    <row r="308" spans="1:36" x14ac:dyDescent="0.25">
      <c r="A308" s="22">
        <v>44190</v>
      </c>
      <c r="B308" s="52">
        <f t="shared" si="30"/>
        <v>298</v>
      </c>
      <c r="C308" s="56">
        <f>+'Modelo predictivo'!G305</f>
        <v>992.77859000116587</v>
      </c>
      <c r="D308" s="59">
        <f>+$C308*'Estructura Poblacion'!C$19</f>
        <v>40.49886129186271</v>
      </c>
      <c r="E308" s="59">
        <f>+$C308*'Estructura Poblacion'!D$19</f>
        <v>66.603223916697615</v>
      </c>
      <c r="F308" s="59">
        <f>+$C308*'Estructura Poblacion'!E$19</f>
        <v>202.12668688229715</v>
      </c>
      <c r="G308" s="59">
        <f>+$C308*'Estructura Poblacion'!F$19</f>
        <v>230.68634356280128</v>
      </c>
      <c r="H308" s="59">
        <f>+$C308*'Estructura Poblacion'!G$19</f>
        <v>184.72040580907068</v>
      </c>
      <c r="I308" s="59">
        <f>+$C308*'Estructura Poblacion'!H$19</f>
        <v>125.72589533961177</v>
      </c>
      <c r="J308" s="59">
        <f>+$C308*'Estructura Poblacion'!I$19</f>
        <v>66.873036450287628</v>
      </c>
      <c r="K308" s="59">
        <f>+$C308*'Estructura Poblacion'!J$19</f>
        <v>36.836156148378123</v>
      </c>
      <c r="L308" s="59">
        <f>+$C308*'Estructura Poblacion'!K$19</f>
        <v>38.707980600158926</v>
      </c>
      <c r="M308" s="129">
        <f>+ROUND(D308*Parámetros!$B$105,0)</f>
        <v>0</v>
      </c>
      <c r="N308" s="129">
        <f>+ROUND(E308*Parámetros!$B$106,0)</f>
        <v>0</v>
      </c>
      <c r="O308" s="129">
        <f>+ROUND(F308*Parámetros!$B$107,0)</f>
        <v>2</v>
      </c>
      <c r="P308" s="129">
        <f>+ROUND(G308*Parámetros!$B$108,0)</f>
        <v>7</v>
      </c>
      <c r="Q308" s="129">
        <f>+ROUND(H308*Parámetros!$B$109,0)</f>
        <v>9</v>
      </c>
      <c r="R308" s="129">
        <f>+ROUND(I308*Parámetros!$B$110,0)</f>
        <v>13</v>
      </c>
      <c r="S308" s="129">
        <f>+ROUND(J308*Parámetros!$B$111,0)</f>
        <v>11</v>
      </c>
      <c r="T308" s="129">
        <f>+ROUND(K308*Parámetros!$B$112,0)</f>
        <v>9</v>
      </c>
      <c r="U308" s="129">
        <f>+ROUND(L308*Parámetros!$B$113,0)</f>
        <v>11</v>
      </c>
      <c r="V308" s="129">
        <f t="shared" si="31"/>
        <v>62</v>
      </c>
      <c r="W308" s="129">
        <f t="shared" si="33"/>
        <v>98</v>
      </c>
      <c r="X308" s="59">
        <f t="shared" si="28"/>
        <v>928</v>
      </c>
      <c r="Y308" s="60">
        <f>+ROUND(M308*Parámetros!$C$105,0)</f>
        <v>0</v>
      </c>
      <c r="Z308" s="60">
        <f>+ROUND(N308*Parámetros!$C$106,0)</f>
        <v>0</v>
      </c>
      <c r="AA308" s="60">
        <f>+ROUND(O308*Parámetros!$C$107,0)</f>
        <v>0</v>
      </c>
      <c r="AB308" s="60">
        <f>+ROUND(P308*Parámetros!$C$108,0)</f>
        <v>0</v>
      </c>
      <c r="AC308" s="60">
        <f>+ROUND(Q308*Parámetros!$C$109,0)</f>
        <v>1</v>
      </c>
      <c r="AD308" s="60">
        <f>+ROUND(R308*Parámetros!$C$110,0)</f>
        <v>2</v>
      </c>
      <c r="AE308" s="60">
        <f>+ROUND(S308*Parámetros!$C$111,0)</f>
        <v>3</v>
      </c>
      <c r="AF308" s="60">
        <f>+ROUND(T308*Parámetros!$C$112,0)</f>
        <v>4</v>
      </c>
      <c r="AG308" s="60">
        <f>+ROUND(U308*Parámetros!$C$113,0)</f>
        <v>8</v>
      </c>
      <c r="AH308" s="60">
        <f t="shared" si="32"/>
        <v>18</v>
      </c>
      <c r="AI308" s="107">
        <f t="shared" si="34"/>
        <v>27</v>
      </c>
      <c r="AJ308" s="59">
        <f t="shared" si="29"/>
        <v>257</v>
      </c>
    </row>
    <row r="309" spans="1:36" x14ac:dyDescent="0.25">
      <c r="A309" s="22">
        <v>44191</v>
      </c>
      <c r="B309" s="52">
        <f t="shared" si="30"/>
        <v>299</v>
      </c>
      <c r="C309" s="56">
        <f>+'Modelo predictivo'!G306</f>
        <v>956.21259317547083</v>
      </c>
      <c r="D309" s="59">
        <f>+$C309*'Estructura Poblacion'!C$19</f>
        <v>39.007208220012345</v>
      </c>
      <c r="E309" s="59">
        <f>+$C309*'Estructura Poblacion'!D$19</f>
        <v>64.15009559700232</v>
      </c>
      <c r="F309" s="59">
        <f>+$C309*'Estructura Poblacion'!E$19</f>
        <v>194.68196167834444</v>
      </c>
      <c r="G309" s="59">
        <f>+$C309*'Estructura Poblacion'!F$19</f>
        <v>222.18970978019857</v>
      </c>
      <c r="H309" s="59">
        <f>+$C309*'Estructura Poblacion'!G$19</f>
        <v>177.9167883252895</v>
      </c>
      <c r="I309" s="59">
        <f>+$C309*'Estructura Poblacion'!H$19</f>
        <v>121.09516222731679</v>
      </c>
      <c r="J309" s="59">
        <f>+$C309*'Estructura Poblacion'!I$19</f>
        <v>64.409970401932441</v>
      </c>
      <c r="K309" s="59">
        <f>+$C309*'Estructura Poblacion'!J$19</f>
        <v>35.479407743085844</v>
      </c>
      <c r="L309" s="59">
        <f>+$C309*'Estructura Poblacion'!K$19</f>
        <v>37.282289202288617</v>
      </c>
      <c r="M309" s="129">
        <f>+ROUND(D309*Parámetros!$B$105,0)</f>
        <v>0</v>
      </c>
      <c r="N309" s="129">
        <f>+ROUND(E309*Parámetros!$B$106,0)</f>
        <v>0</v>
      </c>
      <c r="O309" s="129">
        <f>+ROUND(F309*Parámetros!$B$107,0)</f>
        <v>2</v>
      </c>
      <c r="P309" s="129">
        <f>+ROUND(G309*Parámetros!$B$108,0)</f>
        <v>7</v>
      </c>
      <c r="Q309" s="129">
        <f>+ROUND(H309*Parámetros!$B$109,0)</f>
        <v>9</v>
      </c>
      <c r="R309" s="129">
        <f>+ROUND(I309*Parámetros!$B$110,0)</f>
        <v>12</v>
      </c>
      <c r="S309" s="129">
        <f>+ROUND(J309*Parámetros!$B$111,0)</f>
        <v>11</v>
      </c>
      <c r="T309" s="129">
        <f>+ROUND(K309*Parámetros!$B$112,0)</f>
        <v>9</v>
      </c>
      <c r="U309" s="129">
        <f>+ROUND(L309*Parámetros!$B$113,0)</f>
        <v>10</v>
      </c>
      <c r="V309" s="129">
        <f t="shared" si="31"/>
        <v>60</v>
      </c>
      <c r="W309" s="129">
        <f t="shared" si="33"/>
        <v>95</v>
      </c>
      <c r="X309" s="59">
        <f t="shared" si="28"/>
        <v>893</v>
      </c>
      <c r="Y309" s="60">
        <f>+ROUND(M309*Parámetros!$C$105,0)</f>
        <v>0</v>
      </c>
      <c r="Z309" s="60">
        <f>+ROUND(N309*Parámetros!$C$106,0)</f>
        <v>0</v>
      </c>
      <c r="AA309" s="60">
        <f>+ROUND(O309*Parámetros!$C$107,0)</f>
        <v>0</v>
      </c>
      <c r="AB309" s="60">
        <f>+ROUND(P309*Parámetros!$C$108,0)</f>
        <v>0</v>
      </c>
      <c r="AC309" s="60">
        <f>+ROUND(Q309*Parámetros!$C$109,0)</f>
        <v>1</v>
      </c>
      <c r="AD309" s="60">
        <f>+ROUND(R309*Parámetros!$C$110,0)</f>
        <v>1</v>
      </c>
      <c r="AE309" s="60">
        <f>+ROUND(S309*Parámetros!$C$111,0)</f>
        <v>3</v>
      </c>
      <c r="AF309" s="60">
        <f>+ROUND(T309*Parámetros!$C$112,0)</f>
        <v>4</v>
      </c>
      <c r="AG309" s="60">
        <f>+ROUND(U309*Parámetros!$C$113,0)</f>
        <v>7</v>
      </c>
      <c r="AH309" s="60">
        <f t="shared" si="32"/>
        <v>16</v>
      </c>
      <c r="AI309" s="107">
        <f t="shared" si="34"/>
        <v>26</v>
      </c>
      <c r="AJ309" s="59">
        <f t="shared" si="29"/>
        <v>247</v>
      </c>
    </row>
    <row r="310" spans="1:36" x14ac:dyDescent="0.25">
      <c r="A310" s="22">
        <v>44192</v>
      </c>
      <c r="B310" s="52">
        <f t="shared" si="30"/>
        <v>300</v>
      </c>
      <c r="C310" s="56">
        <f>+'Modelo predictivo'!G307</f>
        <v>920.99341264367104</v>
      </c>
      <c r="D310" s="59">
        <f>+$C310*'Estructura Poblacion'!C$19</f>
        <v>37.570496427941208</v>
      </c>
      <c r="E310" s="59">
        <f>+$C310*'Estructura Poblacion'!D$19</f>
        <v>61.787322073532899</v>
      </c>
      <c r="F310" s="59">
        <f>+$C310*'Estructura Poblacion'!E$19</f>
        <v>187.51144415580819</v>
      </c>
      <c r="G310" s="59">
        <f>+$C310*'Estructura Poblacion'!F$19</f>
        <v>214.00602807917645</v>
      </c>
      <c r="H310" s="59">
        <f>+$C310*'Estructura Poblacion'!G$19</f>
        <v>171.36376493657062</v>
      </c>
      <c r="I310" s="59">
        <f>+$C310*'Estructura Poblacion'!H$19</f>
        <v>116.63499049307065</v>
      </c>
      <c r="J310" s="59">
        <f>+$C310*'Estructura Poblacion'!I$19</f>
        <v>62.037625180980868</v>
      </c>
      <c r="K310" s="59">
        <f>+$C310*'Estructura Poblacion'!J$19</f>
        <v>34.172631744334929</v>
      </c>
      <c r="L310" s="59">
        <f>+$C310*'Estructura Poblacion'!K$19</f>
        <v>35.909109552255266</v>
      </c>
      <c r="M310" s="129">
        <f>+ROUND(D310*Parámetros!$B$105,0)</f>
        <v>0</v>
      </c>
      <c r="N310" s="129">
        <f>+ROUND(E310*Parámetros!$B$106,0)</f>
        <v>0</v>
      </c>
      <c r="O310" s="129">
        <f>+ROUND(F310*Parámetros!$B$107,0)</f>
        <v>2</v>
      </c>
      <c r="P310" s="129">
        <f>+ROUND(G310*Parámetros!$B$108,0)</f>
        <v>7</v>
      </c>
      <c r="Q310" s="129">
        <f>+ROUND(H310*Parámetros!$B$109,0)</f>
        <v>8</v>
      </c>
      <c r="R310" s="129">
        <f>+ROUND(I310*Parámetros!$B$110,0)</f>
        <v>12</v>
      </c>
      <c r="S310" s="129">
        <f>+ROUND(J310*Parámetros!$B$111,0)</f>
        <v>10</v>
      </c>
      <c r="T310" s="129">
        <f>+ROUND(K310*Parámetros!$B$112,0)</f>
        <v>8</v>
      </c>
      <c r="U310" s="129">
        <f>+ROUND(L310*Parámetros!$B$113,0)</f>
        <v>10</v>
      </c>
      <c r="V310" s="129">
        <f t="shared" si="31"/>
        <v>57</v>
      </c>
      <c r="W310" s="129">
        <f t="shared" si="33"/>
        <v>91</v>
      </c>
      <c r="X310" s="59">
        <f t="shared" si="28"/>
        <v>859</v>
      </c>
      <c r="Y310" s="60">
        <f>+ROUND(M310*Parámetros!$C$105,0)</f>
        <v>0</v>
      </c>
      <c r="Z310" s="60">
        <f>+ROUND(N310*Parámetros!$C$106,0)</f>
        <v>0</v>
      </c>
      <c r="AA310" s="60">
        <f>+ROUND(O310*Parámetros!$C$107,0)</f>
        <v>0</v>
      </c>
      <c r="AB310" s="60">
        <f>+ROUND(P310*Parámetros!$C$108,0)</f>
        <v>0</v>
      </c>
      <c r="AC310" s="60">
        <f>+ROUND(Q310*Parámetros!$C$109,0)</f>
        <v>1</v>
      </c>
      <c r="AD310" s="60">
        <f>+ROUND(R310*Parámetros!$C$110,0)</f>
        <v>1</v>
      </c>
      <c r="AE310" s="60">
        <f>+ROUND(S310*Parámetros!$C$111,0)</f>
        <v>3</v>
      </c>
      <c r="AF310" s="60">
        <f>+ROUND(T310*Parámetros!$C$112,0)</f>
        <v>3</v>
      </c>
      <c r="AG310" s="60">
        <f>+ROUND(U310*Parámetros!$C$113,0)</f>
        <v>7</v>
      </c>
      <c r="AH310" s="60">
        <f t="shared" si="32"/>
        <v>15</v>
      </c>
      <c r="AI310" s="107">
        <f t="shared" si="34"/>
        <v>25</v>
      </c>
      <c r="AJ310" s="59">
        <f t="shared" si="29"/>
        <v>237</v>
      </c>
    </row>
    <row r="311" spans="1:36" x14ac:dyDescent="0.25">
      <c r="A311" s="22">
        <v>44193</v>
      </c>
      <c r="B311" s="52">
        <f t="shared" si="30"/>
        <v>301</v>
      </c>
      <c r="C311" s="56">
        <f>+'Modelo predictivo'!G308</f>
        <v>887.07144052535295</v>
      </c>
      <c r="D311" s="59">
        <f>+$C311*'Estructura Poblacion'!C$19</f>
        <v>36.186702239183987</v>
      </c>
      <c r="E311" s="59">
        <f>+$C311*'Estructura Poblacion'!D$19</f>
        <v>59.511575268105055</v>
      </c>
      <c r="F311" s="59">
        <f>+$C311*'Estructura Poblacion'!E$19</f>
        <v>180.60503430184343</v>
      </c>
      <c r="G311" s="59">
        <f>+$C311*'Estructura Poblacion'!F$19</f>
        <v>206.12377135725731</v>
      </c>
      <c r="H311" s="59">
        <f>+$C311*'Estructura Poblacion'!G$19</f>
        <v>165.05210539974243</v>
      </c>
      <c r="I311" s="59">
        <f>+$C311*'Estructura Poblacion'!H$19</f>
        <v>112.3390977741756</v>
      </c>
      <c r="J311" s="59">
        <f>+$C311*'Estructura Poblacion'!I$19</f>
        <v>59.752659227060306</v>
      </c>
      <c r="K311" s="59">
        <f>+$C311*'Estructura Poblacion'!J$19</f>
        <v>32.913987496366381</v>
      </c>
      <c r="L311" s="59">
        <f>+$C311*'Estructura Poblacion'!K$19</f>
        <v>34.586507461618474</v>
      </c>
      <c r="M311" s="129">
        <f>+ROUND(D311*Parámetros!$B$105,0)</f>
        <v>0</v>
      </c>
      <c r="N311" s="129">
        <f>+ROUND(E311*Parámetros!$B$106,0)</f>
        <v>0</v>
      </c>
      <c r="O311" s="129">
        <f>+ROUND(F311*Parámetros!$B$107,0)</f>
        <v>2</v>
      </c>
      <c r="P311" s="129">
        <f>+ROUND(G311*Parámetros!$B$108,0)</f>
        <v>7</v>
      </c>
      <c r="Q311" s="129">
        <f>+ROUND(H311*Parámetros!$B$109,0)</f>
        <v>8</v>
      </c>
      <c r="R311" s="129">
        <f>+ROUND(I311*Parámetros!$B$110,0)</f>
        <v>11</v>
      </c>
      <c r="S311" s="129">
        <f>+ROUND(J311*Parámetros!$B$111,0)</f>
        <v>10</v>
      </c>
      <c r="T311" s="129">
        <f>+ROUND(K311*Parámetros!$B$112,0)</f>
        <v>8</v>
      </c>
      <c r="U311" s="129">
        <f>+ROUND(L311*Parámetros!$B$113,0)</f>
        <v>9</v>
      </c>
      <c r="V311" s="129">
        <f t="shared" si="31"/>
        <v>55</v>
      </c>
      <c r="W311" s="129">
        <f t="shared" si="33"/>
        <v>88</v>
      </c>
      <c r="X311" s="59">
        <f t="shared" si="28"/>
        <v>826</v>
      </c>
      <c r="Y311" s="60">
        <f>+ROUND(M311*Parámetros!$C$105,0)</f>
        <v>0</v>
      </c>
      <c r="Z311" s="60">
        <f>+ROUND(N311*Parámetros!$C$106,0)</f>
        <v>0</v>
      </c>
      <c r="AA311" s="60">
        <f>+ROUND(O311*Parámetros!$C$107,0)</f>
        <v>0</v>
      </c>
      <c r="AB311" s="60">
        <f>+ROUND(P311*Parámetros!$C$108,0)</f>
        <v>0</v>
      </c>
      <c r="AC311" s="60">
        <f>+ROUND(Q311*Parámetros!$C$109,0)</f>
        <v>1</v>
      </c>
      <c r="AD311" s="60">
        <f>+ROUND(R311*Parámetros!$C$110,0)</f>
        <v>1</v>
      </c>
      <c r="AE311" s="60">
        <f>+ROUND(S311*Parámetros!$C$111,0)</f>
        <v>3</v>
      </c>
      <c r="AF311" s="60">
        <f>+ROUND(T311*Parámetros!$C$112,0)</f>
        <v>3</v>
      </c>
      <c r="AG311" s="60">
        <f>+ROUND(U311*Parámetros!$C$113,0)</f>
        <v>6</v>
      </c>
      <c r="AH311" s="60">
        <f t="shared" si="32"/>
        <v>14</v>
      </c>
      <c r="AI311" s="107">
        <f t="shared" si="34"/>
        <v>25</v>
      </c>
      <c r="AJ311" s="59">
        <f t="shared" si="29"/>
        <v>226</v>
      </c>
    </row>
    <row r="312" spans="1:36" x14ac:dyDescent="0.25">
      <c r="A312" s="22">
        <v>44194</v>
      </c>
      <c r="B312" s="52">
        <f t="shared" si="30"/>
        <v>302</v>
      </c>
      <c r="C312" s="56">
        <f>+'Modelo predictivo'!G309</f>
        <v>854.39889626204967</v>
      </c>
      <c r="D312" s="59">
        <f>+$C312*'Estructura Poblacion'!C$19</f>
        <v>34.853876520037275</v>
      </c>
      <c r="E312" s="59">
        <f>+$C312*'Estructura Poblacion'!D$19</f>
        <v>57.319649693345781</v>
      </c>
      <c r="F312" s="59">
        <f>+$C312*'Estructura Poblacion'!E$19</f>
        <v>173.953004140769</v>
      </c>
      <c r="G312" s="59">
        <f>+$C312*'Estructura Poblacion'!F$19</f>
        <v>198.53183711642487</v>
      </c>
      <c r="H312" s="59">
        <f>+$C312*'Estructura Poblacion'!G$19</f>
        <v>158.97291947055643</v>
      </c>
      <c r="I312" s="59">
        <f>+$C312*'Estructura Poblacion'!H$19</f>
        <v>108.20143312074862</v>
      </c>
      <c r="J312" s="59">
        <f>+$C312*'Estructura Poblacion'!I$19</f>
        <v>57.55185406723011</v>
      </c>
      <c r="K312" s="59">
        <f>+$C312*'Estructura Poblacion'!J$19</f>
        <v>31.701702144557554</v>
      </c>
      <c r="L312" s="59">
        <f>+$C312*'Estructura Poblacion'!K$19</f>
        <v>33.312619988380064</v>
      </c>
      <c r="M312" s="129">
        <f>+ROUND(D312*Parámetros!$B$105,0)</f>
        <v>0</v>
      </c>
      <c r="N312" s="129">
        <f>+ROUND(E312*Parámetros!$B$106,0)</f>
        <v>0</v>
      </c>
      <c r="O312" s="129">
        <f>+ROUND(F312*Parámetros!$B$107,0)</f>
        <v>2</v>
      </c>
      <c r="P312" s="129">
        <f>+ROUND(G312*Parámetros!$B$108,0)</f>
        <v>6</v>
      </c>
      <c r="Q312" s="129">
        <f>+ROUND(H312*Parámetros!$B$109,0)</f>
        <v>8</v>
      </c>
      <c r="R312" s="129">
        <f>+ROUND(I312*Parámetros!$B$110,0)</f>
        <v>11</v>
      </c>
      <c r="S312" s="129">
        <f>+ROUND(J312*Parámetros!$B$111,0)</f>
        <v>10</v>
      </c>
      <c r="T312" s="129">
        <f>+ROUND(K312*Parámetros!$B$112,0)</f>
        <v>8</v>
      </c>
      <c r="U312" s="129">
        <f>+ROUND(L312*Parámetros!$B$113,0)</f>
        <v>9</v>
      </c>
      <c r="V312" s="129">
        <f t="shared" si="31"/>
        <v>54</v>
      </c>
      <c r="W312" s="129">
        <f t="shared" si="33"/>
        <v>83</v>
      </c>
      <c r="X312" s="59">
        <f t="shared" si="28"/>
        <v>797</v>
      </c>
      <c r="Y312" s="60">
        <f>+ROUND(M312*Parámetros!$C$105,0)</f>
        <v>0</v>
      </c>
      <c r="Z312" s="60">
        <f>+ROUND(N312*Parámetros!$C$106,0)</f>
        <v>0</v>
      </c>
      <c r="AA312" s="60">
        <f>+ROUND(O312*Parámetros!$C$107,0)</f>
        <v>0</v>
      </c>
      <c r="AB312" s="60">
        <f>+ROUND(P312*Parámetros!$C$108,0)</f>
        <v>0</v>
      </c>
      <c r="AC312" s="60">
        <f>+ROUND(Q312*Parámetros!$C$109,0)</f>
        <v>1</v>
      </c>
      <c r="AD312" s="60">
        <f>+ROUND(R312*Parámetros!$C$110,0)</f>
        <v>1</v>
      </c>
      <c r="AE312" s="60">
        <f>+ROUND(S312*Parámetros!$C$111,0)</f>
        <v>3</v>
      </c>
      <c r="AF312" s="60">
        <f>+ROUND(T312*Parámetros!$C$112,0)</f>
        <v>3</v>
      </c>
      <c r="AG312" s="60">
        <f>+ROUND(U312*Parámetros!$C$113,0)</f>
        <v>6</v>
      </c>
      <c r="AH312" s="60">
        <f t="shared" si="32"/>
        <v>14</v>
      </c>
      <c r="AI312" s="107">
        <f t="shared" si="34"/>
        <v>23</v>
      </c>
      <c r="AJ312" s="59">
        <f t="shared" si="29"/>
        <v>217</v>
      </c>
    </row>
    <row r="313" spans="1:36" x14ac:dyDescent="0.25">
      <c r="A313" s="22">
        <v>44195</v>
      </c>
      <c r="B313" s="52">
        <f t="shared" si="30"/>
        <v>303</v>
      </c>
      <c r="C313" s="56">
        <f>+'Modelo predictivo'!G310</f>
        <v>822.92975930124521</v>
      </c>
      <c r="D313" s="59">
        <f>+$C313*'Estructura Poblacion'!C$19</f>
        <v>33.570141933508012</v>
      </c>
      <c r="E313" s="59">
        <f>+$C313*'Estructura Poblacion'!D$19</f>
        <v>55.208457936618615</v>
      </c>
      <c r="F313" s="59">
        <f>+$C313*'Estructura Poblacion'!E$19</f>
        <v>167.5459840287366</v>
      </c>
      <c r="G313" s="59">
        <f>+$C313*'Estructura Poblacion'!F$19</f>
        <v>191.21953182128703</v>
      </c>
      <c r="H313" s="59">
        <f>+$C313*'Estructura Poblacion'!G$19</f>
        <v>153.11764437860043</v>
      </c>
      <c r="I313" s="59">
        <f>+$C313*'Estructura Poblacion'!H$19</f>
        <v>104.21616847079544</v>
      </c>
      <c r="J313" s="59">
        <f>+$C313*'Estructura Poblacion'!I$19</f>
        <v>55.432109781611999</v>
      </c>
      <c r="K313" s="59">
        <f>+$C313*'Estructura Poblacion'!J$19</f>
        <v>30.534068137722727</v>
      </c>
      <c r="L313" s="59">
        <f>+$C313*'Estructura Poblacion'!K$19</f>
        <v>32.08565281236438</v>
      </c>
      <c r="M313" s="129">
        <f>+ROUND(D313*Parámetros!$B$105,0)</f>
        <v>0</v>
      </c>
      <c r="N313" s="129">
        <f>+ROUND(E313*Parámetros!$B$106,0)</f>
        <v>0</v>
      </c>
      <c r="O313" s="129">
        <f>+ROUND(F313*Parámetros!$B$107,0)</f>
        <v>2</v>
      </c>
      <c r="P313" s="129">
        <f>+ROUND(G313*Parámetros!$B$108,0)</f>
        <v>6</v>
      </c>
      <c r="Q313" s="129">
        <f>+ROUND(H313*Parámetros!$B$109,0)</f>
        <v>8</v>
      </c>
      <c r="R313" s="129">
        <f>+ROUND(I313*Parámetros!$B$110,0)</f>
        <v>11</v>
      </c>
      <c r="S313" s="129">
        <f>+ROUND(J313*Parámetros!$B$111,0)</f>
        <v>9</v>
      </c>
      <c r="T313" s="129">
        <f>+ROUND(K313*Parámetros!$B$112,0)</f>
        <v>7</v>
      </c>
      <c r="U313" s="129">
        <f>+ROUND(L313*Parámetros!$B$113,0)</f>
        <v>9</v>
      </c>
      <c r="V313" s="129">
        <f t="shared" si="31"/>
        <v>52</v>
      </c>
      <c r="W313" s="129">
        <f t="shared" si="33"/>
        <v>82</v>
      </c>
      <c r="X313" s="59">
        <f t="shared" si="28"/>
        <v>767</v>
      </c>
      <c r="Y313" s="60">
        <f>+ROUND(M313*Parámetros!$C$105,0)</f>
        <v>0</v>
      </c>
      <c r="Z313" s="60">
        <f>+ROUND(N313*Parámetros!$C$106,0)</f>
        <v>0</v>
      </c>
      <c r="AA313" s="60">
        <f>+ROUND(O313*Parámetros!$C$107,0)</f>
        <v>0</v>
      </c>
      <c r="AB313" s="60">
        <f>+ROUND(P313*Parámetros!$C$108,0)</f>
        <v>0</v>
      </c>
      <c r="AC313" s="60">
        <f>+ROUND(Q313*Parámetros!$C$109,0)</f>
        <v>1</v>
      </c>
      <c r="AD313" s="60">
        <f>+ROUND(R313*Parámetros!$C$110,0)</f>
        <v>1</v>
      </c>
      <c r="AE313" s="60">
        <f>+ROUND(S313*Parámetros!$C$111,0)</f>
        <v>2</v>
      </c>
      <c r="AF313" s="60">
        <f>+ROUND(T313*Parámetros!$C$112,0)</f>
        <v>3</v>
      </c>
      <c r="AG313" s="60">
        <f>+ROUND(U313*Parámetros!$C$113,0)</f>
        <v>6</v>
      </c>
      <c r="AH313" s="60">
        <f t="shared" si="32"/>
        <v>13</v>
      </c>
      <c r="AI313" s="107">
        <f t="shared" si="34"/>
        <v>23</v>
      </c>
      <c r="AJ313" s="59">
        <f t="shared" si="29"/>
        <v>207</v>
      </c>
    </row>
    <row r="314" spans="1:36" x14ac:dyDescent="0.25">
      <c r="A314" s="22">
        <v>44196</v>
      </c>
      <c r="B314" s="52">
        <f t="shared" si="30"/>
        <v>304</v>
      </c>
      <c r="C314" s="56">
        <f>+'Modelo predictivo'!G311</f>
        <v>792.61970423907042</v>
      </c>
      <c r="D314" s="59">
        <f>+$C314*'Estructura Poblacion'!C$19</f>
        <v>32.33369029356048</v>
      </c>
      <c r="E314" s="59">
        <f>+$C314*'Estructura Poblacion'!D$19</f>
        <v>53.175026308896776</v>
      </c>
      <c r="F314" s="59">
        <f>+$C314*'Estructura Poblacion'!E$19</f>
        <v>161.37494944898179</v>
      </c>
      <c r="G314" s="59">
        <f>+$C314*'Estructura Poblacion'!F$19</f>
        <v>184.17655582855127</v>
      </c>
      <c r="H314" s="59">
        <f>+$C314*'Estructura Poblacion'!G$19</f>
        <v>147.47803275968587</v>
      </c>
      <c r="I314" s="59">
        <f>+$C314*'Estructura Poblacion'!H$19</f>
        <v>100.37769043665453</v>
      </c>
      <c r="J314" s="59">
        <f>+$C314*'Estructura Poblacion'!I$19</f>
        <v>53.390440634636683</v>
      </c>
      <c r="K314" s="59">
        <f>+$C314*'Estructura Poblacion'!J$19</f>
        <v>29.409440821641205</v>
      </c>
      <c r="L314" s="59">
        <f>+$C314*'Estructura Poblacion'!K$19</f>
        <v>30.903877706461834</v>
      </c>
      <c r="M314" s="129">
        <f>+ROUND(D314*Parámetros!$B$105,0)</f>
        <v>0</v>
      </c>
      <c r="N314" s="129">
        <f>+ROUND(E314*Parámetros!$B$106,0)</f>
        <v>0</v>
      </c>
      <c r="O314" s="129">
        <f>+ROUND(F314*Parámetros!$B$107,0)</f>
        <v>2</v>
      </c>
      <c r="P314" s="129">
        <f>+ROUND(G314*Parámetros!$B$108,0)</f>
        <v>6</v>
      </c>
      <c r="Q314" s="129">
        <f>+ROUND(H314*Parámetros!$B$109,0)</f>
        <v>7</v>
      </c>
      <c r="R314" s="129">
        <f>+ROUND(I314*Parámetros!$B$110,0)</f>
        <v>10</v>
      </c>
      <c r="S314" s="129">
        <f>+ROUND(J314*Parámetros!$B$111,0)</f>
        <v>9</v>
      </c>
      <c r="T314" s="129">
        <f>+ROUND(K314*Parámetros!$B$112,0)</f>
        <v>7</v>
      </c>
      <c r="U314" s="129">
        <f>+ROUND(L314*Parámetros!$B$113,0)</f>
        <v>8</v>
      </c>
      <c r="V314" s="129">
        <f t="shared" si="31"/>
        <v>49</v>
      </c>
      <c r="W314" s="129">
        <f t="shared" si="33"/>
        <v>77</v>
      </c>
      <c r="X314" s="59">
        <f t="shared" si="28"/>
        <v>739</v>
      </c>
      <c r="Y314" s="60">
        <f>+ROUND(M314*Parámetros!$C$105,0)</f>
        <v>0</v>
      </c>
      <c r="Z314" s="60">
        <f>+ROUND(N314*Parámetros!$C$106,0)</f>
        <v>0</v>
      </c>
      <c r="AA314" s="60">
        <f>+ROUND(O314*Parámetros!$C$107,0)</f>
        <v>0</v>
      </c>
      <c r="AB314" s="60">
        <f>+ROUND(P314*Parámetros!$C$108,0)</f>
        <v>0</v>
      </c>
      <c r="AC314" s="60">
        <f>+ROUND(Q314*Parámetros!$C$109,0)</f>
        <v>0</v>
      </c>
      <c r="AD314" s="60">
        <f>+ROUND(R314*Parámetros!$C$110,0)</f>
        <v>1</v>
      </c>
      <c r="AE314" s="60">
        <f>+ROUND(S314*Parámetros!$C$111,0)</f>
        <v>2</v>
      </c>
      <c r="AF314" s="60">
        <f>+ROUND(T314*Parámetros!$C$112,0)</f>
        <v>3</v>
      </c>
      <c r="AG314" s="60">
        <f>+ROUND(U314*Parámetros!$C$113,0)</f>
        <v>6</v>
      </c>
      <c r="AH314" s="60">
        <f t="shared" si="32"/>
        <v>12</v>
      </c>
      <c r="AI314" s="107">
        <f t="shared" si="34"/>
        <v>21</v>
      </c>
      <c r="AJ314" s="59">
        <f t="shared" si="29"/>
        <v>198</v>
      </c>
    </row>
  </sheetData>
  <mergeCells count="3">
    <mergeCell ref="M7:U7"/>
    <mergeCell ref="D7:L7"/>
    <mergeCell ref="Y7:AG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AJ314"/>
  <sheetViews>
    <sheetView workbookViewId="0">
      <pane xSplit="1" ySplit="7" topLeftCell="S8" activePane="bottomRight" state="frozen"/>
      <selection activeCell="AJ177" sqref="AJ177"/>
      <selection pane="topRight" activeCell="AJ177" sqref="AJ177"/>
      <selection pane="bottomLeft" activeCell="AJ177" sqref="AJ177"/>
      <selection pane="bottomRight" activeCell="V12" sqref="V12:V314"/>
    </sheetView>
  </sheetViews>
  <sheetFormatPr baseColWidth="10" defaultRowHeight="15" x14ac:dyDescent="0.25"/>
  <cols>
    <col min="3" max="3" width="12" customWidth="1"/>
    <col min="12" max="33" width="12.28515625" customWidth="1"/>
    <col min="34" max="36" width="11.42578125" style="26"/>
  </cols>
  <sheetData>
    <row r="6" spans="1:36" ht="15.75" thickBot="1" x14ac:dyDescent="0.3">
      <c r="AH6"/>
      <c r="AI6"/>
      <c r="AJ6"/>
    </row>
    <row r="7" spans="1:36" ht="45.75" thickBot="1" x14ac:dyDescent="0.3">
      <c r="A7" s="3"/>
      <c r="B7" s="134" t="s">
        <v>17</v>
      </c>
      <c r="C7" s="62" t="s">
        <v>64</v>
      </c>
      <c r="D7" s="269" t="s">
        <v>82</v>
      </c>
      <c r="E7" s="270"/>
      <c r="F7" s="270"/>
      <c r="G7" s="270"/>
      <c r="H7" s="270"/>
      <c r="I7" s="270"/>
      <c r="J7" s="270"/>
      <c r="K7" s="270"/>
      <c r="L7" s="271"/>
      <c r="M7" s="269" t="s">
        <v>81</v>
      </c>
      <c r="N7" s="270"/>
      <c r="O7" s="270"/>
      <c r="P7" s="270"/>
      <c r="Q7" s="270"/>
      <c r="R7" s="270"/>
      <c r="S7" s="270"/>
      <c r="T7" s="270"/>
      <c r="U7" s="270"/>
      <c r="V7" s="108" t="s">
        <v>181</v>
      </c>
      <c r="W7" s="108" t="s">
        <v>182</v>
      </c>
      <c r="X7" s="64" t="s">
        <v>61</v>
      </c>
      <c r="Y7" s="272" t="s">
        <v>62</v>
      </c>
      <c r="Z7" s="273"/>
      <c r="AA7" s="273"/>
      <c r="AB7" s="273"/>
      <c r="AC7" s="273"/>
      <c r="AD7" s="273"/>
      <c r="AE7" s="273"/>
      <c r="AF7" s="273"/>
      <c r="AG7" s="274"/>
      <c r="AH7" s="109" t="s">
        <v>62</v>
      </c>
      <c r="AI7" s="109" t="s">
        <v>183</v>
      </c>
      <c r="AJ7" s="109" t="s">
        <v>63</v>
      </c>
    </row>
    <row r="8" spans="1:36" ht="15.75" thickBot="1" x14ac:dyDescent="0.3">
      <c r="A8" s="3"/>
      <c r="B8" s="135"/>
      <c r="C8" s="136"/>
      <c r="D8" s="137" t="s">
        <v>70</v>
      </c>
      <c r="E8" s="137" t="s">
        <v>71</v>
      </c>
      <c r="F8" s="137" t="s">
        <v>72</v>
      </c>
      <c r="G8" s="137" t="s">
        <v>73</v>
      </c>
      <c r="H8" s="137" t="s">
        <v>74</v>
      </c>
      <c r="I8" s="137" t="s">
        <v>75</v>
      </c>
      <c r="J8" s="137" t="s">
        <v>76</v>
      </c>
      <c r="K8" s="137" t="s">
        <v>77</v>
      </c>
      <c r="L8" s="137" t="s">
        <v>78</v>
      </c>
      <c r="M8" s="137" t="s">
        <v>70</v>
      </c>
      <c r="N8" s="137" t="s">
        <v>71</v>
      </c>
      <c r="O8" s="137" t="s">
        <v>72</v>
      </c>
      <c r="P8" s="137" t="s">
        <v>73</v>
      </c>
      <c r="Q8" s="137" t="s">
        <v>74</v>
      </c>
      <c r="R8" s="137" t="s">
        <v>75</v>
      </c>
      <c r="S8" s="137" t="s">
        <v>76</v>
      </c>
      <c r="T8" s="137" t="s">
        <v>77</v>
      </c>
      <c r="U8" s="137" t="s">
        <v>78</v>
      </c>
      <c r="V8" s="137"/>
      <c r="W8" s="137"/>
      <c r="X8" s="138"/>
      <c r="Y8" s="137" t="s">
        <v>70</v>
      </c>
      <c r="Z8" s="137" t="s">
        <v>71</v>
      </c>
      <c r="AA8" s="137" t="s">
        <v>72</v>
      </c>
      <c r="AB8" s="137" t="s">
        <v>73</v>
      </c>
      <c r="AC8" s="137" t="s">
        <v>74</v>
      </c>
      <c r="AD8" s="137" t="s">
        <v>75</v>
      </c>
      <c r="AE8" s="137" t="s">
        <v>76</v>
      </c>
      <c r="AF8" s="137" t="s">
        <v>77</v>
      </c>
      <c r="AG8" s="137" t="s">
        <v>78</v>
      </c>
      <c r="AH8" s="139"/>
      <c r="AI8" s="140"/>
      <c r="AJ8" s="140"/>
    </row>
    <row r="9" spans="1:36" x14ac:dyDescent="0.25">
      <c r="A9" s="6">
        <v>43891</v>
      </c>
      <c r="B9" s="141"/>
      <c r="C9" s="65" t="e">
        <f>+'Modelo predictivo'!#REF!</f>
        <v>#REF!</v>
      </c>
      <c r="D9" s="66"/>
      <c r="E9" s="142"/>
      <c r="F9" s="142"/>
      <c r="G9" s="142"/>
      <c r="H9" s="142"/>
      <c r="I9" s="142"/>
      <c r="J9" s="142"/>
      <c r="K9" s="142"/>
      <c r="L9" s="142"/>
      <c r="M9" s="143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142"/>
      <c r="Z9" s="142"/>
      <c r="AA9" s="142"/>
      <c r="AB9" s="142"/>
      <c r="AC9" s="142"/>
      <c r="AD9" s="142"/>
      <c r="AE9" s="142"/>
      <c r="AF9" s="142"/>
      <c r="AG9" s="142"/>
      <c r="AH9" s="144"/>
      <c r="AI9" s="144"/>
      <c r="AJ9" s="144"/>
    </row>
    <row r="10" spans="1:36" x14ac:dyDescent="0.25">
      <c r="A10" s="7">
        <v>43892</v>
      </c>
      <c r="B10" s="145"/>
      <c r="C10" s="65" t="e">
        <f>+'Modelo predictivo'!#REF!</f>
        <v>#REF!</v>
      </c>
      <c r="D10" s="68"/>
      <c r="E10" s="146"/>
      <c r="F10" s="146"/>
      <c r="G10" s="146"/>
      <c r="H10" s="146"/>
      <c r="I10" s="146"/>
      <c r="J10" s="146"/>
      <c r="K10" s="146"/>
      <c r="L10" s="146"/>
      <c r="M10" s="147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146"/>
      <c r="Z10" s="146"/>
      <c r="AA10" s="146"/>
      <c r="AB10" s="146"/>
      <c r="AC10" s="146"/>
      <c r="AD10" s="146"/>
      <c r="AE10" s="146"/>
      <c r="AF10" s="146"/>
      <c r="AG10" s="146"/>
      <c r="AH10" s="148"/>
      <c r="AI10" s="148"/>
      <c r="AJ10" s="148"/>
    </row>
    <row r="11" spans="1:36" x14ac:dyDescent="0.25">
      <c r="A11" s="7">
        <v>43893</v>
      </c>
      <c r="B11" s="145">
        <v>1</v>
      </c>
      <c r="C11" s="65">
        <f>+'Modelo predictivo'!N8</f>
        <v>0</v>
      </c>
      <c r="D11" s="68">
        <f>+$C11*'Estructura Poblacion'!C$19</f>
        <v>0</v>
      </c>
      <c r="E11" s="68">
        <f>+$C11*'Estructura Poblacion'!D$19</f>
        <v>0</v>
      </c>
      <c r="F11" s="68">
        <f>+$C11*'Estructura Poblacion'!E$19</f>
        <v>0</v>
      </c>
      <c r="G11" s="68">
        <f>+$C11*'Estructura Poblacion'!F$19</f>
        <v>0</v>
      </c>
      <c r="H11" s="68">
        <f>+$C11*'Estructura Poblacion'!G$19</f>
        <v>0</v>
      </c>
      <c r="I11" s="68">
        <f>+$C11*'Estructura Poblacion'!H$19</f>
        <v>0</v>
      </c>
      <c r="J11" s="68">
        <f>+$C11*'Estructura Poblacion'!I$19</f>
        <v>0</v>
      </c>
      <c r="K11" s="68">
        <f>+$C11*'Estructura Poblacion'!J$19</f>
        <v>0</v>
      </c>
      <c r="L11" s="68">
        <f>+$C11*'Estructura Poblacion'!K$19</f>
        <v>0</v>
      </c>
      <c r="M11" s="147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>
        <f>+X10+V11-W11</f>
        <v>0</v>
      </c>
      <c r="Y11" s="146"/>
      <c r="Z11" s="146"/>
      <c r="AA11" s="146"/>
      <c r="AB11" s="146"/>
      <c r="AC11" s="146"/>
      <c r="AD11" s="146"/>
      <c r="AE11" s="146"/>
      <c r="AF11" s="146"/>
      <c r="AG11" s="146"/>
      <c r="AH11" s="148"/>
      <c r="AI11" s="148"/>
      <c r="AJ11" s="68">
        <f>+AJ10+AH11-AI11</f>
        <v>0</v>
      </c>
    </row>
    <row r="12" spans="1:36" x14ac:dyDescent="0.25">
      <c r="A12" s="7">
        <v>43894</v>
      </c>
      <c r="B12" s="145">
        <f>+B11+1</f>
        <v>2</v>
      </c>
      <c r="C12" s="65">
        <f>+'Modelo predictivo'!N9</f>
        <v>0</v>
      </c>
      <c r="D12" s="68">
        <f>+$C12*'Estructura Poblacion'!C$19</f>
        <v>0</v>
      </c>
      <c r="E12" s="68">
        <f>+$C12*'Estructura Poblacion'!D$19</f>
        <v>0</v>
      </c>
      <c r="F12" s="68">
        <f>+$C12*'Estructura Poblacion'!E$19</f>
        <v>0</v>
      </c>
      <c r="G12" s="68">
        <f>+$C12*'Estructura Poblacion'!F$19</f>
        <v>0</v>
      </c>
      <c r="H12" s="68">
        <f>+$C12*'Estructura Poblacion'!G$19</f>
        <v>0</v>
      </c>
      <c r="I12" s="68">
        <f>+$C12*'Estructura Poblacion'!H$19</f>
        <v>0</v>
      </c>
      <c r="J12" s="68">
        <f>+$C12*'Estructura Poblacion'!I$19</f>
        <v>0</v>
      </c>
      <c r="K12" s="68">
        <f>+$C12*'Estructura Poblacion'!J$19</f>
        <v>0</v>
      </c>
      <c r="L12" s="68">
        <f>+$C12*'Estructura Poblacion'!K$19</f>
        <v>0</v>
      </c>
      <c r="M12" s="147">
        <f>+ROUND(D12*Parámetros!$B$105,0)</f>
        <v>0</v>
      </c>
      <c r="N12" s="147">
        <f>+ROUND(E12*Parámetros!$B$106,0)</f>
        <v>0</v>
      </c>
      <c r="O12" s="147">
        <f>+ROUND(F12*Parámetros!$B$107,0)</f>
        <v>0</v>
      </c>
      <c r="P12" s="147">
        <f>+ROUND(G12*Parámetros!$B$108,0)</f>
        <v>0</v>
      </c>
      <c r="Q12" s="147">
        <f>+ROUND(H12*Parámetros!$B$109,0)</f>
        <v>0</v>
      </c>
      <c r="R12" s="147">
        <f>+ROUND(I12*Parámetros!$B$110,0)</f>
        <v>0</v>
      </c>
      <c r="S12" s="147">
        <f>+ROUND(J12*Parámetros!$B$111,0)</f>
        <v>0</v>
      </c>
      <c r="T12" s="147">
        <f>+ROUND(K12*Parámetros!$B$112,0)</f>
        <v>0</v>
      </c>
      <c r="U12" s="147">
        <f>+ROUND(L12*Parámetros!$B$113,0)</f>
        <v>0</v>
      </c>
      <c r="V12" s="147">
        <f>+SUM(M12:U12)</f>
        <v>0</v>
      </c>
      <c r="W12" s="147"/>
      <c r="X12" s="68">
        <f t="shared" ref="X12:X75" si="0">+X11+V12-W12</f>
        <v>0</v>
      </c>
      <c r="Y12" s="69">
        <f>+ROUND(M12*Parámetros!$C$105,0)</f>
        <v>0</v>
      </c>
      <c r="Z12" s="69">
        <f>+ROUND(N12*Parámetros!$C$106,0)</f>
        <v>0</v>
      </c>
      <c r="AA12" s="69">
        <f>+ROUND(O12*Parámetros!$C$107,0)</f>
        <v>0</v>
      </c>
      <c r="AB12" s="69">
        <f>+ROUND(P12*Parámetros!$C$108,0)</f>
        <v>0</v>
      </c>
      <c r="AC12" s="69">
        <f>+ROUND(Q12*Parámetros!$C$109,0)</f>
        <v>0</v>
      </c>
      <c r="AD12" s="69">
        <f>+ROUND(R12*Parámetros!$C$110,0)</f>
        <v>0</v>
      </c>
      <c r="AE12" s="69">
        <f>+ROUND(S12*Parámetros!$C$111,0)</f>
        <v>0</v>
      </c>
      <c r="AF12" s="69">
        <f>+ROUND(T12*Parámetros!$C$112,0)</f>
        <v>0</v>
      </c>
      <c r="AG12" s="69">
        <f>+ROUND(U12*Parámetros!$C$113,0)</f>
        <v>0</v>
      </c>
      <c r="AH12" s="69">
        <f>+SUM(Y12:AG12)</f>
        <v>0</v>
      </c>
      <c r="AI12" s="148"/>
      <c r="AJ12" s="68">
        <f t="shared" ref="AJ12:AJ75" si="1">+AJ11+AH12-AI12</f>
        <v>0</v>
      </c>
    </row>
    <row r="13" spans="1:36" x14ac:dyDescent="0.25">
      <c r="A13" s="7">
        <v>43895</v>
      </c>
      <c r="B13" s="145">
        <f t="shared" ref="B13:B76" si="2">+B12+1</f>
        <v>3</v>
      </c>
      <c r="C13" s="65">
        <f>+'Modelo predictivo'!N10</f>
        <v>0</v>
      </c>
      <c r="D13" s="68">
        <f>+$C13*'Estructura Poblacion'!C$19</f>
        <v>0</v>
      </c>
      <c r="E13" s="68">
        <f>+$C13*'Estructura Poblacion'!D$19</f>
        <v>0</v>
      </c>
      <c r="F13" s="68">
        <f>+$C13*'Estructura Poblacion'!E$19</f>
        <v>0</v>
      </c>
      <c r="G13" s="68">
        <f>+$C13*'Estructura Poblacion'!F$19</f>
        <v>0</v>
      </c>
      <c r="H13" s="68">
        <f>+$C13*'Estructura Poblacion'!G$19</f>
        <v>0</v>
      </c>
      <c r="I13" s="68">
        <f>+$C13*'Estructura Poblacion'!H$19</f>
        <v>0</v>
      </c>
      <c r="J13" s="68">
        <f>+$C13*'Estructura Poblacion'!I$19</f>
        <v>0</v>
      </c>
      <c r="K13" s="68">
        <f>+$C13*'Estructura Poblacion'!J$19</f>
        <v>0</v>
      </c>
      <c r="L13" s="68">
        <f>+$C13*'Estructura Poblacion'!K$19</f>
        <v>0</v>
      </c>
      <c r="M13" s="147">
        <f>+ROUND(D13*Parámetros!$B$105,0)</f>
        <v>0</v>
      </c>
      <c r="N13" s="147">
        <f>+ROUND(E13*Parámetros!$B$106,0)</f>
        <v>0</v>
      </c>
      <c r="O13" s="147">
        <f>+ROUND(F13*Parámetros!$B$107,0)</f>
        <v>0</v>
      </c>
      <c r="P13" s="147">
        <f>+ROUND(G13*Parámetros!$B$108,0)</f>
        <v>0</v>
      </c>
      <c r="Q13" s="147">
        <f>+ROUND(H13*Parámetros!$B$109,0)</f>
        <v>0</v>
      </c>
      <c r="R13" s="147">
        <f>+ROUND(I13*Parámetros!$B$110,0)</f>
        <v>0</v>
      </c>
      <c r="S13" s="147">
        <f>+ROUND(J13*Parámetros!$B$111,0)</f>
        <v>0</v>
      </c>
      <c r="T13" s="147">
        <f>+ROUND(K13*Parámetros!$B$112,0)</f>
        <v>0</v>
      </c>
      <c r="U13" s="147">
        <f>+ROUND(L13*Parámetros!$B$113,0)</f>
        <v>0</v>
      </c>
      <c r="V13" s="147">
        <f t="shared" ref="V13:V76" si="3">+SUM(M13:U13)</f>
        <v>0</v>
      </c>
      <c r="W13" s="147"/>
      <c r="X13" s="68">
        <f t="shared" si="0"/>
        <v>0</v>
      </c>
      <c r="Y13" s="69">
        <f>+ROUND(M13*Parámetros!$C$105,0)</f>
        <v>0</v>
      </c>
      <c r="Z13" s="69">
        <f>+ROUND(N13*Parámetros!$C$106,0)</f>
        <v>0</v>
      </c>
      <c r="AA13" s="69">
        <f>+ROUND(O13*Parámetros!$C$107,0)</f>
        <v>0</v>
      </c>
      <c r="AB13" s="69">
        <f>+ROUND(P13*Parámetros!$C$108,0)</f>
        <v>0</v>
      </c>
      <c r="AC13" s="69">
        <f>+ROUND(Q13*Parámetros!$C$109,0)</f>
        <v>0</v>
      </c>
      <c r="AD13" s="69">
        <f>+ROUND(R13*Parámetros!$C$110,0)</f>
        <v>0</v>
      </c>
      <c r="AE13" s="69">
        <f>+ROUND(S13*Parámetros!$C$111,0)</f>
        <v>0</v>
      </c>
      <c r="AF13" s="69">
        <f>+ROUND(T13*Parámetros!$C$112,0)</f>
        <v>0</v>
      </c>
      <c r="AG13" s="69">
        <f>+ROUND(U13*Parámetros!$C$113,0)</f>
        <v>0</v>
      </c>
      <c r="AH13" s="69">
        <f t="shared" ref="AH13:AH76" si="4">+SUM(Y13:AG13)</f>
        <v>0</v>
      </c>
      <c r="AI13" s="148"/>
      <c r="AJ13" s="68">
        <f t="shared" si="1"/>
        <v>0</v>
      </c>
    </row>
    <row r="14" spans="1:36" x14ac:dyDescent="0.25">
      <c r="A14" s="7">
        <v>43896</v>
      </c>
      <c r="B14" s="145">
        <f t="shared" si="2"/>
        <v>4</v>
      </c>
      <c r="C14" s="65">
        <f>+'Modelo predictivo'!N11</f>
        <v>0</v>
      </c>
      <c r="D14" s="68">
        <f>+$C14*'Estructura Poblacion'!C$19</f>
        <v>0</v>
      </c>
      <c r="E14" s="68">
        <f>+$C14*'Estructura Poblacion'!D$19</f>
        <v>0</v>
      </c>
      <c r="F14" s="68">
        <f>+$C14*'Estructura Poblacion'!E$19</f>
        <v>0</v>
      </c>
      <c r="G14" s="68">
        <f>+$C14*'Estructura Poblacion'!F$19</f>
        <v>0</v>
      </c>
      <c r="H14" s="68">
        <f>+$C14*'Estructura Poblacion'!G$19</f>
        <v>0</v>
      </c>
      <c r="I14" s="68">
        <f>+$C14*'Estructura Poblacion'!H$19</f>
        <v>0</v>
      </c>
      <c r="J14" s="68">
        <f>+$C14*'Estructura Poblacion'!I$19</f>
        <v>0</v>
      </c>
      <c r="K14" s="68">
        <f>+$C14*'Estructura Poblacion'!J$19</f>
        <v>0</v>
      </c>
      <c r="L14" s="68">
        <f>+$C14*'Estructura Poblacion'!K$19</f>
        <v>0</v>
      </c>
      <c r="M14" s="147">
        <f>+ROUND(D14*Parámetros!$B$105,0)</f>
        <v>0</v>
      </c>
      <c r="N14" s="147">
        <f>+ROUND(E14*Parámetros!$B$106,0)</f>
        <v>0</v>
      </c>
      <c r="O14" s="147">
        <f>+ROUND(F14*Parámetros!$B$107,0)</f>
        <v>0</v>
      </c>
      <c r="P14" s="147">
        <f>+ROUND(G14*Parámetros!$B$108,0)</f>
        <v>0</v>
      </c>
      <c r="Q14" s="147">
        <f>+ROUND(H14*Parámetros!$B$109,0)</f>
        <v>0</v>
      </c>
      <c r="R14" s="147">
        <f>+ROUND(I14*Parámetros!$B$110,0)</f>
        <v>0</v>
      </c>
      <c r="S14" s="147">
        <f>+ROUND(J14*Parámetros!$B$111,0)</f>
        <v>0</v>
      </c>
      <c r="T14" s="147">
        <f>+ROUND(K14*Parámetros!$B$112,0)</f>
        <v>0</v>
      </c>
      <c r="U14" s="147">
        <f>+ROUND(L14*Parámetros!$B$113,0)</f>
        <v>0</v>
      </c>
      <c r="V14" s="147">
        <f t="shared" si="3"/>
        <v>0</v>
      </c>
      <c r="W14" s="147"/>
      <c r="X14" s="68">
        <f t="shared" si="0"/>
        <v>0</v>
      </c>
      <c r="Y14" s="69">
        <f>+ROUND(M14*Parámetros!$C$105,0)</f>
        <v>0</v>
      </c>
      <c r="Z14" s="69">
        <f>+ROUND(N14*Parámetros!$C$106,0)</f>
        <v>0</v>
      </c>
      <c r="AA14" s="69">
        <f>+ROUND(O14*Parámetros!$C$107,0)</f>
        <v>0</v>
      </c>
      <c r="AB14" s="69">
        <f>+ROUND(P14*Parámetros!$C$108,0)</f>
        <v>0</v>
      </c>
      <c r="AC14" s="69">
        <f>+ROUND(Q14*Parámetros!$C$109,0)</f>
        <v>0</v>
      </c>
      <c r="AD14" s="69">
        <f>+ROUND(R14*Parámetros!$C$110,0)</f>
        <v>0</v>
      </c>
      <c r="AE14" s="69">
        <f>+ROUND(S14*Parámetros!$C$111,0)</f>
        <v>0</v>
      </c>
      <c r="AF14" s="69">
        <f>+ROUND(T14*Parámetros!$C$112,0)</f>
        <v>0</v>
      </c>
      <c r="AG14" s="69">
        <f>+ROUND(U14*Parámetros!$C$113,0)</f>
        <v>0</v>
      </c>
      <c r="AH14" s="69">
        <f t="shared" si="4"/>
        <v>0</v>
      </c>
      <c r="AI14" s="148"/>
      <c r="AJ14" s="68">
        <f t="shared" si="1"/>
        <v>0</v>
      </c>
    </row>
    <row r="15" spans="1:36" x14ac:dyDescent="0.25">
      <c r="A15" s="7">
        <v>43897</v>
      </c>
      <c r="B15" s="145">
        <f t="shared" si="2"/>
        <v>5</v>
      </c>
      <c r="C15" s="65">
        <f>+'Modelo predictivo'!N12</f>
        <v>0</v>
      </c>
      <c r="D15" s="68">
        <f>+$C15*'Estructura Poblacion'!C$19</f>
        <v>0</v>
      </c>
      <c r="E15" s="68">
        <f>+$C15*'Estructura Poblacion'!D$19</f>
        <v>0</v>
      </c>
      <c r="F15" s="68">
        <f>+$C15*'Estructura Poblacion'!E$19</f>
        <v>0</v>
      </c>
      <c r="G15" s="68">
        <f>+$C15*'Estructura Poblacion'!F$19</f>
        <v>0</v>
      </c>
      <c r="H15" s="68">
        <f>+$C15*'Estructura Poblacion'!G$19</f>
        <v>0</v>
      </c>
      <c r="I15" s="68">
        <f>+$C15*'Estructura Poblacion'!H$19</f>
        <v>0</v>
      </c>
      <c r="J15" s="68">
        <f>+$C15*'Estructura Poblacion'!I$19</f>
        <v>0</v>
      </c>
      <c r="K15" s="68">
        <f>+$C15*'Estructura Poblacion'!J$19</f>
        <v>0</v>
      </c>
      <c r="L15" s="68">
        <f>+$C15*'Estructura Poblacion'!K$19</f>
        <v>0</v>
      </c>
      <c r="M15" s="147">
        <f>+ROUND(D15*Parámetros!$B$105,0)</f>
        <v>0</v>
      </c>
      <c r="N15" s="147">
        <f>+ROUND(E15*Parámetros!$B$106,0)</f>
        <v>0</v>
      </c>
      <c r="O15" s="147">
        <f>+ROUND(F15*Parámetros!$B$107,0)</f>
        <v>0</v>
      </c>
      <c r="P15" s="147">
        <f>+ROUND(G15*Parámetros!$B$108,0)</f>
        <v>0</v>
      </c>
      <c r="Q15" s="147">
        <f>+ROUND(H15*Parámetros!$B$109,0)</f>
        <v>0</v>
      </c>
      <c r="R15" s="147">
        <f>+ROUND(I15*Parámetros!$B$110,0)</f>
        <v>0</v>
      </c>
      <c r="S15" s="147">
        <f>+ROUND(J15*Parámetros!$B$111,0)</f>
        <v>0</v>
      </c>
      <c r="T15" s="147">
        <f>+ROUND(K15*Parámetros!$B$112,0)</f>
        <v>0</v>
      </c>
      <c r="U15" s="147">
        <f>+ROUND(L15*Parámetros!$B$113,0)</f>
        <v>0</v>
      </c>
      <c r="V15" s="147">
        <f t="shared" si="3"/>
        <v>0</v>
      </c>
      <c r="W15" s="147"/>
      <c r="X15" s="68">
        <f t="shared" si="0"/>
        <v>0</v>
      </c>
      <c r="Y15" s="69">
        <f>+ROUND(M15*Parámetros!$C$105,0)</f>
        <v>0</v>
      </c>
      <c r="Z15" s="69">
        <f>+ROUND(N15*Parámetros!$C$106,0)</f>
        <v>0</v>
      </c>
      <c r="AA15" s="69">
        <f>+ROUND(O15*Parámetros!$C$107,0)</f>
        <v>0</v>
      </c>
      <c r="AB15" s="69">
        <f>+ROUND(P15*Parámetros!$C$108,0)</f>
        <v>0</v>
      </c>
      <c r="AC15" s="69">
        <f>+ROUND(Q15*Parámetros!$C$109,0)</f>
        <v>0</v>
      </c>
      <c r="AD15" s="69">
        <f>+ROUND(R15*Parámetros!$C$110,0)</f>
        <v>0</v>
      </c>
      <c r="AE15" s="69">
        <f>+ROUND(S15*Parámetros!$C$111,0)</f>
        <v>0</v>
      </c>
      <c r="AF15" s="69">
        <f>+ROUND(T15*Parámetros!$C$112,0)</f>
        <v>0</v>
      </c>
      <c r="AG15" s="69">
        <f>+ROUND(U15*Parámetros!$C$113,0)</f>
        <v>0</v>
      </c>
      <c r="AH15" s="69">
        <f t="shared" si="4"/>
        <v>0</v>
      </c>
      <c r="AI15" s="148"/>
      <c r="AJ15" s="68">
        <f t="shared" si="1"/>
        <v>0</v>
      </c>
    </row>
    <row r="16" spans="1:36" x14ac:dyDescent="0.25">
      <c r="A16" s="7">
        <v>43898</v>
      </c>
      <c r="B16" s="145">
        <f t="shared" si="2"/>
        <v>6</v>
      </c>
      <c r="C16" s="65">
        <f>+'Modelo predictivo'!N13</f>
        <v>4.1453766003251076</v>
      </c>
      <c r="D16" s="68">
        <f>+$C16*'Estructura Poblacion'!C$19</f>
        <v>0.16910420271946314</v>
      </c>
      <c r="E16" s="68">
        <f>+$C16*'Estructura Poblacion'!D$19</f>
        <v>0.27810374711058949</v>
      </c>
      <c r="F16" s="68">
        <f>+$C16*'Estructura Poblacion'!E$19</f>
        <v>0.84398600709361649</v>
      </c>
      <c r="G16" s="68">
        <f>+$C16*'Estructura Poblacion'!F$19</f>
        <v>0.96323770501403727</v>
      </c>
      <c r="H16" s="68">
        <f>+$C16*'Estructura Poblacion'!G$19</f>
        <v>0.77130556153772467</v>
      </c>
      <c r="I16" s="68">
        <f>+$C16*'Estructura Poblacion'!H$19</f>
        <v>0.52497222426516876</v>
      </c>
      <c r="J16" s="68">
        <f>+$C16*'Estructura Poblacion'!I$19</f>
        <v>0.27923035738853391</v>
      </c>
      <c r="K16" s="68">
        <f>+$C16*'Estructura Poblacion'!J$19</f>
        <v>0.15381046819636712</v>
      </c>
      <c r="L16" s="68">
        <f>+$C16*'Estructura Poblacion'!K$19</f>
        <v>0.16162632699960683</v>
      </c>
      <c r="M16" s="147">
        <f>+ROUND(D16*Parámetros!$B$105,0)</f>
        <v>0</v>
      </c>
      <c r="N16" s="147">
        <f>+ROUND(E16*Parámetros!$B$106,0)</f>
        <v>0</v>
      </c>
      <c r="O16" s="147">
        <f>+ROUND(F16*Parámetros!$B$107,0)</f>
        <v>0</v>
      </c>
      <c r="P16" s="147">
        <f>+ROUND(G16*Parámetros!$B$108,0)</f>
        <v>0</v>
      </c>
      <c r="Q16" s="147">
        <f>+ROUND(H16*Parámetros!$B$109,0)</f>
        <v>0</v>
      </c>
      <c r="R16" s="147">
        <f>+ROUND(I16*Parámetros!$B$110,0)</f>
        <v>0</v>
      </c>
      <c r="S16" s="147">
        <f>+ROUND(J16*Parámetros!$B$111,0)</f>
        <v>0</v>
      </c>
      <c r="T16" s="147">
        <f>+ROUND(K16*Parámetros!$B$112,0)</f>
        <v>0</v>
      </c>
      <c r="U16" s="147">
        <f>+ROUND(L16*Parámetros!$B$113,0)</f>
        <v>0</v>
      </c>
      <c r="V16" s="147">
        <f t="shared" si="3"/>
        <v>0</v>
      </c>
      <c r="W16" s="147"/>
      <c r="X16" s="68">
        <f t="shared" si="0"/>
        <v>0</v>
      </c>
      <c r="Y16" s="69">
        <f>+ROUND(M16*Parámetros!$C$105,0)</f>
        <v>0</v>
      </c>
      <c r="Z16" s="69">
        <f>+ROUND(N16*Parámetros!$C$106,0)</f>
        <v>0</v>
      </c>
      <c r="AA16" s="69">
        <f>+ROUND(O16*Parámetros!$C$107,0)</f>
        <v>0</v>
      </c>
      <c r="AB16" s="69">
        <f>+ROUND(P16*Parámetros!$C$108,0)</f>
        <v>0</v>
      </c>
      <c r="AC16" s="69">
        <f>+ROUND(Q16*Parámetros!$C$109,0)</f>
        <v>0</v>
      </c>
      <c r="AD16" s="69">
        <f>+ROUND(R16*Parámetros!$C$110,0)</f>
        <v>0</v>
      </c>
      <c r="AE16" s="69">
        <f>+ROUND(S16*Parámetros!$C$111,0)</f>
        <v>0</v>
      </c>
      <c r="AF16" s="69">
        <f>+ROUND(T16*Parámetros!$C$112,0)</f>
        <v>0</v>
      </c>
      <c r="AG16" s="69">
        <f>+ROUND(U16*Parámetros!$C$113,0)</f>
        <v>0</v>
      </c>
      <c r="AH16" s="69">
        <f t="shared" si="4"/>
        <v>0</v>
      </c>
      <c r="AI16" s="148"/>
      <c r="AJ16" s="68">
        <f t="shared" si="1"/>
        <v>0</v>
      </c>
    </row>
    <row r="17" spans="1:36" x14ac:dyDescent="0.25">
      <c r="A17" s="7">
        <v>43899</v>
      </c>
      <c r="B17" s="145">
        <f t="shared" si="2"/>
        <v>7</v>
      </c>
      <c r="C17" s="65">
        <f>+'Modelo predictivo'!N14</f>
        <v>5.7586274221539497</v>
      </c>
      <c r="D17" s="68">
        <f>+$C17*'Estructura Poblacion'!C$19</f>
        <v>0.23491426542654978</v>
      </c>
      <c r="E17" s="68">
        <f>+$C17*'Estructura Poblacion'!D$19</f>
        <v>0.38633302078976567</v>
      </c>
      <c r="F17" s="68">
        <f>+$C17*'Estructura Poblacion'!E$19</f>
        <v>1.1724389441437839</v>
      </c>
      <c r="G17" s="68">
        <f>+$C17*'Estructura Poblacion'!F$19</f>
        <v>1.3380996702956847</v>
      </c>
      <c r="H17" s="68">
        <f>+$C17*'Estructura Poblacion'!G$19</f>
        <v>1.0714735440882857</v>
      </c>
      <c r="I17" s="68">
        <f>+$C17*'Estructura Poblacion'!H$19</f>
        <v>0.72927498222609288</v>
      </c>
      <c r="J17" s="68">
        <f>+$C17*'Estructura Poblacion'!I$19</f>
        <v>0.38789807252478598</v>
      </c>
      <c r="K17" s="68">
        <f>+$C17*'Estructura Poblacion'!J$19</f>
        <v>0.21366868812364898</v>
      </c>
      <c r="L17" s="68">
        <f>+$C17*'Estructura Poblacion'!K$19</f>
        <v>0.22452623453535245</v>
      </c>
      <c r="M17" s="147">
        <f>+ROUND(D17*Parámetros!$B$105,0)</f>
        <v>0</v>
      </c>
      <c r="N17" s="147">
        <f>+ROUND(E17*Parámetros!$B$106,0)</f>
        <v>0</v>
      </c>
      <c r="O17" s="147">
        <f>+ROUND(F17*Parámetros!$B$107,0)</f>
        <v>0</v>
      </c>
      <c r="P17" s="147">
        <f>+ROUND(G17*Parámetros!$B$108,0)</f>
        <v>0</v>
      </c>
      <c r="Q17" s="147">
        <f>+ROUND(H17*Parámetros!$B$109,0)</f>
        <v>0</v>
      </c>
      <c r="R17" s="147">
        <f>+ROUND(I17*Parámetros!$B$110,0)</f>
        <v>0</v>
      </c>
      <c r="S17" s="147">
        <f>+ROUND(J17*Parámetros!$B$111,0)</f>
        <v>0</v>
      </c>
      <c r="T17" s="147">
        <f>+ROUND(K17*Parámetros!$B$112,0)</f>
        <v>0</v>
      </c>
      <c r="U17" s="147">
        <f>+ROUND(L17*Parámetros!$B$113,0)</f>
        <v>0</v>
      </c>
      <c r="V17" s="147">
        <f t="shared" si="3"/>
        <v>0</v>
      </c>
      <c r="W17" s="147"/>
      <c r="X17" s="68">
        <f t="shared" si="0"/>
        <v>0</v>
      </c>
      <c r="Y17" s="69">
        <f>+ROUND(M17*Parámetros!$C$105,0)</f>
        <v>0</v>
      </c>
      <c r="Z17" s="69">
        <f>+ROUND(N17*Parámetros!$C$106,0)</f>
        <v>0</v>
      </c>
      <c r="AA17" s="69">
        <f>+ROUND(O17*Parámetros!$C$107,0)</f>
        <v>0</v>
      </c>
      <c r="AB17" s="69">
        <f>+ROUND(P17*Parámetros!$C$108,0)</f>
        <v>0</v>
      </c>
      <c r="AC17" s="69">
        <f>+ROUND(Q17*Parámetros!$C$109,0)</f>
        <v>0</v>
      </c>
      <c r="AD17" s="69">
        <f>+ROUND(R17*Parámetros!$C$110,0)</f>
        <v>0</v>
      </c>
      <c r="AE17" s="69">
        <f>+ROUND(S17*Parámetros!$C$111,0)</f>
        <v>0</v>
      </c>
      <c r="AF17" s="69">
        <f>+ROUND(T17*Parámetros!$C$112,0)</f>
        <v>0</v>
      </c>
      <c r="AG17" s="69">
        <f>+ROUND(U17*Parámetros!$C$113,0)</f>
        <v>0</v>
      </c>
      <c r="AH17" s="69">
        <f t="shared" si="4"/>
        <v>0</v>
      </c>
      <c r="AI17" s="148"/>
      <c r="AJ17" s="68">
        <f t="shared" si="1"/>
        <v>0</v>
      </c>
    </row>
    <row r="18" spans="1:36" x14ac:dyDescent="0.25">
      <c r="A18" s="7">
        <v>43900</v>
      </c>
      <c r="B18" s="145">
        <f t="shared" si="2"/>
        <v>8</v>
      </c>
      <c r="C18" s="65">
        <f>+'Modelo predictivo'!N15</f>
        <v>7.9997044280171394</v>
      </c>
      <c r="D18" s="68">
        <f>+$C18*'Estructura Poblacion'!C$19</f>
        <v>0.32633552261213206</v>
      </c>
      <c r="E18" s="68">
        <f>+$C18*'Estructura Poblacion'!D$19</f>
        <v>0.53668170390942582</v>
      </c>
      <c r="F18" s="68">
        <f>+$C18*'Estructura Poblacion'!E$19</f>
        <v>1.6287153735566029</v>
      </c>
      <c r="G18" s="68">
        <f>+$C18*'Estructura Poblacion'!F$19</f>
        <v>1.8588460535598952</v>
      </c>
      <c r="H18" s="68">
        <f>+$C18*'Estructura Poblacion'!G$19</f>
        <v>1.4884574095158623</v>
      </c>
      <c r="I18" s="68">
        <f>+$C18*'Estructura Poblacion'!H$19</f>
        <v>1.013085910387663</v>
      </c>
      <c r="J18" s="68">
        <f>+$C18*'Estructura Poblacion'!I$19</f>
        <v>0.53885582464634874</v>
      </c>
      <c r="K18" s="68">
        <f>+$C18*'Estructura Poblacion'!J$19</f>
        <v>0.29682183360840325</v>
      </c>
      <c r="L18" s="68">
        <f>+$C18*'Estructura Poblacion'!K$19</f>
        <v>0.31190479622080614</v>
      </c>
      <c r="M18" s="147">
        <f>+ROUND(D18*Parámetros!$B$105,0)</f>
        <v>0</v>
      </c>
      <c r="N18" s="147">
        <f>+ROUND(E18*Parámetros!$B$106,0)</f>
        <v>0</v>
      </c>
      <c r="O18" s="147">
        <f>+ROUND(F18*Parámetros!$B$107,0)</f>
        <v>0</v>
      </c>
      <c r="P18" s="147">
        <f>+ROUND(G18*Parámetros!$B$108,0)</f>
        <v>0</v>
      </c>
      <c r="Q18" s="147">
        <f>+ROUND(H18*Parámetros!$B$109,0)</f>
        <v>0</v>
      </c>
      <c r="R18" s="147">
        <f>+ROUND(I18*Parámetros!$B$110,0)</f>
        <v>0</v>
      </c>
      <c r="S18" s="147">
        <f>+ROUND(J18*Parámetros!$B$111,0)</f>
        <v>0</v>
      </c>
      <c r="T18" s="147">
        <f>+ROUND(K18*Parámetros!$B$112,0)</f>
        <v>0</v>
      </c>
      <c r="U18" s="147">
        <f>+ROUND(L18*Parámetros!$B$113,0)</f>
        <v>0</v>
      </c>
      <c r="V18" s="147">
        <f t="shared" si="3"/>
        <v>0</v>
      </c>
      <c r="W18" s="147"/>
      <c r="X18" s="68">
        <f t="shared" si="0"/>
        <v>0</v>
      </c>
      <c r="Y18" s="69">
        <f>+ROUND(M18*Parámetros!$C$105,0)</f>
        <v>0</v>
      </c>
      <c r="Z18" s="69">
        <f>+ROUND(N18*Parámetros!$C$106,0)</f>
        <v>0</v>
      </c>
      <c r="AA18" s="69">
        <f>+ROUND(O18*Parámetros!$C$107,0)</f>
        <v>0</v>
      </c>
      <c r="AB18" s="69">
        <f>+ROUND(P18*Parámetros!$C$108,0)</f>
        <v>0</v>
      </c>
      <c r="AC18" s="69">
        <f>+ROUND(Q18*Parámetros!$C$109,0)</f>
        <v>0</v>
      </c>
      <c r="AD18" s="69">
        <f>+ROUND(R18*Parámetros!$C$110,0)</f>
        <v>0</v>
      </c>
      <c r="AE18" s="69">
        <f>+ROUND(S18*Parámetros!$C$111,0)</f>
        <v>0</v>
      </c>
      <c r="AF18" s="69">
        <f>+ROUND(T18*Parámetros!$C$112,0)</f>
        <v>0</v>
      </c>
      <c r="AG18" s="69">
        <f>+ROUND(U18*Parámetros!$C$113,0)</f>
        <v>0</v>
      </c>
      <c r="AH18" s="69">
        <f t="shared" si="4"/>
        <v>0</v>
      </c>
      <c r="AI18" s="148"/>
      <c r="AJ18" s="68">
        <f t="shared" si="1"/>
        <v>0</v>
      </c>
    </row>
    <row r="19" spans="1:36" x14ac:dyDescent="0.25">
      <c r="A19" s="7">
        <v>43901</v>
      </c>
      <c r="B19" s="145">
        <f t="shared" si="2"/>
        <v>9</v>
      </c>
      <c r="C19" s="65">
        <f>+'Modelo predictivo'!N16</f>
        <v>6.5990789607167244</v>
      </c>
      <c r="D19" s="68">
        <f>+$C19*'Estructura Poblacion'!C$19</f>
        <v>0.26919918114249652</v>
      </c>
      <c r="E19" s="68">
        <f>+$C19*'Estructura Poblacion'!D$19</f>
        <v>0.44271697445053482</v>
      </c>
      <c r="F19" s="68">
        <f>+$C19*'Estructura Poblacion'!E$19</f>
        <v>1.343552308881659</v>
      </c>
      <c r="G19" s="68">
        <f>+$C19*'Estructura Poblacion'!F$19</f>
        <v>1.5333906388212544</v>
      </c>
      <c r="H19" s="68">
        <f>+$C19*'Estructura Poblacion'!G$19</f>
        <v>1.2278513616900846</v>
      </c>
      <c r="I19" s="68">
        <f>+$C19*'Estructura Poblacion'!H$19</f>
        <v>0.83571011614173762</v>
      </c>
      <c r="J19" s="68">
        <f>+$C19*'Estructura Poblacion'!I$19</f>
        <v>0.44451044001444218</v>
      </c>
      <c r="K19" s="68">
        <f>+$C19*'Estructura Poblacion'!J$19</f>
        <v>0.24485288611245395</v>
      </c>
      <c r="L19" s="68">
        <f>+$C19*'Estructura Poblacion'!K$19</f>
        <v>0.25729505346206138</v>
      </c>
      <c r="M19" s="147">
        <f>+ROUND(D19*Parámetros!$B$105,0)</f>
        <v>0</v>
      </c>
      <c r="N19" s="147">
        <f>+ROUND(E19*Parámetros!$B$106,0)</f>
        <v>0</v>
      </c>
      <c r="O19" s="147">
        <f>+ROUND(F19*Parámetros!$B$107,0)</f>
        <v>0</v>
      </c>
      <c r="P19" s="147">
        <f>+ROUND(G19*Parámetros!$B$108,0)</f>
        <v>0</v>
      </c>
      <c r="Q19" s="147">
        <f>+ROUND(H19*Parámetros!$B$109,0)</f>
        <v>0</v>
      </c>
      <c r="R19" s="147">
        <f>+ROUND(I19*Parámetros!$B$110,0)</f>
        <v>0</v>
      </c>
      <c r="S19" s="147">
        <f>+ROUND(J19*Parámetros!$B$111,0)</f>
        <v>0</v>
      </c>
      <c r="T19" s="147">
        <f>+ROUND(K19*Parámetros!$B$112,0)</f>
        <v>0</v>
      </c>
      <c r="U19" s="147">
        <f>+ROUND(L19*Parámetros!$B$113,0)</f>
        <v>0</v>
      </c>
      <c r="V19" s="147">
        <f t="shared" si="3"/>
        <v>0</v>
      </c>
      <c r="W19" s="147"/>
      <c r="X19" s="68">
        <f t="shared" si="0"/>
        <v>0</v>
      </c>
      <c r="Y19" s="69">
        <f>+ROUND(M19*Parámetros!$C$105,0)</f>
        <v>0</v>
      </c>
      <c r="Z19" s="69">
        <f>+ROUND(N19*Parámetros!$C$106,0)</f>
        <v>0</v>
      </c>
      <c r="AA19" s="69">
        <f>+ROUND(O19*Parámetros!$C$107,0)</f>
        <v>0</v>
      </c>
      <c r="AB19" s="69">
        <f>+ROUND(P19*Parámetros!$C$108,0)</f>
        <v>0</v>
      </c>
      <c r="AC19" s="69">
        <f>+ROUND(Q19*Parámetros!$C$109,0)</f>
        <v>0</v>
      </c>
      <c r="AD19" s="69">
        <f>+ROUND(R19*Parámetros!$C$110,0)</f>
        <v>0</v>
      </c>
      <c r="AE19" s="69">
        <f>+ROUND(S19*Parámetros!$C$111,0)</f>
        <v>0</v>
      </c>
      <c r="AF19" s="69">
        <f>+ROUND(T19*Parámetros!$C$112,0)</f>
        <v>0</v>
      </c>
      <c r="AG19" s="69">
        <f>+ROUND(U19*Parámetros!$C$113,0)</f>
        <v>0</v>
      </c>
      <c r="AH19" s="69">
        <f t="shared" si="4"/>
        <v>0</v>
      </c>
      <c r="AI19" s="148"/>
      <c r="AJ19" s="68">
        <f t="shared" si="1"/>
        <v>0</v>
      </c>
    </row>
    <row r="20" spans="1:36" x14ac:dyDescent="0.25">
      <c r="A20" s="7">
        <v>43902</v>
      </c>
      <c r="B20" s="145">
        <f t="shared" si="2"/>
        <v>10</v>
      </c>
      <c r="C20" s="65">
        <f>+'Modelo predictivo'!N17</f>
        <v>7.9326397404074669</v>
      </c>
      <c r="D20" s="68">
        <f>+$C20*'Estructura Poblacion'!C$19</f>
        <v>0.32359972279891991</v>
      </c>
      <c r="E20" s="68">
        <f>+$C20*'Estructura Poblacion'!D$19</f>
        <v>0.53218248882687136</v>
      </c>
      <c r="F20" s="68">
        <f>+$C20*'Estructura Poblacion'!E$19</f>
        <v>1.6150612081164282</v>
      </c>
      <c r="G20" s="68">
        <f>+$C20*'Estructura Poblacion'!F$19</f>
        <v>1.8432626115692308</v>
      </c>
      <c r="H20" s="68">
        <f>+$C20*'Estructura Poblacion'!G$19</f>
        <v>1.4759790820866792</v>
      </c>
      <c r="I20" s="68">
        <f>+$C20*'Estructura Poblacion'!H$19</f>
        <v>1.0045928103346216</v>
      </c>
      <c r="J20" s="68">
        <f>+$C20*'Estructura Poblacion'!I$19</f>
        <v>0.53433838304938241</v>
      </c>
      <c r="K20" s="68">
        <f>+$C20*'Estructura Poblacion'!J$19</f>
        <v>0.29433345872833139</v>
      </c>
      <c r="L20" s="68">
        <f>+$C20*'Estructura Poblacion'!K$19</f>
        <v>0.30928997489700233</v>
      </c>
      <c r="M20" s="147">
        <f>+ROUND(D20*Parámetros!$B$105,0)</f>
        <v>0</v>
      </c>
      <c r="N20" s="147">
        <f>+ROUND(E20*Parámetros!$B$106,0)</f>
        <v>0</v>
      </c>
      <c r="O20" s="147">
        <f>+ROUND(F20*Parámetros!$B$107,0)</f>
        <v>0</v>
      </c>
      <c r="P20" s="147">
        <f>+ROUND(G20*Parámetros!$B$108,0)</f>
        <v>0</v>
      </c>
      <c r="Q20" s="147">
        <f>+ROUND(H20*Parámetros!$B$109,0)</f>
        <v>0</v>
      </c>
      <c r="R20" s="147">
        <f>+ROUND(I20*Parámetros!$B$110,0)</f>
        <v>0</v>
      </c>
      <c r="S20" s="147">
        <f>+ROUND(J20*Parámetros!$B$111,0)</f>
        <v>0</v>
      </c>
      <c r="T20" s="147">
        <f>+ROUND(K20*Parámetros!$B$112,0)</f>
        <v>0</v>
      </c>
      <c r="U20" s="147">
        <f>+ROUND(L20*Parámetros!$B$113,0)</f>
        <v>0</v>
      </c>
      <c r="V20" s="147">
        <f t="shared" si="3"/>
        <v>0</v>
      </c>
      <c r="W20" s="147"/>
      <c r="X20" s="68">
        <f t="shared" si="0"/>
        <v>0</v>
      </c>
      <c r="Y20" s="69">
        <f>+ROUND(M20*Parámetros!$C$105,0)</f>
        <v>0</v>
      </c>
      <c r="Z20" s="69">
        <f>+ROUND(N20*Parámetros!$C$106,0)</f>
        <v>0</v>
      </c>
      <c r="AA20" s="69">
        <f>+ROUND(O20*Parámetros!$C$107,0)</f>
        <v>0</v>
      </c>
      <c r="AB20" s="69">
        <f>+ROUND(P20*Parámetros!$C$108,0)</f>
        <v>0</v>
      </c>
      <c r="AC20" s="69">
        <f>+ROUND(Q20*Parámetros!$C$109,0)</f>
        <v>0</v>
      </c>
      <c r="AD20" s="69">
        <f>+ROUND(R20*Parámetros!$C$110,0)</f>
        <v>0</v>
      </c>
      <c r="AE20" s="69">
        <f>+ROUND(S20*Parámetros!$C$111,0)</f>
        <v>0</v>
      </c>
      <c r="AF20" s="69">
        <f>+ROUND(T20*Parámetros!$C$112,0)</f>
        <v>0</v>
      </c>
      <c r="AG20" s="69">
        <f>+ROUND(U20*Parámetros!$C$113,0)</f>
        <v>0</v>
      </c>
      <c r="AH20" s="69">
        <f t="shared" si="4"/>
        <v>0</v>
      </c>
      <c r="AI20" s="148"/>
      <c r="AJ20" s="68">
        <f t="shared" si="1"/>
        <v>0</v>
      </c>
    </row>
    <row r="21" spans="1:36" x14ac:dyDescent="0.25">
      <c r="A21" s="7">
        <v>43903</v>
      </c>
      <c r="B21" s="145">
        <f t="shared" si="2"/>
        <v>11</v>
      </c>
      <c r="C21" s="65">
        <f>+'Modelo predictivo'!N18</f>
        <v>9.5356896966695786</v>
      </c>
      <c r="D21" s="68">
        <f>+$C21*'Estructura Poblacion'!C$19</f>
        <v>0.38899365703203986</v>
      </c>
      <c r="E21" s="68">
        <f>+$C21*'Estructura Poblacion'!D$19</f>
        <v>0.6397274099824054</v>
      </c>
      <c r="F21" s="68">
        <f>+$C21*'Estructura Poblacion'!E$19</f>
        <v>1.9414372801121906</v>
      </c>
      <c r="G21" s="68">
        <f>+$C21*'Estructura Poblacion'!F$19</f>
        <v>2.2157542594382496</v>
      </c>
      <c r="H21" s="68">
        <f>+$C21*'Estructura Poblacion'!G$19</f>
        <v>1.7742490502702222</v>
      </c>
      <c r="I21" s="68">
        <f>+$C21*'Estructura Poblacion'!H$19</f>
        <v>1.2076037264190858</v>
      </c>
      <c r="J21" s="68">
        <f>+$C21*'Estructura Poblacion'!I$19</f>
        <v>0.64231897332039367</v>
      </c>
      <c r="K21" s="68">
        <f>+$C21*'Estructura Poblacion'!J$19</f>
        <v>0.35381318471884909</v>
      </c>
      <c r="L21" s="68">
        <f>+$C21*'Estructura Poblacion'!K$19</f>
        <v>0.37179215537614274</v>
      </c>
      <c r="M21" s="147">
        <f>+ROUND(D21*Parámetros!$B$105,0)</f>
        <v>0</v>
      </c>
      <c r="N21" s="147">
        <f>+ROUND(E21*Parámetros!$B$106,0)</f>
        <v>0</v>
      </c>
      <c r="O21" s="147">
        <f>+ROUND(F21*Parámetros!$B$107,0)</f>
        <v>0</v>
      </c>
      <c r="P21" s="147">
        <f>+ROUND(G21*Parámetros!$B$108,0)</f>
        <v>0</v>
      </c>
      <c r="Q21" s="147">
        <f>+ROUND(H21*Parámetros!$B$109,0)</f>
        <v>0</v>
      </c>
      <c r="R21" s="147">
        <f>+ROUND(I21*Parámetros!$B$110,0)</f>
        <v>0</v>
      </c>
      <c r="S21" s="147">
        <f>+ROUND(J21*Parámetros!$B$111,0)</f>
        <v>0</v>
      </c>
      <c r="T21" s="147">
        <f>+ROUND(K21*Parámetros!$B$112,0)</f>
        <v>0</v>
      </c>
      <c r="U21" s="147">
        <f>+ROUND(L21*Parámetros!$B$113,0)</f>
        <v>0</v>
      </c>
      <c r="V21" s="147">
        <f t="shared" si="3"/>
        <v>0</v>
      </c>
      <c r="W21" s="147">
        <f>+V9</f>
        <v>0</v>
      </c>
      <c r="X21" s="68">
        <f t="shared" si="0"/>
        <v>0</v>
      </c>
      <c r="Y21" s="69">
        <f>+ROUND(M21*Parámetros!$C$105,0)</f>
        <v>0</v>
      </c>
      <c r="Z21" s="69">
        <f>+ROUND(N21*Parámetros!$C$106,0)</f>
        <v>0</v>
      </c>
      <c r="AA21" s="69">
        <f>+ROUND(O21*Parámetros!$C$107,0)</f>
        <v>0</v>
      </c>
      <c r="AB21" s="69">
        <f>+ROUND(P21*Parámetros!$C$108,0)</f>
        <v>0</v>
      </c>
      <c r="AC21" s="69">
        <f>+ROUND(Q21*Parámetros!$C$109,0)</f>
        <v>0</v>
      </c>
      <c r="AD21" s="69">
        <f>+ROUND(R21*Parámetros!$C$110,0)</f>
        <v>0</v>
      </c>
      <c r="AE21" s="69">
        <f>+ROUND(S21*Parámetros!$C$111,0)</f>
        <v>0</v>
      </c>
      <c r="AF21" s="69">
        <f>+ROUND(T21*Parámetros!$C$112,0)</f>
        <v>0</v>
      </c>
      <c r="AG21" s="69">
        <f>+ROUND(U21*Parámetros!$C$113,0)</f>
        <v>0</v>
      </c>
      <c r="AH21" s="69">
        <f t="shared" si="4"/>
        <v>0</v>
      </c>
      <c r="AI21" s="148">
        <f>+AH9</f>
        <v>0</v>
      </c>
      <c r="AJ21" s="68">
        <f t="shared" si="1"/>
        <v>0</v>
      </c>
    </row>
    <row r="22" spans="1:36" x14ac:dyDescent="0.25">
      <c r="A22" s="7">
        <v>43904</v>
      </c>
      <c r="B22" s="145">
        <f t="shared" si="2"/>
        <v>12</v>
      </c>
      <c r="C22" s="65">
        <f>+'Modelo predictivo'!N19</f>
        <v>11.462687574326992</v>
      </c>
      <c r="D22" s="68">
        <f>+$C22*'Estructura Poblacion'!C$19</f>
        <v>0.46760254378983124</v>
      </c>
      <c r="E22" s="68">
        <f>+$C22*'Estructura Poblacion'!D$19</f>
        <v>0.76900524939720094</v>
      </c>
      <c r="F22" s="68">
        <f>+$C22*'Estructura Poblacion'!E$19</f>
        <v>2.3337681588831094</v>
      </c>
      <c r="G22" s="68">
        <f>+$C22*'Estructura Poblacion'!F$19</f>
        <v>2.663519852821508</v>
      </c>
      <c r="H22" s="68">
        <f>+$C22*'Estructura Poblacion'!G$19</f>
        <v>2.1327940808934929</v>
      </c>
      <c r="I22" s="68">
        <f>+$C22*'Estructura Poblacion'!H$19</f>
        <v>1.4516395425880519</v>
      </c>
      <c r="J22" s="68">
        <f>+$C22*'Estructura Poblacion'!I$19</f>
        <v>0.77212052284017108</v>
      </c>
      <c r="K22" s="68">
        <f>+$C22*'Estructura Poblacion'!J$19</f>
        <v>0.4253127068015104</v>
      </c>
      <c r="L22" s="68">
        <f>+$C22*'Estructura Poblacion'!K$19</f>
        <v>0.44692491631211639</v>
      </c>
      <c r="M22" s="147">
        <f>+ROUND(D22*Parámetros!$B$105,0)</f>
        <v>0</v>
      </c>
      <c r="N22" s="147">
        <f>+ROUND(E22*Parámetros!$B$106,0)</f>
        <v>0</v>
      </c>
      <c r="O22" s="147">
        <f>+ROUND(F22*Parámetros!$B$107,0)</f>
        <v>0</v>
      </c>
      <c r="P22" s="147">
        <f>+ROUND(G22*Parámetros!$B$108,0)</f>
        <v>0</v>
      </c>
      <c r="Q22" s="147">
        <f>+ROUND(H22*Parámetros!$B$109,0)</f>
        <v>0</v>
      </c>
      <c r="R22" s="147">
        <f>+ROUND(I22*Parámetros!$B$110,0)</f>
        <v>0</v>
      </c>
      <c r="S22" s="147">
        <f>+ROUND(J22*Parámetros!$B$111,0)</f>
        <v>0</v>
      </c>
      <c r="T22" s="147">
        <f>+ROUND(K22*Parámetros!$B$112,0)</f>
        <v>0</v>
      </c>
      <c r="U22" s="147">
        <f>+ROUND(L22*Parámetros!$B$113,0)</f>
        <v>0</v>
      </c>
      <c r="V22" s="147">
        <f t="shared" si="3"/>
        <v>0</v>
      </c>
      <c r="W22" s="147">
        <f t="shared" ref="W22:W85" si="5">+V10</f>
        <v>0</v>
      </c>
      <c r="X22" s="68">
        <f t="shared" si="0"/>
        <v>0</v>
      </c>
      <c r="Y22" s="69">
        <f>+ROUND(M22*Parámetros!$C$105,0)</f>
        <v>0</v>
      </c>
      <c r="Z22" s="69">
        <f>+ROUND(N22*Parámetros!$C$106,0)</f>
        <v>0</v>
      </c>
      <c r="AA22" s="69">
        <f>+ROUND(O22*Parámetros!$C$107,0)</f>
        <v>0</v>
      </c>
      <c r="AB22" s="69">
        <f>+ROUND(P22*Parámetros!$C$108,0)</f>
        <v>0</v>
      </c>
      <c r="AC22" s="69">
        <f>+ROUND(Q22*Parámetros!$C$109,0)</f>
        <v>0</v>
      </c>
      <c r="AD22" s="69">
        <f>+ROUND(R22*Parámetros!$C$110,0)</f>
        <v>0</v>
      </c>
      <c r="AE22" s="69">
        <f>+ROUND(S22*Parámetros!$C$111,0)</f>
        <v>0</v>
      </c>
      <c r="AF22" s="69">
        <f>+ROUND(T22*Parámetros!$C$112,0)</f>
        <v>0</v>
      </c>
      <c r="AG22" s="69">
        <f>+ROUND(U22*Parámetros!$C$113,0)</f>
        <v>0</v>
      </c>
      <c r="AH22" s="69">
        <f t="shared" si="4"/>
        <v>0</v>
      </c>
      <c r="AI22" s="148">
        <f t="shared" ref="AI22:AI85" si="6">+AH10</f>
        <v>0</v>
      </c>
      <c r="AJ22" s="68">
        <f t="shared" si="1"/>
        <v>0</v>
      </c>
    </row>
    <row r="23" spans="1:36" x14ac:dyDescent="0.25">
      <c r="A23" s="7">
        <v>43905</v>
      </c>
      <c r="B23" s="145">
        <f t="shared" si="2"/>
        <v>13</v>
      </c>
      <c r="C23" s="65">
        <f>+'Modelo predictivo'!N20</f>
        <v>13.779097117483616</v>
      </c>
      <c r="D23" s="68">
        <f>+$C23*'Estructura Poblacion'!C$19</f>
        <v>0.56209687488065074</v>
      </c>
      <c r="E23" s="68">
        <f>+$C23*'Estructura Poblacion'!D$19</f>
        <v>0.92440781854955811</v>
      </c>
      <c r="F23" s="68">
        <f>+$C23*'Estructura Poblacion'!E$19</f>
        <v>2.8053820626642478</v>
      </c>
      <c r="G23" s="68">
        <f>+$C23*'Estructura Poblacion'!F$19</f>
        <v>3.2017708315257858</v>
      </c>
      <c r="H23" s="68">
        <f>+$C23*'Estructura Poblacion'!G$19</f>
        <v>2.5637946233522024</v>
      </c>
      <c r="I23" s="68">
        <f>+$C23*'Estructura Poblacion'!H$19</f>
        <v>1.7449906147402483</v>
      </c>
      <c r="J23" s="68">
        <f>+$C23*'Estructura Poblacion'!I$19</f>
        <v>0.92815263450479224</v>
      </c>
      <c r="K23" s="68">
        <f>+$C23*'Estructura Poblacion'!J$19</f>
        <v>0.51126099828834681</v>
      </c>
      <c r="L23" s="68">
        <f>+$C23*'Estructura Poblacion'!K$19</f>
        <v>0.53724065897778395</v>
      </c>
      <c r="M23" s="147">
        <f>+ROUND(D23*Parámetros!$B$105,0)</f>
        <v>0</v>
      </c>
      <c r="N23" s="147">
        <f>+ROUND(E23*Parámetros!$B$106,0)</f>
        <v>0</v>
      </c>
      <c r="O23" s="147">
        <f>+ROUND(F23*Parámetros!$B$107,0)</f>
        <v>0</v>
      </c>
      <c r="P23" s="147">
        <f>+ROUND(G23*Parámetros!$B$108,0)</f>
        <v>0</v>
      </c>
      <c r="Q23" s="147">
        <f>+ROUND(H23*Parámetros!$B$109,0)</f>
        <v>0</v>
      </c>
      <c r="R23" s="147">
        <f>+ROUND(I23*Parámetros!$B$110,0)</f>
        <v>0</v>
      </c>
      <c r="S23" s="147">
        <f>+ROUND(J23*Parámetros!$B$111,0)</f>
        <v>0</v>
      </c>
      <c r="T23" s="147">
        <f>+ROUND(K23*Parámetros!$B$112,0)</f>
        <v>0</v>
      </c>
      <c r="U23" s="147">
        <f>+ROUND(L23*Parámetros!$B$113,0)</f>
        <v>0</v>
      </c>
      <c r="V23" s="147">
        <f t="shared" si="3"/>
        <v>0</v>
      </c>
      <c r="W23" s="147">
        <f t="shared" si="5"/>
        <v>0</v>
      </c>
      <c r="X23" s="68">
        <f t="shared" si="0"/>
        <v>0</v>
      </c>
      <c r="Y23" s="69">
        <f>+ROUND(M23*Parámetros!$C$105,0)</f>
        <v>0</v>
      </c>
      <c r="Z23" s="69">
        <f>+ROUND(N23*Parámetros!$C$106,0)</f>
        <v>0</v>
      </c>
      <c r="AA23" s="69">
        <f>+ROUND(O23*Parámetros!$C$107,0)</f>
        <v>0</v>
      </c>
      <c r="AB23" s="69">
        <f>+ROUND(P23*Parámetros!$C$108,0)</f>
        <v>0</v>
      </c>
      <c r="AC23" s="69">
        <f>+ROUND(Q23*Parámetros!$C$109,0)</f>
        <v>0</v>
      </c>
      <c r="AD23" s="69">
        <f>+ROUND(R23*Parámetros!$C$110,0)</f>
        <v>0</v>
      </c>
      <c r="AE23" s="69">
        <f>+ROUND(S23*Parámetros!$C$111,0)</f>
        <v>0</v>
      </c>
      <c r="AF23" s="69">
        <f>+ROUND(T23*Parámetros!$C$112,0)</f>
        <v>0</v>
      </c>
      <c r="AG23" s="69">
        <f>+ROUND(U23*Parámetros!$C$113,0)</f>
        <v>0</v>
      </c>
      <c r="AH23" s="69">
        <f t="shared" si="4"/>
        <v>0</v>
      </c>
      <c r="AI23" s="148">
        <f t="shared" si="6"/>
        <v>0</v>
      </c>
      <c r="AJ23" s="68">
        <f t="shared" si="1"/>
        <v>0</v>
      </c>
    </row>
    <row r="24" spans="1:36" x14ac:dyDescent="0.25">
      <c r="A24" s="7">
        <v>43906</v>
      </c>
      <c r="B24" s="145">
        <f t="shared" si="2"/>
        <v>14</v>
      </c>
      <c r="C24" s="65">
        <f>+'Modelo predictivo'!N21</f>
        <v>16.56361085921526</v>
      </c>
      <c r="D24" s="68">
        <f>+$C24*'Estructura Poblacion'!C$19</f>
        <v>0.67568679002128962</v>
      </c>
      <c r="E24" s="68">
        <f>+$C24*'Estructura Poblacion'!D$19</f>
        <v>1.1112144178331469</v>
      </c>
      <c r="F24" s="68">
        <f>+$C24*'Estructura Poblacion'!E$19</f>
        <v>3.372300550696695</v>
      </c>
      <c r="G24" s="68">
        <f>+$C24*'Estructura Poblacion'!F$19</f>
        <v>3.8487925341993829</v>
      </c>
      <c r="H24" s="68">
        <f>+$C24*'Estructura Poblacion'!G$19</f>
        <v>3.0818925291027677</v>
      </c>
      <c r="I24" s="68">
        <f>+$C24*'Estructura Poblacion'!H$19</f>
        <v>2.0976225981357124</v>
      </c>
      <c r="J24" s="68">
        <f>+$C24*'Estructura Poblacion'!I$19</f>
        <v>1.1157159953815898</v>
      </c>
      <c r="K24" s="68">
        <f>+$C24*'Estructura Poblacion'!J$19</f>
        <v>0.61457787480117632</v>
      </c>
      <c r="L24" s="68">
        <f>+$C24*'Estructura Poblacion'!K$19</f>
        <v>0.64580756904349945</v>
      </c>
      <c r="M24" s="147">
        <f>+ROUND(D24*Parámetros!$B$105,0)</f>
        <v>0</v>
      </c>
      <c r="N24" s="147">
        <f>+ROUND(E24*Parámetros!$B$106,0)</f>
        <v>0</v>
      </c>
      <c r="O24" s="147">
        <f>+ROUND(F24*Parámetros!$B$107,0)</f>
        <v>0</v>
      </c>
      <c r="P24" s="147">
        <f>+ROUND(G24*Parámetros!$B$108,0)</f>
        <v>0</v>
      </c>
      <c r="Q24" s="147">
        <f>+ROUND(H24*Parámetros!$B$109,0)</f>
        <v>0</v>
      </c>
      <c r="R24" s="147">
        <f>+ROUND(I24*Parámetros!$B$110,0)</f>
        <v>0</v>
      </c>
      <c r="S24" s="147">
        <f>+ROUND(J24*Parámetros!$B$111,0)</f>
        <v>0</v>
      </c>
      <c r="T24" s="147">
        <f>+ROUND(K24*Parámetros!$B$112,0)</f>
        <v>0</v>
      </c>
      <c r="U24" s="147">
        <f>+ROUND(L24*Parámetros!$B$113,0)</f>
        <v>0</v>
      </c>
      <c r="V24" s="147">
        <f t="shared" si="3"/>
        <v>0</v>
      </c>
      <c r="W24" s="147">
        <f t="shared" si="5"/>
        <v>0</v>
      </c>
      <c r="X24" s="68">
        <f t="shared" si="0"/>
        <v>0</v>
      </c>
      <c r="Y24" s="69">
        <f>+ROUND(M24*Parámetros!$C$105,0)</f>
        <v>0</v>
      </c>
      <c r="Z24" s="69">
        <f>+ROUND(N24*Parámetros!$C$106,0)</f>
        <v>0</v>
      </c>
      <c r="AA24" s="69">
        <f>+ROUND(O24*Parámetros!$C$107,0)</f>
        <v>0</v>
      </c>
      <c r="AB24" s="69">
        <f>+ROUND(P24*Parámetros!$C$108,0)</f>
        <v>0</v>
      </c>
      <c r="AC24" s="69">
        <f>+ROUND(Q24*Parámetros!$C$109,0)</f>
        <v>0</v>
      </c>
      <c r="AD24" s="69">
        <f>+ROUND(R24*Parámetros!$C$110,0)</f>
        <v>0</v>
      </c>
      <c r="AE24" s="69">
        <f>+ROUND(S24*Parámetros!$C$111,0)</f>
        <v>0</v>
      </c>
      <c r="AF24" s="69">
        <f>+ROUND(T24*Parámetros!$C$112,0)</f>
        <v>0</v>
      </c>
      <c r="AG24" s="69">
        <f>+ROUND(U24*Parámetros!$C$113,0)</f>
        <v>0</v>
      </c>
      <c r="AH24" s="69">
        <f t="shared" si="4"/>
        <v>0</v>
      </c>
      <c r="AI24" s="148">
        <f t="shared" si="6"/>
        <v>0</v>
      </c>
      <c r="AJ24" s="68">
        <f t="shared" si="1"/>
        <v>0</v>
      </c>
    </row>
    <row r="25" spans="1:36" x14ac:dyDescent="0.25">
      <c r="A25" s="7">
        <v>43907</v>
      </c>
      <c r="B25" s="145">
        <f t="shared" si="2"/>
        <v>15</v>
      </c>
      <c r="C25" s="65">
        <f>+'Modelo predictivo'!N22</f>
        <v>19.910823315382004</v>
      </c>
      <c r="D25" s="68">
        <f>+$C25*'Estructura Poblacion'!C$19</f>
        <v>0.81223112562841915</v>
      </c>
      <c r="E25" s="68">
        <f>+$C25*'Estructura Poblacion'!D$19</f>
        <v>1.3357711749591958</v>
      </c>
      <c r="F25" s="68">
        <f>+$C25*'Estructura Poblacion'!E$19</f>
        <v>4.0537827773181876</v>
      </c>
      <c r="G25" s="68">
        <f>+$C25*'Estructura Poblacion'!F$19</f>
        <v>4.6265653532526851</v>
      </c>
      <c r="H25" s="68">
        <f>+$C25*'Estructura Poblacion'!G$19</f>
        <v>3.7046884369310895</v>
      </c>
      <c r="I25" s="68">
        <f>+$C25*'Estructura Poblacion'!H$19</f>
        <v>2.521514981776833</v>
      </c>
      <c r="J25" s="68">
        <f>+$C25*'Estructura Poblacion'!I$19</f>
        <v>1.3411824416189453</v>
      </c>
      <c r="K25" s="68">
        <f>+$C25*'Estructura Poblacion'!J$19</f>
        <v>0.7387731807223179</v>
      </c>
      <c r="L25" s="68">
        <f>+$C25*'Estructura Poblacion'!K$19</f>
        <v>0.77631384317433105</v>
      </c>
      <c r="M25" s="147">
        <f>+ROUND(D25*Parámetros!$B$105,0)</f>
        <v>0</v>
      </c>
      <c r="N25" s="147">
        <f>+ROUND(E25*Parámetros!$B$106,0)</f>
        <v>0</v>
      </c>
      <c r="O25" s="147">
        <f>+ROUND(F25*Parámetros!$B$107,0)</f>
        <v>0</v>
      </c>
      <c r="P25" s="147">
        <f>+ROUND(G25*Parámetros!$B$108,0)</f>
        <v>0</v>
      </c>
      <c r="Q25" s="147">
        <f>+ROUND(H25*Parámetros!$B$109,0)</f>
        <v>0</v>
      </c>
      <c r="R25" s="147">
        <f>+ROUND(I25*Parámetros!$B$110,0)</f>
        <v>0</v>
      </c>
      <c r="S25" s="147">
        <f>+ROUND(J25*Parámetros!$B$111,0)</f>
        <v>0</v>
      </c>
      <c r="T25" s="147">
        <f>+ROUND(K25*Parámetros!$B$112,0)</f>
        <v>0</v>
      </c>
      <c r="U25" s="147">
        <f>+ROUND(L25*Parámetros!$B$113,0)</f>
        <v>0</v>
      </c>
      <c r="V25" s="147">
        <f t="shared" si="3"/>
        <v>0</v>
      </c>
      <c r="W25" s="147">
        <f t="shared" si="5"/>
        <v>0</v>
      </c>
      <c r="X25" s="68">
        <f t="shared" si="0"/>
        <v>0</v>
      </c>
      <c r="Y25" s="69">
        <f>+ROUND(M25*Parámetros!$C$105,0)</f>
        <v>0</v>
      </c>
      <c r="Z25" s="69">
        <f>+ROUND(N25*Parámetros!$C$106,0)</f>
        <v>0</v>
      </c>
      <c r="AA25" s="69">
        <f>+ROUND(O25*Parámetros!$C$107,0)</f>
        <v>0</v>
      </c>
      <c r="AB25" s="69">
        <f>+ROUND(P25*Parámetros!$C$108,0)</f>
        <v>0</v>
      </c>
      <c r="AC25" s="69">
        <f>+ROUND(Q25*Parámetros!$C$109,0)</f>
        <v>0</v>
      </c>
      <c r="AD25" s="69">
        <f>+ROUND(R25*Parámetros!$C$110,0)</f>
        <v>0</v>
      </c>
      <c r="AE25" s="69">
        <f>+ROUND(S25*Parámetros!$C$111,0)</f>
        <v>0</v>
      </c>
      <c r="AF25" s="69">
        <f>+ROUND(T25*Parámetros!$C$112,0)</f>
        <v>0</v>
      </c>
      <c r="AG25" s="69">
        <f>+ROUND(U25*Parámetros!$C$113,0)</f>
        <v>0</v>
      </c>
      <c r="AH25" s="69">
        <f t="shared" si="4"/>
        <v>0</v>
      </c>
      <c r="AI25" s="148">
        <f t="shared" si="6"/>
        <v>0</v>
      </c>
      <c r="AJ25" s="68">
        <f t="shared" si="1"/>
        <v>0</v>
      </c>
    </row>
    <row r="26" spans="1:36" x14ac:dyDescent="0.25">
      <c r="A26" s="7">
        <v>43908</v>
      </c>
      <c r="B26" s="145">
        <f t="shared" si="2"/>
        <v>16</v>
      </c>
      <c r="C26" s="65">
        <f>+'Modelo predictivo'!N23</f>
        <v>23.934444323182106</v>
      </c>
      <c r="D26" s="68">
        <f>+$C26*'Estructura Poblacion'!C$19</f>
        <v>0.97636849797619485</v>
      </c>
      <c r="E26" s="68">
        <f>+$C26*'Estructura Poblacion'!D$19</f>
        <v>1.6057066204225432</v>
      </c>
      <c r="F26" s="68">
        <f>+$C26*'Estructura Poblacion'!E$19</f>
        <v>4.8729797178723642</v>
      </c>
      <c r="G26" s="68">
        <f>+$C26*'Estructura Poblacion'!F$19</f>
        <v>5.5615114001560428</v>
      </c>
      <c r="H26" s="68">
        <f>+$C26*'Estructura Poblacion'!G$19</f>
        <v>4.4533396597398571</v>
      </c>
      <c r="I26" s="68">
        <f>+$C26*'Estructura Poblacion'!H$19</f>
        <v>3.031068026945086</v>
      </c>
      <c r="J26" s="68">
        <f>+$C26*'Estructura Poblacion'!I$19</f>
        <v>1.6122114072178544</v>
      </c>
      <c r="K26" s="68">
        <f>+$C26*'Estructura Poblacion'!J$19</f>
        <v>0.88806601722984679</v>
      </c>
      <c r="L26" s="68">
        <f>+$C26*'Estructura Poblacion'!K$19</f>
        <v>0.93319297562231762</v>
      </c>
      <c r="M26" s="147">
        <f>+ROUND(D26*Parámetros!$B$105,0)</f>
        <v>0</v>
      </c>
      <c r="N26" s="147">
        <f>+ROUND(E26*Parámetros!$B$106,0)</f>
        <v>0</v>
      </c>
      <c r="O26" s="147">
        <f>+ROUND(F26*Parámetros!$B$107,0)</f>
        <v>0</v>
      </c>
      <c r="P26" s="147">
        <f>+ROUND(G26*Parámetros!$B$108,0)</f>
        <v>0</v>
      </c>
      <c r="Q26" s="147">
        <f>+ROUND(H26*Parámetros!$B$109,0)</f>
        <v>0</v>
      </c>
      <c r="R26" s="147">
        <f>+ROUND(I26*Parámetros!$B$110,0)</f>
        <v>0</v>
      </c>
      <c r="S26" s="147">
        <f>+ROUND(J26*Parámetros!$B$111,0)</f>
        <v>0</v>
      </c>
      <c r="T26" s="147">
        <f>+ROUND(K26*Parámetros!$B$112,0)</f>
        <v>0</v>
      </c>
      <c r="U26" s="147">
        <f>+ROUND(L26*Parámetros!$B$113,0)</f>
        <v>0</v>
      </c>
      <c r="V26" s="147">
        <f t="shared" si="3"/>
        <v>0</v>
      </c>
      <c r="W26" s="147">
        <f t="shared" si="5"/>
        <v>0</v>
      </c>
      <c r="X26" s="68">
        <f t="shared" si="0"/>
        <v>0</v>
      </c>
      <c r="Y26" s="69">
        <f>+ROUND(M26*Parámetros!$C$105,0)</f>
        <v>0</v>
      </c>
      <c r="Z26" s="69">
        <f>+ROUND(N26*Parámetros!$C$106,0)</f>
        <v>0</v>
      </c>
      <c r="AA26" s="69">
        <f>+ROUND(O26*Parámetros!$C$107,0)</f>
        <v>0</v>
      </c>
      <c r="AB26" s="69">
        <f>+ROUND(P26*Parámetros!$C$108,0)</f>
        <v>0</v>
      </c>
      <c r="AC26" s="69">
        <f>+ROUND(Q26*Parámetros!$C$109,0)</f>
        <v>0</v>
      </c>
      <c r="AD26" s="69">
        <f>+ROUND(R26*Parámetros!$C$110,0)</f>
        <v>0</v>
      </c>
      <c r="AE26" s="69">
        <f>+ROUND(S26*Parámetros!$C$111,0)</f>
        <v>0</v>
      </c>
      <c r="AF26" s="69">
        <f>+ROUND(T26*Parámetros!$C$112,0)</f>
        <v>0</v>
      </c>
      <c r="AG26" s="69">
        <f>+ROUND(U26*Parámetros!$C$113,0)</f>
        <v>0</v>
      </c>
      <c r="AH26" s="69">
        <f t="shared" si="4"/>
        <v>0</v>
      </c>
      <c r="AI26" s="148">
        <f t="shared" si="6"/>
        <v>0</v>
      </c>
      <c r="AJ26" s="68">
        <f t="shared" si="1"/>
        <v>0</v>
      </c>
    </row>
    <row r="27" spans="1:36" x14ac:dyDescent="0.25">
      <c r="A27" s="7">
        <v>43909</v>
      </c>
      <c r="B27" s="145">
        <f t="shared" si="2"/>
        <v>17</v>
      </c>
      <c r="C27" s="65">
        <f>+'Modelo predictivo'!N24</f>
        <v>32.662299372255802</v>
      </c>
      <c r="D27" s="68">
        <f>+$C27*'Estructura Poblacion'!C$19</f>
        <v>1.3324077947216093</v>
      </c>
      <c r="E27" s="68">
        <f>+$C27*'Estructura Poblacion'!D$19</f>
        <v>2.1912382686677501</v>
      </c>
      <c r="F27" s="68">
        <f>+$C27*'Estructura Poblacion'!E$19</f>
        <v>6.6499443325666876</v>
      </c>
      <c r="G27" s="68">
        <f>+$C27*'Estructura Poblacion'!F$19</f>
        <v>7.5895536934679688</v>
      </c>
      <c r="H27" s="68">
        <f>+$C27*'Estructura Poblacion'!G$19</f>
        <v>6.0772797232597062</v>
      </c>
      <c r="I27" s="68">
        <f>+$C27*'Estructura Poblacion'!H$19</f>
        <v>4.136367236145249</v>
      </c>
      <c r="J27" s="68">
        <f>+$C27*'Estructura Poblacion'!I$19</f>
        <v>2.2001150694320515</v>
      </c>
      <c r="K27" s="68">
        <f>+$C27*'Estructura Poblacion'!J$19</f>
        <v>1.2119052243462207</v>
      </c>
      <c r="L27" s="68">
        <f>+$C27*'Estructura Poblacion'!K$19</f>
        <v>1.2734880296485602</v>
      </c>
      <c r="M27" s="147">
        <f>+ROUND(D27*Parámetros!$B$105,0)</f>
        <v>0</v>
      </c>
      <c r="N27" s="147">
        <f>+ROUND(E27*Parámetros!$B$106,0)</f>
        <v>0</v>
      </c>
      <c r="O27" s="147">
        <f>+ROUND(F27*Parámetros!$B$107,0)</f>
        <v>0</v>
      </c>
      <c r="P27" s="147">
        <f>+ROUND(G27*Parámetros!$B$108,0)</f>
        <v>0</v>
      </c>
      <c r="Q27" s="147">
        <f>+ROUND(H27*Parámetros!$B$109,0)</f>
        <v>0</v>
      </c>
      <c r="R27" s="147">
        <f>+ROUND(I27*Parámetros!$B$110,0)</f>
        <v>0</v>
      </c>
      <c r="S27" s="147">
        <f>+ROUND(J27*Parámetros!$B$111,0)</f>
        <v>0</v>
      </c>
      <c r="T27" s="147">
        <f>+ROUND(K27*Parámetros!$B$112,0)</f>
        <v>0</v>
      </c>
      <c r="U27" s="147">
        <f>+ROUND(L27*Parámetros!$B$113,0)</f>
        <v>0</v>
      </c>
      <c r="V27" s="147">
        <f t="shared" si="3"/>
        <v>0</v>
      </c>
      <c r="W27" s="147">
        <f t="shared" si="5"/>
        <v>0</v>
      </c>
      <c r="X27" s="68">
        <f t="shared" si="0"/>
        <v>0</v>
      </c>
      <c r="Y27" s="69">
        <f>+ROUND(M27*Parámetros!$C$105,0)</f>
        <v>0</v>
      </c>
      <c r="Z27" s="69">
        <f>+ROUND(N27*Parámetros!$C$106,0)</f>
        <v>0</v>
      </c>
      <c r="AA27" s="69">
        <f>+ROUND(O27*Parámetros!$C$107,0)</f>
        <v>0</v>
      </c>
      <c r="AB27" s="69">
        <f>+ROUND(P27*Parámetros!$C$108,0)</f>
        <v>0</v>
      </c>
      <c r="AC27" s="69">
        <f>+ROUND(Q27*Parámetros!$C$109,0)</f>
        <v>0</v>
      </c>
      <c r="AD27" s="69">
        <f>+ROUND(R27*Parámetros!$C$110,0)</f>
        <v>0</v>
      </c>
      <c r="AE27" s="69">
        <f>+ROUND(S27*Parámetros!$C$111,0)</f>
        <v>0</v>
      </c>
      <c r="AF27" s="69">
        <f>+ROUND(T27*Parámetros!$C$112,0)</f>
        <v>0</v>
      </c>
      <c r="AG27" s="69">
        <f>+ROUND(U27*Parámetros!$C$113,0)</f>
        <v>0</v>
      </c>
      <c r="AH27" s="69">
        <f t="shared" si="4"/>
        <v>0</v>
      </c>
      <c r="AI27" s="148">
        <f t="shared" si="6"/>
        <v>0</v>
      </c>
      <c r="AJ27" s="68">
        <f t="shared" si="1"/>
        <v>0</v>
      </c>
    </row>
    <row r="28" spans="1:36" x14ac:dyDescent="0.25">
      <c r="A28" s="7">
        <v>43910</v>
      </c>
      <c r="B28" s="145">
        <f t="shared" si="2"/>
        <v>18</v>
      </c>
      <c r="C28" s="65">
        <f>+'Modelo predictivo'!N25</f>
        <v>40.470949649810791</v>
      </c>
      <c r="D28" s="68">
        <f>+$C28*'Estructura Poblacion'!C$19</f>
        <v>1.6509495598769128</v>
      </c>
      <c r="E28" s="68">
        <f>+$C28*'Estructura Poblacion'!D$19</f>
        <v>2.7151025906436774</v>
      </c>
      <c r="F28" s="68">
        <f>+$C28*'Estructura Poblacion'!E$19</f>
        <v>8.2397616649719581</v>
      </c>
      <c r="G28" s="68">
        <f>+$C28*'Estructura Poblacion'!F$19</f>
        <v>9.4040055751183349</v>
      </c>
      <c r="H28" s="68">
        <f>+$C28*'Estructura Poblacion'!G$19</f>
        <v>7.5301888236557737</v>
      </c>
      <c r="I28" s="68">
        <f>+$C28*'Estructura Poblacion'!H$19</f>
        <v>5.1252579691115558</v>
      </c>
      <c r="J28" s="68">
        <f>+$C28*'Estructura Poblacion'!I$19</f>
        <v>2.7261015883777007</v>
      </c>
      <c r="K28" s="68">
        <f>+$C28*'Estructura Poblacion'!J$19</f>
        <v>1.5016381656375453</v>
      </c>
      <c r="L28" s="68">
        <f>+$C28*'Estructura Poblacion'!K$19</f>
        <v>1.5779437124173328</v>
      </c>
      <c r="M28" s="147">
        <f>+ROUND(D28*Parámetros!$B$105,0)</f>
        <v>0</v>
      </c>
      <c r="N28" s="147">
        <f>+ROUND(E28*Parámetros!$B$106,0)</f>
        <v>0</v>
      </c>
      <c r="O28" s="147">
        <f>+ROUND(F28*Parámetros!$B$107,0)</f>
        <v>0</v>
      </c>
      <c r="P28" s="147">
        <f>+ROUND(G28*Parámetros!$B$108,0)</f>
        <v>0</v>
      </c>
      <c r="Q28" s="147">
        <f>+ROUND(H28*Parámetros!$B$109,0)</f>
        <v>0</v>
      </c>
      <c r="R28" s="147">
        <f>+ROUND(I28*Parámetros!$B$110,0)</f>
        <v>1</v>
      </c>
      <c r="S28" s="147">
        <f>+ROUND(J28*Parámetros!$B$111,0)</f>
        <v>0</v>
      </c>
      <c r="T28" s="147">
        <f>+ROUND(K28*Parámetros!$B$112,0)</f>
        <v>0</v>
      </c>
      <c r="U28" s="147">
        <f>+ROUND(L28*Parámetros!$B$113,0)</f>
        <v>0</v>
      </c>
      <c r="V28" s="147">
        <f t="shared" si="3"/>
        <v>1</v>
      </c>
      <c r="W28" s="147">
        <f t="shared" si="5"/>
        <v>0</v>
      </c>
      <c r="X28" s="68">
        <f t="shared" si="0"/>
        <v>1</v>
      </c>
      <c r="Y28" s="69">
        <f>+ROUND(M28*Parámetros!$C$105,0)</f>
        <v>0</v>
      </c>
      <c r="Z28" s="69">
        <f>+ROUND(N28*Parámetros!$C$106,0)</f>
        <v>0</v>
      </c>
      <c r="AA28" s="69">
        <f>+ROUND(O28*Parámetros!$C$107,0)</f>
        <v>0</v>
      </c>
      <c r="AB28" s="69">
        <f>+ROUND(P28*Parámetros!$C$108,0)</f>
        <v>0</v>
      </c>
      <c r="AC28" s="69">
        <f>+ROUND(Q28*Parámetros!$C$109,0)</f>
        <v>0</v>
      </c>
      <c r="AD28" s="69">
        <f>+ROUND(R28*Parámetros!$C$110,0)</f>
        <v>0</v>
      </c>
      <c r="AE28" s="69">
        <f>+ROUND(S28*Parámetros!$C$111,0)</f>
        <v>0</v>
      </c>
      <c r="AF28" s="69">
        <f>+ROUND(T28*Parámetros!$C$112,0)</f>
        <v>0</v>
      </c>
      <c r="AG28" s="69">
        <f>+ROUND(U28*Parámetros!$C$113,0)</f>
        <v>0</v>
      </c>
      <c r="AH28" s="69">
        <f t="shared" si="4"/>
        <v>0</v>
      </c>
      <c r="AI28" s="148">
        <f t="shared" si="6"/>
        <v>0</v>
      </c>
      <c r="AJ28" s="68">
        <f t="shared" si="1"/>
        <v>0</v>
      </c>
    </row>
    <row r="29" spans="1:36" x14ac:dyDescent="0.25">
      <c r="A29" s="7">
        <v>43911</v>
      </c>
      <c r="B29" s="145">
        <f t="shared" si="2"/>
        <v>19</v>
      </c>
      <c r="C29" s="65">
        <f>+'Modelo predictivo'!N26</f>
        <v>50.146413736045361</v>
      </c>
      <c r="D29" s="68">
        <f>+$C29*'Estructura Poblacion'!C$19</f>
        <v>2.0456450961317314</v>
      </c>
      <c r="E29" s="68">
        <f>+$C29*'Estructura Poblacion'!D$19</f>
        <v>3.3642071417729382</v>
      </c>
      <c r="F29" s="68">
        <f>+$C29*'Estructura Poblacion'!E$19</f>
        <v>10.20965658363348</v>
      </c>
      <c r="G29" s="68">
        <f>+$C29*'Estructura Poblacion'!F$19</f>
        <v>11.652238418580474</v>
      </c>
      <c r="H29" s="68">
        <f>+$C29*'Estructura Poblacion'!G$19</f>
        <v>9.3304448630192329</v>
      </c>
      <c r="I29" s="68">
        <f>+$C29*'Estructura Poblacion'!H$19</f>
        <v>6.3505627826114832</v>
      </c>
      <c r="J29" s="68">
        <f>+$C29*'Estructura Poblacion'!I$19</f>
        <v>3.3778356900482995</v>
      </c>
      <c r="K29" s="68">
        <f>+$C29*'Estructura Poblacion'!J$19</f>
        <v>1.8606375532937018</v>
      </c>
      <c r="L29" s="68">
        <f>+$C29*'Estructura Poblacion'!K$19</f>
        <v>1.9551856069540212</v>
      </c>
      <c r="M29" s="147">
        <f>+ROUND(D29*Parámetros!$B$105,0)</f>
        <v>0</v>
      </c>
      <c r="N29" s="147">
        <f>+ROUND(E29*Parámetros!$B$106,0)</f>
        <v>0</v>
      </c>
      <c r="O29" s="147">
        <f>+ROUND(F29*Parámetros!$B$107,0)</f>
        <v>0</v>
      </c>
      <c r="P29" s="147">
        <f>+ROUND(G29*Parámetros!$B$108,0)</f>
        <v>0</v>
      </c>
      <c r="Q29" s="147">
        <f>+ROUND(H29*Parámetros!$B$109,0)</f>
        <v>0</v>
      </c>
      <c r="R29" s="147">
        <f>+ROUND(I29*Parámetros!$B$110,0)</f>
        <v>1</v>
      </c>
      <c r="S29" s="147">
        <f>+ROUND(J29*Parámetros!$B$111,0)</f>
        <v>1</v>
      </c>
      <c r="T29" s="147">
        <f>+ROUND(K29*Parámetros!$B$112,0)</f>
        <v>0</v>
      </c>
      <c r="U29" s="147">
        <f>+ROUND(L29*Parámetros!$B$113,0)</f>
        <v>1</v>
      </c>
      <c r="V29" s="147">
        <f t="shared" si="3"/>
        <v>3</v>
      </c>
      <c r="W29" s="147">
        <f t="shared" si="5"/>
        <v>0</v>
      </c>
      <c r="X29" s="68">
        <f t="shared" si="0"/>
        <v>4</v>
      </c>
      <c r="Y29" s="69">
        <f>+ROUND(M29*Parámetros!$C$105,0)</f>
        <v>0</v>
      </c>
      <c r="Z29" s="69">
        <f>+ROUND(N29*Parámetros!$C$106,0)</f>
        <v>0</v>
      </c>
      <c r="AA29" s="69">
        <f>+ROUND(O29*Parámetros!$C$107,0)</f>
        <v>0</v>
      </c>
      <c r="AB29" s="69">
        <f>+ROUND(P29*Parámetros!$C$108,0)</f>
        <v>0</v>
      </c>
      <c r="AC29" s="69">
        <f>+ROUND(Q29*Parámetros!$C$109,0)</f>
        <v>0</v>
      </c>
      <c r="AD29" s="69">
        <f>+ROUND(R29*Parámetros!$C$110,0)</f>
        <v>0</v>
      </c>
      <c r="AE29" s="69">
        <f>+ROUND(S29*Parámetros!$C$111,0)</f>
        <v>0</v>
      </c>
      <c r="AF29" s="69">
        <f>+ROUND(T29*Parámetros!$C$112,0)</f>
        <v>0</v>
      </c>
      <c r="AG29" s="69">
        <f>+ROUND(U29*Parámetros!$C$113,0)</f>
        <v>1</v>
      </c>
      <c r="AH29" s="69">
        <f t="shared" si="4"/>
        <v>1</v>
      </c>
      <c r="AI29" s="148">
        <f t="shared" si="6"/>
        <v>0</v>
      </c>
      <c r="AJ29" s="68">
        <f t="shared" si="1"/>
        <v>1</v>
      </c>
    </row>
    <row r="30" spans="1:36" x14ac:dyDescent="0.25">
      <c r="A30" s="7">
        <v>43912</v>
      </c>
      <c r="B30" s="145">
        <f t="shared" si="2"/>
        <v>20</v>
      </c>
      <c r="C30" s="65">
        <f>+'Modelo predictivo'!N27</f>
        <v>62.134981110692024</v>
      </c>
      <c r="D30" s="68">
        <f>+$C30*'Estructura Poblacion'!C$19</f>
        <v>2.5347000899480223</v>
      </c>
      <c r="E30" s="68">
        <f>+$C30*'Estructura Poblacion'!D$19</f>
        <v>4.1684924530557588</v>
      </c>
      <c r="F30" s="68">
        <f>+$C30*'Estructura Poblacion'!E$19</f>
        <v>12.650492262714435</v>
      </c>
      <c r="G30" s="68">
        <f>+$C30*'Estructura Poblacion'!F$19</f>
        <v>14.43795398503954</v>
      </c>
      <c r="H30" s="68">
        <f>+$C30*'Estructura Poblacion'!G$19</f>
        <v>11.561086269691305</v>
      </c>
      <c r="I30" s="68">
        <f>+$C30*'Estructura Poblacion'!H$19</f>
        <v>7.8687999627816767</v>
      </c>
      <c r="J30" s="68">
        <f>+$C30*'Estructura Poblacion'!I$19</f>
        <v>4.185379195826898</v>
      </c>
      <c r="K30" s="68">
        <f>+$C30*'Estructura Poblacion'!J$19</f>
        <v>2.3054625568298053</v>
      </c>
      <c r="L30" s="68">
        <f>+$C30*'Estructura Poblacion'!K$19</f>
        <v>2.4226143348045848</v>
      </c>
      <c r="M30" s="147">
        <f>+ROUND(D30*Parámetros!$B$105,0)</f>
        <v>0</v>
      </c>
      <c r="N30" s="147">
        <f>+ROUND(E30*Parámetros!$B$106,0)</f>
        <v>0</v>
      </c>
      <c r="O30" s="147">
        <f>+ROUND(F30*Parámetros!$B$107,0)</f>
        <v>0</v>
      </c>
      <c r="P30" s="147">
        <f>+ROUND(G30*Parámetros!$B$108,0)</f>
        <v>0</v>
      </c>
      <c r="Q30" s="147">
        <f>+ROUND(H30*Parámetros!$B$109,0)</f>
        <v>1</v>
      </c>
      <c r="R30" s="147">
        <f>+ROUND(I30*Parámetros!$B$110,0)</f>
        <v>1</v>
      </c>
      <c r="S30" s="147">
        <f>+ROUND(J30*Parámetros!$B$111,0)</f>
        <v>1</v>
      </c>
      <c r="T30" s="147">
        <f>+ROUND(K30*Parámetros!$B$112,0)</f>
        <v>1</v>
      </c>
      <c r="U30" s="147">
        <f>+ROUND(L30*Parámetros!$B$113,0)</f>
        <v>1</v>
      </c>
      <c r="V30" s="147">
        <f t="shared" si="3"/>
        <v>5</v>
      </c>
      <c r="W30" s="147">
        <f t="shared" si="5"/>
        <v>0</v>
      </c>
      <c r="X30" s="68">
        <f t="shared" si="0"/>
        <v>9</v>
      </c>
      <c r="Y30" s="69">
        <f>+ROUND(M30*Parámetros!$C$105,0)</f>
        <v>0</v>
      </c>
      <c r="Z30" s="69">
        <f>+ROUND(N30*Parámetros!$C$106,0)</f>
        <v>0</v>
      </c>
      <c r="AA30" s="69">
        <f>+ROUND(O30*Parámetros!$C$107,0)</f>
        <v>0</v>
      </c>
      <c r="AB30" s="69">
        <f>+ROUND(P30*Parámetros!$C$108,0)</f>
        <v>0</v>
      </c>
      <c r="AC30" s="69">
        <f>+ROUND(Q30*Parámetros!$C$109,0)</f>
        <v>0</v>
      </c>
      <c r="AD30" s="69">
        <f>+ROUND(R30*Parámetros!$C$110,0)</f>
        <v>0</v>
      </c>
      <c r="AE30" s="69">
        <f>+ROUND(S30*Parámetros!$C$111,0)</f>
        <v>0</v>
      </c>
      <c r="AF30" s="69">
        <f>+ROUND(T30*Parámetros!$C$112,0)</f>
        <v>0</v>
      </c>
      <c r="AG30" s="69">
        <f>+ROUND(U30*Parámetros!$C$113,0)</f>
        <v>1</v>
      </c>
      <c r="AH30" s="69">
        <f t="shared" si="4"/>
        <v>1</v>
      </c>
      <c r="AI30" s="148">
        <f t="shared" si="6"/>
        <v>0</v>
      </c>
      <c r="AJ30" s="68">
        <f t="shared" si="1"/>
        <v>2</v>
      </c>
    </row>
    <row r="31" spans="1:36" x14ac:dyDescent="0.25">
      <c r="A31" s="7">
        <v>43913</v>
      </c>
      <c r="B31" s="145">
        <f t="shared" si="2"/>
        <v>21</v>
      </c>
      <c r="C31" s="65">
        <f>+'Modelo predictivo'!N28</f>
        <v>76.989628218114376</v>
      </c>
      <c r="D31" s="68">
        <f>+$C31*'Estructura Poblacion'!C$19</f>
        <v>3.1406723568785178</v>
      </c>
      <c r="E31" s="68">
        <f>+$C31*'Estructura Poblacion'!D$19</f>
        <v>5.1650564376779631</v>
      </c>
      <c r="F31" s="68">
        <f>+$C31*'Estructura Poblacion'!E$19</f>
        <v>15.674853016329653</v>
      </c>
      <c r="G31" s="68">
        <f>+$C31*'Estructura Poblacion'!F$19</f>
        <v>17.88964428198982</v>
      </c>
      <c r="H31" s="68">
        <f>+$C31*'Estructura Poblacion'!G$19</f>
        <v>14.325002080799171</v>
      </c>
      <c r="I31" s="68">
        <f>+$C31*'Estructura Poblacion'!H$19</f>
        <v>9.7499986775247649</v>
      </c>
      <c r="J31" s="68">
        <f>+$C31*'Estructura Poblacion'!I$19</f>
        <v>5.1859803041461738</v>
      </c>
      <c r="K31" s="68">
        <f>+$C31*'Estructura Poblacion'!J$19</f>
        <v>2.8566308695725491</v>
      </c>
      <c r="L31" s="68">
        <f>+$C31*'Estructura Poblacion'!K$19</f>
        <v>3.0017901931957658</v>
      </c>
      <c r="M31" s="147">
        <f>+ROUND(D31*Parámetros!$B$105,0)</f>
        <v>0</v>
      </c>
      <c r="N31" s="147">
        <f>+ROUND(E31*Parámetros!$B$106,0)</f>
        <v>0</v>
      </c>
      <c r="O31" s="147">
        <f>+ROUND(F31*Parámetros!$B$107,0)</f>
        <v>0</v>
      </c>
      <c r="P31" s="147">
        <f>+ROUND(G31*Parámetros!$B$108,0)</f>
        <v>1</v>
      </c>
      <c r="Q31" s="147">
        <f>+ROUND(H31*Parámetros!$B$109,0)</f>
        <v>1</v>
      </c>
      <c r="R31" s="147">
        <f>+ROUND(I31*Parámetros!$B$110,0)</f>
        <v>1</v>
      </c>
      <c r="S31" s="147">
        <f>+ROUND(J31*Parámetros!$B$111,0)</f>
        <v>1</v>
      </c>
      <c r="T31" s="147">
        <f>+ROUND(K31*Parámetros!$B$112,0)</f>
        <v>1</v>
      </c>
      <c r="U31" s="147">
        <f>+ROUND(L31*Parámetros!$B$113,0)</f>
        <v>1</v>
      </c>
      <c r="V31" s="147">
        <f t="shared" si="3"/>
        <v>6</v>
      </c>
      <c r="W31" s="147">
        <f t="shared" si="5"/>
        <v>0</v>
      </c>
      <c r="X31" s="68">
        <f t="shared" si="0"/>
        <v>15</v>
      </c>
      <c r="Y31" s="69">
        <f>+ROUND(M31*Parámetros!$C$105,0)</f>
        <v>0</v>
      </c>
      <c r="Z31" s="69">
        <f>+ROUND(N31*Parámetros!$C$106,0)</f>
        <v>0</v>
      </c>
      <c r="AA31" s="69">
        <f>+ROUND(O31*Parámetros!$C$107,0)</f>
        <v>0</v>
      </c>
      <c r="AB31" s="69">
        <f>+ROUND(P31*Parámetros!$C$108,0)</f>
        <v>0</v>
      </c>
      <c r="AC31" s="69">
        <f>+ROUND(Q31*Parámetros!$C$109,0)</f>
        <v>0</v>
      </c>
      <c r="AD31" s="69">
        <f>+ROUND(R31*Parámetros!$C$110,0)</f>
        <v>0</v>
      </c>
      <c r="AE31" s="69">
        <f>+ROUND(S31*Parámetros!$C$111,0)</f>
        <v>0</v>
      </c>
      <c r="AF31" s="69">
        <f>+ROUND(T31*Parámetros!$C$112,0)</f>
        <v>0</v>
      </c>
      <c r="AG31" s="69">
        <f>+ROUND(U31*Parámetros!$C$113,0)</f>
        <v>1</v>
      </c>
      <c r="AH31" s="69">
        <f t="shared" si="4"/>
        <v>1</v>
      </c>
      <c r="AI31" s="148">
        <f t="shared" si="6"/>
        <v>0</v>
      </c>
      <c r="AJ31" s="68">
        <f t="shared" si="1"/>
        <v>3</v>
      </c>
    </row>
    <row r="32" spans="1:36" x14ac:dyDescent="0.25">
      <c r="A32" s="7">
        <v>43914</v>
      </c>
      <c r="B32" s="145">
        <f t="shared" si="2"/>
        <v>22</v>
      </c>
      <c r="C32" s="65">
        <f>+'Modelo predictivo'!N29</f>
        <v>95.395519569516182</v>
      </c>
      <c r="D32" s="68">
        <f>+$C32*'Estructura Poblacion'!C$19</f>
        <v>3.8915121194409252</v>
      </c>
      <c r="E32" s="68">
        <f>+$C32*'Estructura Poblacion'!D$19</f>
        <v>6.3998652010925552</v>
      </c>
      <c r="F32" s="68">
        <f>+$C32*'Estructura Poblacion'!E$19</f>
        <v>19.422236245021164</v>
      </c>
      <c r="G32" s="68">
        <f>+$C32*'Estructura Poblacion'!F$19</f>
        <v>22.166517110063282</v>
      </c>
      <c r="H32" s="68">
        <f>+$C32*'Estructura Poblacion'!G$19</f>
        <v>17.749676780627873</v>
      </c>
      <c r="I32" s="68">
        <f>+$C32*'Estructura Poblacion'!H$19</f>
        <v>12.080928446745405</v>
      </c>
      <c r="J32" s="68">
        <f>+$C32*'Estructura Poblacion'!I$19</f>
        <v>6.425791331135466</v>
      </c>
      <c r="K32" s="68">
        <f>+$C32*'Estructura Poblacion'!J$19</f>
        <v>3.5395649041084098</v>
      </c>
      <c r="L32" s="68">
        <f>+$C32*'Estructura Poblacion'!K$19</f>
        <v>3.7194274312811046</v>
      </c>
      <c r="M32" s="147">
        <f>+ROUND(D32*Parámetros!$B$105,0)</f>
        <v>0</v>
      </c>
      <c r="N32" s="147">
        <f>+ROUND(E32*Parámetros!$B$106,0)</f>
        <v>0</v>
      </c>
      <c r="O32" s="147">
        <f>+ROUND(F32*Parámetros!$B$107,0)</f>
        <v>0</v>
      </c>
      <c r="P32" s="147">
        <f>+ROUND(G32*Parámetros!$B$108,0)</f>
        <v>1</v>
      </c>
      <c r="Q32" s="147">
        <f>+ROUND(H32*Parámetros!$B$109,0)</f>
        <v>1</v>
      </c>
      <c r="R32" s="147">
        <f>+ROUND(I32*Parámetros!$B$110,0)</f>
        <v>1</v>
      </c>
      <c r="S32" s="147">
        <f>+ROUND(J32*Parámetros!$B$111,0)</f>
        <v>1</v>
      </c>
      <c r="T32" s="147">
        <f>+ROUND(K32*Parámetros!$B$112,0)</f>
        <v>1</v>
      </c>
      <c r="U32" s="147">
        <f>+ROUND(L32*Parámetros!$B$113,0)</f>
        <v>1</v>
      </c>
      <c r="V32" s="147">
        <f t="shared" si="3"/>
        <v>6</v>
      </c>
      <c r="W32" s="147">
        <f t="shared" si="5"/>
        <v>0</v>
      </c>
      <c r="X32" s="68">
        <f t="shared" si="0"/>
        <v>21</v>
      </c>
      <c r="Y32" s="69">
        <f>+ROUND(M32*Parámetros!$C$105,0)</f>
        <v>0</v>
      </c>
      <c r="Z32" s="69">
        <f>+ROUND(N32*Parámetros!$C$106,0)</f>
        <v>0</v>
      </c>
      <c r="AA32" s="69">
        <f>+ROUND(O32*Parámetros!$C$107,0)</f>
        <v>0</v>
      </c>
      <c r="AB32" s="69">
        <f>+ROUND(P32*Parámetros!$C$108,0)</f>
        <v>0</v>
      </c>
      <c r="AC32" s="69">
        <f>+ROUND(Q32*Parámetros!$C$109,0)</f>
        <v>0</v>
      </c>
      <c r="AD32" s="69">
        <f>+ROUND(R32*Parámetros!$C$110,0)</f>
        <v>0</v>
      </c>
      <c r="AE32" s="69">
        <f>+ROUND(S32*Parámetros!$C$111,0)</f>
        <v>0</v>
      </c>
      <c r="AF32" s="69">
        <f>+ROUND(T32*Parámetros!$C$112,0)</f>
        <v>0</v>
      </c>
      <c r="AG32" s="69">
        <f>+ROUND(U32*Parámetros!$C$113,0)</f>
        <v>1</v>
      </c>
      <c r="AH32" s="69">
        <f t="shared" si="4"/>
        <v>1</v>
      </c>
      <c r="AI32" s="148">
        <f t="shared" si="6"/>
        <v>0</v>
      </c>
      <c r="AJ32" s="68">
        <f t="shared" si="1"/>
        <v>4</v>
      </c>
    </row>
    <row r="33" spans="1:36" x14ac:dyDescent="0.25">
      <c r="A33" s="7">
        <v>43915</v>
      </c>
      <c r="B33" s="145">
        <f t="shared" si="2"/>
        <v>23</v>
      </c>
      <c r="C33" s="65">
        <f>+'Modelo predictivo'!N30</f>
        <v>118.20160280168056</v>
      </c>
      <c r="D33" s="68">
        <f>+$C33*'Estructura Poblacion'!C$19</f>
        <v>4.8218508784879113</v>
      </c>
      <c r="E33" s="68">
        <f>+$C33*'Estructura Poblacion'!D$19</f>
        <v>7.9298726805778887</v>
      </c>
      <c r="F33" s="68">
        <f>+$C33*'Estructura Poblacion'!E$19</f>
        <v>24.065485093159481</v>
      </c>
      <c r="G33" s="68">
        <f>+$C33*'Estructura Poblacion'!F$19</f>
        <v>27.465837628055855</v>
      </c>
      <c r="H33" s="68">
        <f>+$C33*'Estructura Poblacion'!G$19</f>
        <v>21.993069005228428</v>
      </c>
      <c r="I33" s="68">
        <f>+$C33*'Estructura Poblacion'!H$19</f>
        <v>14.969100353786839</v>
      </c>
      <c r="J33" s="68">
        <f>+$C33*'Estructura Poblacion'!I$19</f>
        <v>7.9619969369302401</v>
      </c>
      <c r="K33" s="68">
        <f>+$C33*'Estructura Poblacion'!J$19</f>
        <v>4.3857640985047439</v>
      </c>
      <c r="L33" s="68">
        <f>+$C33*'Estructura Poblacion'!K$19</f>
        <v>4.6086261269491811</v>
      </c>
      <c r="M33" s="147">
        <f>+ROUND(D33*Parámetros!$B$105,0)</f>
        <v>0</v>
      </c>
      <c r="N33" s="147">
        <f>+ROUND(E33*Parámetros!$B$106,0)</f>
        <v>0</v>
      </c>
      <c r="O33" s="147">
        <f>+ROUND(F33*Parámetros!$B$107,0)</f>
        <v>0</v>
      </c>
      <c r="P33" s="147">
        <f>+ROUND(G33*Parámetros!$B$108,0)</f>
        <v>1</v>
      </c>
      <c r="Q33" s="147">
        <f>+ROUND(H33*Parámetros!$B$109,0)</f>
        <v>1</v>
      </c>
      <c r="R33" s="147">
        <f>+ROUND(I33*Parámetros!$B$110,0)</f>
        <v>2</v>
      </c>
      <c r="S33" s="147">
        <f>+ROUND(J33*Parámetros!$B$111,0)</f>
        <v>1</v>
      </c>
      <c r="T33" s="147">
        <f>+ROUND(K33*Parámetros!$B$112,0)</f>
        <v>1</v>
      </c>
      <c r="U33" s="147">
        <f>+ROUND(L33*Parámetros!$B$113,0)</f>
        <v>1</v>
      </c>
      <c r="V33" s="147">
        <f t="shared" si="3"/>
        <v>7</v>
      </c>
      <c r="W33" s="147">
        <f t="shared" si="5"/>
        <v>0</v>
      </c>
      <c r="X33" s="68">
        <f t="shared" si="0"/>
        <v>28</v>
      </c>
      <c r="Y33" s="69">
        <f>+ROUND(M33*Parámetros!$C$105,0)</f>
        <v>0</v>
      </c>
      <c r="Z33" s="69">
        <f>+ROUND(N33*Parámetros!$C$106,0)</f>
        <v>0</v>
      </c>
      <c r="AA33" s="69">
        <f>+ROUND(O33*Parámetros!$C$107,0)</f>
        <v>0</v>
      </c>
      <c r="AB33" s="69">
        <f>+ROUND(P33*Parámetros!$C$108,0)</f>
        <v>0</v>
      </c>
      <c r="AC33" s="69">
        <f>+ROUND(Q33*Parámetros!$C$109,0)</f>
        <v>0</v>
      </c>
      <c r="AD33" s="69">
        <f>+ROUND(R33*Parámetros!$C$110,0)</f>
        <v>0</v>
      </c>
      <c r="AE33" s="69">
        <f>+ROUND(S33*Parámetros!$C$111,0)</f>
        <v>0</v>
      </c>
      <c r="AF33" s="69">
        <f>+ROUND(T33*Parámetros!$C$112,0)</f>
        <v>0</v>
      </c>
      <c r="AG33" s="69">
        <f>+ROUND(U33*Parámetros!$C$113,0)</f>
        <v>1</v>
      </c>
      <c r="AH33" s="69">
        <f t="shared" si="4"/>
        <v>1</v>
      </c>
      <c r="AI33" s="148">
        <f t="shared" si="6"/>
        <v>0</v>
      </c>
      <c r="AJ33" s="68">
        <f t="shared" si="1"/>
        <v>5</v>
      </c>
    </row>
    <row r="34" spans="1:36" x14ac:dyDescent="0.25">
      <c r="A34" s="7">
        <v>43916</v>
      </c>
      <c r="B34" s="145">
        <f t="shared" si="2"/>
        <v>24</v>
      </c>
      <c r="C34" s="65">
        <f>+'Modelo predictivo'!N31</f>
        <v>146.45975326001644</v>
      </c>
      <c r="D34" s="68">
        <f>+$C34*'Estructura Poblacion'!C$19</f>
        <v>5.9745982557005766</v>
      </c>
      <c r="E34" s="68">
        <f>+$C34*'Estructura Poblacion'!D$19</f>
        <v>9.8256467649546124</v>
      </c>
      <c r="F34" s="68">
        <f>+$C34*'Estructura Poblacion'!E$19</f>
        <v>29.818758166421659</v>
      </c>
      <c r="G34" s="68">
        <f>+$C34*'Estructura Poblacion'!F$19</f>
        <v>34.032024158199846</v>
      </c>
      <c r="H34" s="68">
        <f>+$C34*'Estructura Poblacion'!G$19</f>
        <v>27.25089494209865</v>
      </c>
      <c r="I34" s="68">
        <f>+$C34*'Estructura Poblacion'!H$19</f>
        <v>18.547724331779321</v>
      </c>
      <c r="J34" s="68">
        <f>+$C34*'Estructura Poblacion'!I$19</f>
        <v>9.8654508839133115</v>
      </c>
      <c r="K34" s="68">
        <f>+$C34*'Estructura Poblacion'!J$19</f>
        <v>5.4342573408362504</v>
      </c>
      <c r="L34" s="68">
        <f>+$C34*'Estructura Poblacion'!K$19</f>
        <v>5.710398416112219</v>
      </c>
      <c r="M34" s="147">
        <f>+ROUND(D34*Parámetros!$B$105,0)</f>
        <v>0</v>
      </c>
      <c r="N34" s="147">
        <f>+ROUND(E34*Parámetros!$B$106,0)</f>
        <v>0</v>
      </c>
      <c r="O34" s="147">
        <f>+ROUND(F34*Parámetros!$B$107,0)</f>
        <v>0</v>
      </c>
      <c r="P34" s="147">
        <f>+ROUND(G34*Parámetros!$B$108,0)</f>
        <v>1</v>
      </c>
      <c r="Q34" s="147">
        <f>+ROUND(H34*Parámetros!$B$109,0)</f>
        <v>1</v>
      </c>
      <c r="R34" s="147">
        <f>+ROUND(I34*Parámetros!$B$110,0)</f>
        <v>2</v>
      </c>
      <c r="S34" s="147">
        <f>+ROUND(J34*Parámetros!$B$111,0)</f>
        <v>2</v>
      </c>
      <c r="T34" s="147">
        <f>+ROUND(K34*Parámetros!$B$112,0)</f>
        <v>1</v>
      </c>
      <c r="U34" s="147">
        <f>+ROUND(L34*Parámetros!$B$113,0)</f>
        <v>2</v>
      </c>
      <c r="V34" s="147">
        <f t="shared" si="3"/>
        <v>9</v>
      </c>
      <c r="W34" s="147">
        <f t="shared" si="5"/>
        <v>0</v>
      </c>
      <c r="X34" s="68">
        <f t="shared" si="0"/>
        <v>37</v>
      </c>
      <c r="Y34" s="69">
        <f>+ROUND(M34*Parámetros!$C$105,0)</f>
        <v>0</v>
      </c>
      <c r="Z34" s="69">
        <f>+ROUND(N34*Parámetros!$C$106,0)</f>
        <v>0</v>
      </c>
      <c r="AA34" s="69">
        <f>+ROUND(O34*Parámetros!$C$107,0)</f>
        <v>0</v>
      </c>
      <c r="AB34" s="69">
        <f>+ROUND(P34*Parámetros!$C$108,0)</f>
        <v>0</v>
      </c>
      <c r="AC34" s="69">
        <f>+ROUND(Q34*Parámetros!$C$109,0)</f>
        <v>0</v>
      </c>
      <c r="AD34" s="69">
        <f>+ROUND(R34*Parámetros!$C$110,0)</f>
        <v>0</v>
      </c>
      <c r="AE34" s="69">
        <f>+ROUND(S34*Parámetros!$C$111,0)</f>
        <v>1</v>
      </c>
      <c r="AF34" s="69">
        <f>+ROUND(T34*Parámetros!$C$112,0)</f>
        <v>0</v>
      </c>
      <c r="AG34" s="69">
        <f>+ROUND(U34*Parámetros!$C$113,0)</f>
        <v>1</v>
      </c>
      <c r="AH34" s="69">
        <f t="shared" si="4"/>
        <v>2</v>
      </c>
      <c r="AI34" s="148">
        <f t="shared" si="6"/>
        <v>0</v>
      </c>
      <c r="AJ34" s="68">
        <f t="shared" si="1"/>
        <v>7</v>
      </c>
    </row>
    <row r="35" spans="1:36" x14ac:dyDescent="0.25">
      <c r="A35" s="7">
        <v>43917</v>
      </c>
      <c r="B35" s="145">
        <f t="shared" si="2"/>
        <v>25</v>
      </c>
      <c r="C35" s="65">
        <f>+'Modelo predictivo'!N32</f>
        <v>95.56765553355217</v>
      </c>
      <c r="D35" s="68">
        <f>+$C35*'Estructura Poblacion'!C$19</f>
        <v>3.8985341388529537</v>
      </c>
      <c r="E35" s="68">
        <f>+$C35*'Estructura Poblacion'!D$19</f>
        <v>6.4114134055686334</v>
      </c>
      <c r="F35" s="68">
        <f>+$C35*'Estructura Poblacion'!E$19</f>
        <v>19.457282601232212</v>
      </c>
      <c r="G35" s="68">
        <f>+$C35*'Estructura Poblacion'!F$19</f>
        <v>22.206515370036911</v>
      </c>
      <c r="H35" s="68">
        <f>+$C35*'Estructura Poblacion'!G$19</f>
        <v>17.781705095351125</v>
      </c>
      <c r="I35" s="68">
        <f>+$C35*'Estructura Poblacion'!H$19</f>
        <v>12.102727817135278</v>
      </c>
      <c r="J35" s="68">
        <f>+$C35*'Estructura Poblacion'!I$19</f>
        <v>6.4373863178861077</v>
      </c>
      <c r="K35" s="68">
        <f>+$C35*'Estructura Poblacion'!J$19</f>
        <v>3.5459518541432349</v>
      </c>
      <c r="L35" s="68">
        <f>+$C35*'Estructura Poblacion'!K$19</f>
        <v>3.726138933345716</v>
      </c>
      <c r="M35" s="147">
        <f>+ROUND(D35*Parámetros!$B$105,0)</f>
        <v>0</v>
      </c>
      <c r="N35" s="147">
        <f>+ROUND(E35*Parámetros!$B$106,0)</f>
        <v>0</v>
      </c>
      <c r="O35" s="147">
        <f>+ROUND(F35*Parámetros!$B$107,0)</f>
        <v>0</v>
      </c>
      <c r="P35" s="147">
        <f>+ROUND(G35*Parámetros!$B$108,0)</f>
        <v>1</v>
      </c>
      <c r="Q35" s="147">
        <f>+ROUND(H35*Parámetros!$B$109,0)</f>
        <v>1</v>
      </c>
      <c r="R35" s="147">
        <f>+ROUND(I35*Parámetros!$B$110,0)</f>
        <v>1</v>
      </c>
      <c r="S35" s="147">
        <f>+ROUND(J35*Parámetros!$B$111,0)</f>
        <v>1</v>
      </c>
      <c r="T35" s="147">
        <f>+ROUND(K35*Parámetros!$B$112,0)</f>
        <v>1</v>
      </c>
      <c r="U35" s="147">
        <f>+ROUND(L35*Parámetros!$B$113,0)</f>
        <v>1</v>
      </c>
      <c r="V35" s="147">
        <f t="shared" si="3"/>
        <v>6</v>
      </c>
      <c r="W35" s="147">
        <f t="shared" si="5"/>
        <v>0</v>
      </c>
      <c r="X35" s="68">
        <f t="shared" si="0"/>
        <v>43</v>
      </c>
      <c r="Y35" s="69">
        <f>+ROUND(M35*Parámetros!$C$105,0)</f>
        <v>0</v>
      </c>
      <c r="Z35" s="69">
        <f>+ROUND(N35*Parámetros!$C$106,0)</f>
        <v>0</v>
      </c>
      <c r="AA35" s="69">
        <f>+ROUND(O35*Parámetros!$C$107,0)</f>
        <v>0</v>
      </c>
      <c r="AB35" s="69">
        <f>+ROUND(P35*Parámetros!$C$108,0)</f>
        <v>0</v>
      </c>
      <c r="AC35" s="69">
        <f>+ROUND(Q35*Parámetros!$C$109,0)</f>
        <v>0</v>
      </c>
      <c r="AD35" s="69">
        <f>+ROUND(R35*Parámetros!$C$110,0)</f>
        <v>0</v>
      </c>
      <c r="AE35" s="69">
        <f>+ROUND(S35*Parámetros!$C$111,0)</f>
        <v>0</v>
      </c>
      <c r="AF35" s="69">
        <f>+ROUND(T35*Parámetros!$C$112,0)</f>
        <v>0</v>
      </c>
      <c r="AG35" s="69">
        <f>+ROUND(U35*Parámetros!$C$113,0)</f>
        <v>1</v>
      </c>
      <c r="AH35" s="69">
        <f t="shared" si="4"/>
        <v>1</v>
      </c>
      <c r="AI35" s="148">
        <f t="shared" si="6"/>
        <v>0</v>
      </c>
      <c r="AJ35" s="68">
        <f t="shared" si="1"/>
        <v>8</v>
      </c>
    </row>
    <row r="36" spans="1:36" x14ac:dyDescent="0.25">
      <c r="A36" s="7">
        <v>43918</v>
      </c>
      <c r="B36" s="145">
        <f t="shared" si="2"/>
        <v>26</v>
      </c>
      <c r="C36" s="65">
        <f>+'Modelo predictivo'!N33</f>
        <v>104.36786761134863</v>
      </c>
      <c r="D36" s="68">
        <f>+$C36*'Estructura Poblacion'!C$19</f>
        <v>4.2575251282509372</v>
      </c>
      <c r="E36" s="68">
        <f>+$C36*'Estructura Poblacion'!D$19</f>
        <v>7.0017993198450643</v>
      </c>
      <c r="F36" s="68">
        <f>+$C36*'Estructura Poblacion'!E$19</f>
        <v>21.248978885843353</v>
      </c>
      <c r="G36" s="68">
        <f>+$C36*'Estructura Poblacion'!F$19</f>
        <v>24.251370856698525</v>
      </c>
      <c r="H36" s="68">
        <f>+$C36*'Estructura Poblacion'!G$19</f>
        <v>19.419108200724839</v>
      </c>
      <c r="I36" s="68">
        <f>+$C36*'Estructura Poblacion'!H$19</f>
        <v>13.217190350677752</v>
      </c>
      <c r="J36" s="68">
        <f>+$C36*'Estructura Poblacion'!I$19</f>
        <v>7.0301639109726519</v>
      </c>
      <c r="K36" s="68">
        <f>+$C36*'Estructura Poblacion'!J$19</f>
        <v>3.8724758036939324</v>
      </c>
      <c r="L36" s="68">
        <f>+$C36*'Estructura Poblacion'!K$19</f>
        <v>4.0692551546415734</v>
      </c>
      <c r="M36" s="147">
        <f>+ROUND(D36*Parámetros!$B$105,0)</f>
        <v>0</v>
      </c>
      <c r="N36" s="147">
        <f>+ROUND(E36*Parámetros!$B$106,0)</f>
        <v>0</v>
      </c>
      <c r="O36" s="147">
        <f>+ROUND(F36*Parámetros!$B$107,0)</f>
        <v>0</v>
      </c>
      <c r="P36" s="147">
        <f>+ROUND(G36*Parámetros!$B$108,0)</f>
        <v>1</v>
      </c>
      <c r="Q36" s="147">
        <f>+ROUND(H36*Parámetros!$B$109,0)</f>
        <v>1</v>
      </c>
      <c r="R36" s="147">
        <f>+ROUND(I36*Parámetros!$B$110,0)</f>
        <v>1</v>
      </c>
      <c r="S36" s="147">
        <f>+ROUND(J36*Parámetros!$B$111,0)</f>
        <v>1</v>
      </c>
      <c r="T36" s="147">
        <f>+ROUND(K36*Parámetros!$B$112,0)</f>
        <v>1</v>
      </c>
      <c r="U36" s="147">
        <f>+ROUND(L36*Parámetros!$B$113,0)</f>
        <v>1</v>
      </c>
      <c r="V36" s="147">
        <f t="shared" si="3"/>
        <v>6</v>
      </c>
      <c r="W36" s="147">
        <f t="shared" si="5"/>
        <v>0</v>
      </c>
      <c r="X36" s="68">
        <f t="shared" si="0"/>
        <v>49</v>
      </c>
      <c r="Y36" s="69">
        <f>+ROUND(M36*Parámetros!$C$105,0)</f>
        <v>0</v>
      </c>
      <c r="Z36" s="69">
        <f>+ROUND(N36*Parámetros!$C$106,0)</f>
        <v>0</v>
      </c>
      <c r="AA36" s="69">
        <f>+ROUND(O36*Parámetros!$C$107,0)</f>
        <v>0</v>
      </c>
      <c r="AB36" s="69">
        <f>+ROUND(P36*Parámetros!$C$108,0)</f>
        <v>0</v>
      </c>
      <c r="AC36" s="69">
        <f>+ROUND(Q36*Parámetros!$C$109,0)</f>
        <v>0</v>
      </c>
      <c r="AD36" s="69">
        <f>+ROUND(R36*Parámetros!$C$110,0)</f>
        <v>0</v>
      </c>
      <c r="AE36" s="69">
        <f>+ROUND(S36*Parámetros!$C$111,0)</f>
        <v>0</v>
      </c>
      <c r="AF36" s="69">
        <f>+ROUND(T36*Parámetros!$C$112,0)</f>
        <v>0</v>
      </c>
      <c r="AG36" s="69">
        <f>+ROUND(U36*Parámetros!$C$113,0)</f>
        <v>1</v>
      </c>
      <c r="AH36" s="69">
        <f t="shared" si="4"/>
        <v>1</v>
      </c>
      <c r="AI36" s="148">
        <f t="shared" si="6"/>
        <v>0</v>
      </c>
      <c r="AJ36" s="68">
        <f t="shared" si="1"/>
        <v>9</v>
      </c>
    </row>
    <row r="37" spans="1:36" x14ac:dyDescent="0.25">
      <c r="A37" s="7">
        <v>43919</v>
      </c>
      <c r="B37" s="145">
        <f t="shared" si="2"/>
        <v>27</v>
      </c>
      <c r="C37" s="65">
        <f>+'Modelo predictivo'!N34</f>
        <v>113.97837563604116</v>
      </c>
      <c r="D37" s="68">
        <f>+$C37*'Estructura Poblacion'!C$19</f>
        <v>4.6495708828193347</v>
      </c>
      <c r="E37" s="68">
        <f>+$C37*'Estructura Poblacion'!D$19</f>
        <v>7.6465461187471879</v>
      </c>
      <c r="F37" s="68">
        <f>+$C37*'Estructura Poblacion'!E$19</f>
        <v>23.205648948887873</v>
      </c>
      <c r="G37" s="68">
        <f>+$C37*'Estructura Poblacion'!F$19</f>
        <v>26.484510227678189</v>
      </c>
      <c r="H37" s="68">
        <f>+$C37*'Estructura Poblacion'!G$19</f>
        <v>21.207278252166471</v>
      </c>
      <c r="I37" s="68">
        <f>+$C37*'Estructura Poblacion'!H$19</f>
        <v>14.434269101410656</v>
      </c>
      <c r="J37" s="68">
        <f>+$C37*'Estructura Poblacion'!I$19</f>
        <v>7.6775226069738327</v>
      </c>
      <c r="K37" s="68">
        <f>+$C37*'Estructura Poblacion'!J$19</f>
        <v>4.2290650551426365</v>
      </c>
      <c r="L37" s="68">
        <f>+$C37*'Estructura Poblacion'!K$19</f>
        <v>4.4439644422149831</v>
      </c>
      <c r="M37" s="147">
        <f>+ROUND(D37*Parámetros!$B$105,0)</f>
        <v>0</v>
      </c>
      <c r="N37" s="147">
        <f>+ROUND(E37*Parámetros!$B$106,0)</f>
        <v>0</v>
      </c>
      <c r="O37" s="147">
        <f>+ROUND(F37*Parámetros!$B$107,0)</f>
        <v>0</v>
      </c>
      <c r="P37" s="147">
        <f>+ROUND(G37*Parámetros!$B$108,0)</f>
        <v>1</v>
      </c>
      <c r="Q37" s="147">
        <f>+ROUND(H37*Parámetros!$B$109,0)</f>
        <v>1</v>
      </c>
      <c r="R37" s="147">
        <f>+ROUND(I37*Parámetros!$B$110,0)</f>
        <v>1</v>
      </c>
      <c r="S37" s="147">
        <f>+ROUND(J37*Parámetros!$B$111,0)</f>
        <v>1</v>
      </c>
      <c r="T37" s="147">
        <f>+ROUND(K37*Parámetros!$B$112,0)</f>
        <v>1</v>
      </c>
      <c r="U37" s="147">
        <f>+ROUND(L37*Parámetros!$B$113,0)</f>
        <v>1</v>
      </c>
      <c r="V37" s="147">
        <f t="shared" si="3"/>
        <v>6</v>
      </c>
      <c r="W37" s="147">
        <f t="shared" si="5"/>
        <v>0</v>
      </c>
      <c r="X37" s="68">
        <f t="shared" si="0"/>
        <v>55</v>
      </c>
      <c r="Y37" s="69">
        <f>+ROUND(M37*Parámetros!$C$105,0)</f>
        <v>0</v>
      </c>
      <c r="Z37" s="69">
        <f>+ROUND(N37*Parámetros!$C$106,0)</f>
        <v>0</v>
      </c>
      <c r="AA37" s="69">
        <f>+ROUND(O37*Parámetros!$C$107,0)</f>
        <v>0</v>
      </c>
      <c r="AB37" s="69">
        <f>+ROUND(P37*Parámetros!$C$108,0)</f>
        <v>0</v>
      </c>
      <c r="AC37" s="69">
        <f>+ROUND(Q37*Parámetros!$C$109,0)</f>
        <v>0</v>
      </c>
      <c r="AD37" s="69">
        <f>+ROUND(R37*Parámetros!$C$110,0)</f>
        <v>0</v>
      </c>
      <c r="AE37" s="69">
        <f>+ROUND(S37*Parámetros!$C$111,0)</f>
        <v>0</v>
      </c>
      <c r="AF37" s="69">
        <f>+ROUND(T37*Parámetros!$C$112,0)</f>
        <v>0</v>
      </c>
      <c r="AG37" s="69">
        <f>+ROUND(U37*Parámetros!$C$113,0)</f>
        <v>1</v>
      </c>
      <c r="AH37" s="69">
        <f t="shared" si="4"/>
        <v>1</v>
      </c>
      <c r="AI37" s="148">
        <f t="shared" si="6"/>
        <v>0</v>
      </c>
      <c r="AJ37" s="68">
        <f t="shared" si="1"/>
        <v>10</v>
      </c>
    </row>
    <row r="38" spans="1:36" x14ac:dyDescent="0.25">
      <c r="A38" s="7">
        <v>43920</v>
      </c>
      <c r="B38" s="145">
        <f t="shared" si="2"/>
        <v>28</v>
      </c>
      <c r="C38" s="65">
        <f>+'Modelo predictivo'!N35</f>
        <v>124.47377771884203</v>
      </c>
      <c r="D38" s="68">
        <f>+$C38*'Estructura Poblacion'!C$19</f>
        <v>5.0777145166915965</v>
      </c>
      <c r="E38" s="68">
        <f>+$C38*'Estructura Poblacion'!D$19</f>
        <v>8.3506584173572342</v>
      </c>
      <c r="F38" s="68">
        <f>+$C38*'Estructura Poblacion'!E$19</f>
        <v>25.342480737828456</v>
      </c>
      <c r="G38" s="68">
        <f>+$C38*'Estructura Poblacion'!F$19</f>
        <v>28.923267423983056</v>
      </c>
      <c r="H38" s="68">
        <f>+$C38*'Estructura Poblacion'!G$19</f>
        <v>23.160095276415621</v>
      </c>
      <c r="I38" s="68">
        <f>+$C38*'Estructura Poblacion'!H$19</f>
        <v>15.763411205298912</v>
      </c>
      <c r="J38" s="68">
        <f>+$C38*'Estructura Poblacion'!I$19</f>
        <v>8.3844872948834936</v>
      </c>
      <c r="K38" s="68">
        <f>+$C38*'Estructura Poblacion'!J$19</f>
        <v>4.6184875042726192</v>
      </c>
      <c r="L38" s="68">
        <f>+$C38*'Estructura Poblacion'!K$19</f>
        <v>4.8531753421110473</v>
      </c>
      <c r="M38" s="147">
        <f>+ROUND(D38*Parámetros!$B$105,0)</f>
        <v>0</v>
      </c>
      <c r="N38" s="147">
        <f>+ROUND(E38*Parámetros!$B$106,0)</f>
        <v>0</v>
      </c>
      <c r="O38" s="147">
        <f>+ROUND(F38*Parámetros!$B$107,0)</f>
        <v>0</v>
      </c>
      <c r="P38" s="147">
        <f>+ROUND(G38*Parámetros!$B$108,0)</f>
        <v>1</v>
      </c>
      <c r="Q38" s="147">
        <f>+ROUND(H38*Parámetros!$B$109,0)</f>
        <v>1</v>
      </c>
      <c r="R38" s="147">
        <f>+ROUND(I38*Parámetros!$B$110,0)</f>
        <v>2</v>
      </c>
      <c r="S38" s="147">
        <f>+ROUND(J38*Parámetros!$B$111,0)</f>
        <v>1</v>
      </c>
      <c r="T38" s="147">
        <f>+ROUND(K38*Parámetros!$B$112,0)</f>
        <v>1</v>
      </c>
      <c r="U38" s="147">
        <f>+ROUND(L38*Parámetros!$B$113,0)</f>
        <v>1</v>
      </c>
      <c r="V38" s="147">
        <f t="shared" si="3"/>
        <v>7</v>
      </c>
      <c r="W38" s="147">
        <f t="shared" si="5"/>
        <v>0</v>
      </c>
      <c r="X38" s="68">
        <f t="shared" si="0"/>
        <v>62</v>
      </c>
      <c r="Y38" s="69">
        <f>+ROUND(M38*Parámetros!$C$105,0)</f>
        <v>0</v>
      </c>
      <c r="Z38" s="69">
        <f>+ROUND(N38*Parámetros!$C$106,0)</f>
        <v>0</v>
      </c>
      <c r="AA38" s="69">
        <f>+ROUND(O38*Parámetros!$C$107,0)</f>
        <v>0</v>
      </c>
      <c r="AB38" s="69">
        <f>+ROUND(P38*Parámetros!$C$108,0)</f>
        <v>0</v>
      </c>
      <c r="AC38" s="69">
        <f>+ROUND(Q38*Parámetros!$C$109,0)</f>
        <v>0</v>
      </c>
      <c r="AD38" s="69">
        <f>+ROUND(R38*Parámetros!$C$110,0)</f>
        <v>0</v>
      </c>
      <c r="AE38" s="69">
        <f>+ROUND(S38*Parámetros!$C$111,0)</f>
        <v>0</v>
      </c>
      <c r="AF38" s="69">
        <f>+ROUND(T38*Parámetros!$C$112,0)</f>
        <v>0</v>
      </c>
      <c r="AG38" s="69">
        <f>+ROUND(U38*Parámetros!$C$113,0)</f>
        <v>1</v>
      </c>
      <c r="AH38" s="69">
        <f t="shared" si="4"/>
        <v>1</v>
      </c>
      <c r="AI38" s="148">
        <f t="shared" si="6"/>
        <v>0</v>
      </c>
      <c r="AJ38" s="68">
        <f t="shared" si="1"/>
        <v>11</v>
      </c>
    </row>
    <row r="39" spans="1:36" ht="15.75" thickBot="1" x14ac:dyDescent="0.3">
      <c r="A39" s="8">
        <v>43921</v>
      </c>
      <c r="B39" s="145">
        <f t="shared" si="2"/>
        <v>29</v>
      </c>
      <c r="C39" s="65">
        <f>+'Modelo predictivo'!N36</f>
        <v>135.93553750962019</v>
      </c>
      <c r="D39" s="68">
        <f>+$C39*'Estructura Poblacion'!C$19</f>
        <v>5.545279212991935</v>
      </c>
      <c r="E39" s="68">
        <f>+$C39*'Estructura Poblacion'!D$19</f>
        <v>9.119601423897798</v>
      </c>
      <c r="F39" s="68">
        <f>+$C39*'Estructura Poblacion'!E$19</f>
        <v>27.676060002816435</v>
      </c>
      <c r="G39" s="68">
        <f>+$C39*'Estructura Poblacion'!F$19</f>
        <v>31.586571692990958</v>
      </c>
      <c r="H39" s="68">
        <f>+$C39*'Estructura Poblacion'!G$19</f>
        <v>25.292716730143933</v>
      </c>
      <c r="I39" s="68">
        <f>+$C39*'Estructura Poblacion'!H$19</f>
        <v>17.214933252990786</v>
      </c>
      <c r="J39" s="68">
        <f>+$C39*'Estructura Poblacion'!I$19</f>
        <v>9.1565453227185305</v>
      </c>
      <c r="K39" s="68">
        <f>+$C39*'Estructura Poblacion'!J$19</f>
        <v>5.0437657865004928</v>
      </c>
      <c r="L39" s="68">
        <f>+$C39*'Estructura Poblacion'!K$19</f>
        <v>5.3000640845693248</v>
      </c>
      <c r="M39" s="147">
        <f>+ROUND(D39*Parámetros!$B$105,0)</f>
        <v>0</v>
      </c>
      <c r="N39" s="147">
        <f>+ROUND(E39*Parámetros!$B$106,0)</f>
        <v>0</v>
      </c>
      <c r="O39" s="147">
        <f>+ROUND(F39*Parámetros!$B$107,0)</f>
        <v>0</v>
      </c>
      <c r="P39" s="147">
        <f>+ROUND(G39*Parámetros!$B$108,0)</f>
        <v>1</v>
      </c>
      <c r="Q39" s="147">
        <f>+ROUND(H39*Parámetros!$B$109,0)</f>
        <v>1</v>
      </c>
      <c r="R39" s="147">
        <f>+ROUND(I39*Parámetros!$B$110,0)</f>
        <v>2</v>
      </c>
      <c r="S39" s="147">
        <f>+ROUND(J39*Parámetros!$B$111,0)</f>
        <v>2</v>
      </c>
      <c r="T39" s="147">
        <f>+ROUND(K39*Parámetros!$B$112,0)</f>
        <v>1</v>
      </c>
      <c r="U39" s="147">
        <f>+ROUND(L39*Parámetros!$B$113,0)</f>
        <v>1</v>
      </c>
      <c r="V39" s="147">
        <f t="shared" si="3"/>
        <v>8</v>
      </c>
      <c r="W39" s="147">
        <f t="shared" si="5"/>
        <v>0</v>
      </c>
      <c r="X39" s="68">
        <f t="shared" si="0"/>
        <v>70</v>
      </c>
      <c r="Y39" s="69">
        <f>+ROUND(M39*Parámetros!$C$105,0)</f>
        <v>0</v>
      </c>
      <c r="Z39" s="69">
        <f>+ROUND(N39*Parámetros!$C$106,0)</f>
        <v>0</v>
      </c>
      <c r="AA39" s="69">
        <f>+ROUND(O39*Parámetros!$C$107,0)</f>
        <v>0</v>
      </c>
      <c r="AB39" s="69">
        <f>+ROUND(P39*Parámetros!$C$108,0)</f>
        <v>0</v>
      </c>
      <c r="AC39" s="69">
        <f>+ROUND(Q39*Parámetros!$C$109,0)</f>
        <v>0</v>
      </c>
      <c r="AD39" s="69">
        <f>+ROUND(R39*Parámetros!$C$110,0)</f>
        <v>0</v>
      </c>
      <c r="AE39" s="69">
        <f>+ROUND(S39*Parámetros!$C$111,0)</f>
        <v>1</v>
      </c>
      <c r="AF39" s="69">
        <f>+ROUND(T39*Parámetros!$C$112,0)</f>
        <v>0</v>
      </c>
      <c r="AG39" s="69">
        <f>+ROUND(U39*Parámetros!$C$113,0)</f>
        <v>1</v>
      </c>
      <c r="AH39" s="69">
        <f t="shared" si="4"/>
        <v>2</v>
      </c>
      <c r="AI39" s="148">
        <f t="shared" si="6"/>
        <v>0</v>
      </c>
      <c r="AJ39" s="68">
        <f t="shared" si="1"/>
        <v>13</v>
      </c>
    </row>
    <row r="40" spans="1:36" x14ac:dyDescent="0.25">
      <c r="A40" s="9">
        <v>43922</v>
      </c>
      <c r="B40" s="145">
        <f t="shared" si="2"/>
        <v>30</v>
      </c>
      <c r="C40" s="65">
        <f>+'Modelo predictivo'!N37</f>
        <v>148.45261559635401</v>
      </c>
      <c r="D40" s="68">
        <f>+$C40*'Estructura Poblacion'!C$19</f>
        <v>6.0558939807957533</v>
      </c>
      <c r="E40" s="68">
        <f>+$C40*'Estructura Poblacion'!D$19</f>
        <v>9.9593432988636366</v>
      </c>
      <c r="F40" s="68">
        <f>+$C40*'Estructura Poblacion'!E$19</f>
        <v>30.224498847690736</v>
      </c>
      <c r="G40" s="68">
        <f>+$C40*'Estructura Poblacion'!F$19</f>
        <v>34.495094303168621</v>
      </c>
      <c r="H40" s="68">
        <f>+$C40*'Estructura Poblacion'!G$19</f>
        <v>27.621694980694826</v>
      </c>
      <c r="I40" s="68">
        <f>+$C40*'Estructura Poblacion'!H$19</f>
        <v>18.800101250508337</v>
      </c>
      <c r="J40" s="68">
        <f>+$C40*'Estructura Poblacion'!I$19</f>
        <v>9.9996890282493514</v>
      </c>
      <c r="K40" s="68">
        <f>+$C40*'Estructura Poblacion'!J$19</f>
        <v>5.508200704384679</v>
      </c>
      <c r="L40" s="68">
        <f>+$C40*'Estructura Poblacion'!K$19</f>
        <v>5.7880992019980742</v>
      </c>
      <c r="M40" s="147">
        <f>+ROUND(D40*Parámetros!$B$105,0)</f>
        <v>0</v>
      </c>
      <c r="N40" s="147">
        <f>+ROUND(E40*Parámetros!$B$106,0)</f>
        <v>0</v>
      </c>
      <c r="O40" s="147">
        <f>+ROUND(F40*Parámetros!$B$107,0)</f>
        <v>0</v>
      </c>
      <c r="P40" s="147">
        <f>+ROUND(G40*Parámetros!$B$108,0)</f>
        <v>1</v>
      </c>
      <c r="Q40" s="147">
        <f>+ROUND(H40*Parámetros!$B$109,0)</f>
        <v>1</v>
      </c>
      <c r="R40" s="147">
        <f>+ROUND(I40*Parámetros!$B$110,0)</f>
        <v>2</v>
      </c>
      <c r="S40" s="147">
        <f>+ROUND(J40*Parámetros!$B$111,0)</f>
        <v>2</v>
      </c>
      <c r="T40" s="147">
        <f>+ROUND(K40*Parámetros!$B$112,0)</f>
        <v>1</v>
      </c>
      <c r="U40" s="147">
        <f>+ROUND(L40*Parámetros!$B$113,0)</f>
        <v>2</v>
      </c>
      <c r="V40" s="147">
        <f t="shared" si="3"/>
        <v>9</v>
      </c>
      <c r="W40" s="147">
        <f t="shared" si="5"/>
        <v>1</v>
      </c>
      <c r="X40" s="68">
        <f t="shared" si="0"/>
        <v>78</v>
      </c>
      <c r="Y40" s="69">
        <f>+ROUND(M40*Parámetros!$C$105,0)</f>
        <v>0</v>
      </c>
      <c r="Z40" s="69">
        <f>+ROUND(N40*Parámetros!$C$106,0)</f>
        <v>0</v>
      </c>
      <c r="AA40" s="69">
        <f>+ROUND(O40*Parámetros!$C$107,0)</f>
        <v>0</v>
      </c>
      <c r="AB40" s="69">
        <f>+ROUND(P40*Parámetros!$C$108,0)</f>
        <v>0</v>
      </c>
      <c r="AC40" s="69">
        <f>+ROUND(Q40*Parámetros!$C$109,0)</f>
        <v>0</v>
      </c>
      <c r="AD40" s="69">
        <f>+ROUND(R40*Parámetros!$C$110,0)</f>
        <v>0</v>
      </c>
      <c r="AE40" s="69">
        <f>+ROUND(S40*Parámetros!$C$111,0)</f>
        <v>1</v>
      </c>
      <c r="AF40" s="69">
        <f>+ROUND(T40*Parámetros!$C$112,0)</f>
        <v>0</v>
      </c>
      <c r="AG40" s="69">
        <f>+ROUND(U40*Parámetros!$C$113,0)</f>
        <v>1</v>
      </c>
      <c r="AH40" s="69">
        <f t="shared" si="4"/>
        <v>2</v>
      </c>
      <c r="AI40" s="148">
        <f t="shared" si="6"/>
        <v>0</v>
      </c>
      <c r="AJ40" s="68">
        <f t="shared" si="1"/>
        <v>15</v>
      </c>
    </row>
    <row r="41" spans="1:36" x14ac:dyDescent="0.25">
      <c r="A41" s="10">
        <v>43923</v>
      </c>
      <c r="B41" s="145">
        <f t="shared" si="2"/>
        <v>31</v>
      </c>
      <c r="C41" s="65">
        <f>+'Modelo predictivo'!N38</f>
        <v>162.12215895950794</v>
      </c>
      <c r="D41" s="68">
        <f>+$C41*'Estructura Poblacion'!C$19</f>
        <v>6.6135217803505597</v>
      </c>
      <c r="E41" s="68">
        <f>+$C41*'Estructura Poblacion'!D$19</f>
        <v>10.876401408924291</v>
      </c>
      <c r="F41" s="68">
        <f>+$C41*'Estructura Poblacion'!E$19</f>
        <v>33.007576100781932</v>
      </c>
      <c r="G41" s="68">
        <f>+$C41*'Estructura Poblacion'!F$19</f>
        <v>37.671408748684044</v>
      </c>
      <c r="H41" s="68">
        <f>+$C41*'Estructura Poblacion'!G$19</f>
        <v>30.165105588757513</v>
      </c>
      <c r="I41" s="68">
        <f>+$C41*'Estructura Poblacion'!H$19</f>
        <v>20.531217932037656</v>
      </c>
      <c r="J41" s="68">
        <f>+$C41*'Estructura Poblacion'!I$19</f>
        <v>10.920462180279058</v>
      </c>
      <c r="K41" s="68">
        <f>+$C41*'Estructura Poblacion'!J$19</f>
        <v>6.0153968092095953</v>
      </c>
      <c r="L41" s="68">
        <f>+$C41*'Estructura Poblacion'!K$19</f>
        <v>6.3210684104832939</v>
      </c>
      <c r="M41" s="147">
        <f>+ROUND(D41*Parámetros!$B$105,0)</f>
        <v>0</v>
      </c>
      <c r="N41" s="147">
        <f>+ROUND(E41*Parámetros!$B$106,0)</f>
        <v>0</v>
      </c>
      <c r="O41" s="147">
        <f>+ROUND(F41*Parámetros!$B$107,0)</f>
        <v>0</v>
      </c>
      <c r="P41" s="147">
        <f>+ROUND(G41*Parámetros!$B$108,0)</f>
        <v>1</v>
      </c>
      <c r="Q41" s="147">
        <f>+ROUND(H41*Parámetros!$B$109,0)</f>
        <v>1</v>
      </c>
      <c r="R41" s="147">
        <f>+ROUND(I41*Parámetros!$B$110,0)</f>
        <v>2</v>
      </c>
      <c r="S41" s="147">
        <f>+ROUND(J41*Parámetros!$B$111,0)</f>
        <v>2</v>
      </c>
      <c r="T41" s="147">
        <f>+ROUND(K41*Parámetros!$B$112,0)</f>
        <v>1</v>
      </c>
      <c r="U41" s="147">
        <f>+ROUND(L41*Parámetros!$B$113,0)</f>
        <v>2</v>
      </c>
      <c r="V41" s="147">
        <f t="shared" si="3"/>
        <v>9</v>
      </c>
      <c r="W41" s="147">
        <f t="shared" si="5"/>
        <v>3</v>
      </c>
      <c r="X41" s="68">
        <f t="shared" si="0"/>
        <v>84</v>
      </c>
      <c r="Y41" s="69">
        <f>+ROUND(M41*Parámetros!$C$105,0)</f>
        <v>0</v>
      </c>
      <c r="Z41" s="69">
        <f>+ROUND(N41*Parámetros!$C$106,0)</f>
        <v>0</v>
      </c>
      <c r="AA41" s="69">
        <f>+ROUND(O41*Parámetros!$C$107,0)</f>
        <v>0</v>
      </c>
      <c r="AB41" s="69">
        <f>+ROUND(P41*Parámetros!$C$108,0)</f>
        <v>0</v>
      </c>
      <c r="AC41" s="69">
        <f>+ROUND(Q41*Parámetros!$C$109,0)</f>
        <v>0</v>
      </c>
      <c r="AD41" s="69">
        <f>+ROUND(R41*Parámetros!$C$110,0)</f>
        <v>0</v>
      </c>
      <c r="AE41" s="69">
        <f>+ROUND(S41*Parámetros!$C$111,0)</f>
        <v>1</v>
      </c>
      <c r="AF41" s="69">
        <f>+ROUND(T41*Parámetros!$C$112,0)</f>
        <v>0</v>
      </c>
      <c r="AG41" s="69">
        <f>+ROUND(U41*Parámetros!$C$113,0)</f>
        <v>1</v>
      </c>
      <c r="AH41" s="69">
        <f t="shared" si="4"/>
        <v>2</v>
      </c>
      <c r="AI41" s="148">
        <f t="shared" si="6"/>
        <v>1</v>
      </c>
      <c r="AJ41" s="68">
        <f t="shared" si="1"/>
        <v>16</v>
      </c>
    </row>
    <row r="42" spans="1:36" x14ac:dyDescent="0.25">
      <c r="A42" s="10">
        <v>43924</v>
      </c>
      <c r="B42" s="145">
        <f t="shared" si="2"/>
        <v>32</v>
      </c>
      <c r="C42" s="65">
        <f>+'Modelo predictivo'!N39</f>
        <v>177.05025368183851</v>
      </c>
      <c r="D42" s="68">
        <f>+$C42*'Estructura Poblacion'!C$19</f>
        <v>7.2224902287039274</v>
      </c>
      <c r="E42" s="68">
        <f>+$C42*'Estructura Poblacion'!D$19</f>
        <v>11.877892824487439</v>
      </c>
      <c r="F42" s="68">
        <f>+$C42*'Estructura Poblacion'!E$19</f>
        <v>36.046890564328372</v>
      </c>
      <c r="G42" s="68">
        <f>+$C42*'Estructura Poblacion'!F$19</f>
        <v>41.140165652325116</v>
      </c>
      <c r="H42" s="68">
        <f>+$C42*'Estructura Poblacion'!G$19</f>
        <v>32.942687360602442</v>
      </c>
      <c r="I42" s="68">
        <f>+$C42*'Estructura Poblacion'!H$19</f>
        <v>22.42171808341314</v>
      </c>
      <c r="J42" s="68">
        <f>+$C42*'Estructura Poblacion'!I$19</f>
        <v>11.926010680774608</v>
      </c>
      <c r="K42" s="68">
        <f>+$C42*'Estructura Poblacion'!J$19</f>
        <v>6.5692903296056206</v>
      </c>
      <c r="L42" s="68">
        <f>+$C42*'Estructura Poblacion'!K$19</f>
        <v>6.9031079575978502</v>
      </c>
      <c r="M42" s="147">
        <f>+ROUND(D42*Parámetros!$B$105,0)</f>
        <v>0</v>
      </c>
      <c r="N42" s="147">
        <f>+ROUND(E42*Parámetros!$B$106,0)</f>
        <v>0</v>
      </c>
      <c r="O42" s="147">
        <f>+ROUND(F42*Parámetros!$B$107,0)</f>
        <v>0</v>
      </c>
      <c r="P42" s="147">
        <f>+ROUND(G42*Parámetros!$B$108,0)</f>
        <v>1</v>
      </c>
      <c r="Q42" s="147">
        <f>+ROUND(H42*Parámetros!$B$109,0)</f>
        <v>2</v>
      </c>
      <c r="R42" s="147">
        <f>+ROUND(I42*Parámetros!$B$110,0)</f>
        <v>2</v>
      </c>
      <c r="S42" s="147">
        <f>+ROUND(J42*Parámetros!$B$111,0)</f>
        <v>2</v>
      </c>
      <c r="T42" s="147">
        <f>+ROUND(K42*Parámetros!$B$112,0)</f>
        <v>2</v>
      </c>
      <c r="U42" s="147">
        <f>+ROUND(L42*Parámetros!$B$113,0)</f>
        <v>2</v>
      </c>
      <c r="V42" s="147">
        <f t="shared" si="3"/>
        <v>11</v>
      </c>
      <c r="W42" s="147">
        <f t="shared" si="5"/>
        <v>5</v>
      </c>
      <c r="X42" s="68">
        <f t="shared" si="0"/>
        <v>90</v>
      </c>
      <c r="Y42" s="69">
        <f>+ROUND(M42*Parámetros!$C$105,0)</f>
        <v>0</v>
      </c>
      <c r="Z42" s="69">
        <f>+ROUND(N42*Parámetros!$C$106,0)</f>
        <v>0</v>
      </c>
      <c r="AA42" s="69">
        <f>+ROUND(O42*Parámetros!$C$107,0)</f>
        <v>0</v>
      </c>
      <c r="AB42" s="69">
        <f>+ROUND(P42*Parámetros!$C$108,0)</f>
        <v>0</v>
      </c>
      <c r="AC42" s="69">
        <f>+ROUND(Q42*Parámetros!$C$109,0)</f>
        <v>0</v>
      </c>
      <c r="AD42" s="69">
        <f>+ROUND(R42*Parámetros!$C$110,0)</f>
        <v>0</v>
      </c>
      <c r="AE42" s="69">
        <f>+ROUND(S42*Parámetros!$C$111,0)</f>
        <v>1</v>
      </c>
      <c r="AF42" s="69">
        <f>+ROUND(T42*Parámetros!$C$112,0)</f>
        <v>1</v>
      </c>
      <c r="AG42" s="69">
        <f>+ROUND(U42*Parámetros!$C$113,0)</f>
        <v>1</v>
      </c>
      <c r="AH42" s="69">
        <f t="shared" si="4"/>
        <v>3</v>
      </c>
      <c r="AI42" s="148">
        <f t="shared" si="6"/>
        <v>1</v>
      </c>
      <c r="AJ42" s="68">
        <f t="shared" si="1"/>
        <v>18</v>
      </c>
    </row>
    <row r="43" spans="1:36" x14ac:dyDescent="0.25">
      <c r="A43" s="10">
        <v>43925</v>
      </c>
      <c r="B43" s="145">
        <f t="shared" si="2"/>
        <v>33</v>
      </c>
      <c r="C43" s="65">
        <f>+'Modelo predictivo'!N40</f>
        <v>95.582303874194622</v>
      </c>
      <c r="D43" s="68">
        <f>+$C43*'Estructura Poblacion'!C$19</f>
        <v>3.8991316951679362</v>
      </c>
      <c r="E43" s="68">
        <f>+$C43*'Estructura Poblacion'!D$19</f>
        <v>6.4123961289287488</v>
      </c>
      <c r="F43" s="68">
        <f>+$C43*'Estructura Poblacion'!E$19</f>
        <v>19.460264958620055</v>
      </c>
      <c r="G43" s="68">
        <f>+$C43*'Estructura Poblacion'!F$19</f>
        <v>22.20991912206793</v>
      </c>
      <c r="H43" s="68">
        <f>+$C43*'Estructura Poblacion'!G$19</f>
        <v>17.784430624945696</v>
      </c>
      <c r="I43" s="68">
        <f>+$C43*'Estructura Poblacion'!H$19</f>
        <v>12.10458288911312</v>
      </c>
      <c r="J43" s="68">
        <f>+$C43*'Estructura Poblacion'!I$19</f>
        <v>6.4383730223009534</v>
      </c>
      <c r="K43" s="68">
        <f>+$C43*'Estructura Poblacion'!J$19</f>
        <v>3.5464953676402566</v>
      </c>
      <c r="L43" s="68">
        <f>+$C43*'Estructura Poblacion'!K$19</f>
        <v>3.7267100654099279</v>
      </c>
      <c r="M43" s="147">
        <f>+ROUND(D43*Parámetros!$B$105,0)</f>
        <v>0</v>
      </c>
      <c r="N43" s="147">
        <f>+ROUND(E43*Parámetros!$B$106,0)</f>
        <v>0</v>
      </c>
      <c r="O43" s="147">
        <f>+ROUND(F43*Parámetros!$B$107,0)</f>
        <v>0</v>
      </c>
      <c r="P43" s="147">
        <f>+ROUND(G43*Parámetros!$B$108,0)</f>
        <v>1</v>
      </c>
      <c r="Q43" s="147">
        <f>+ROUND(H43*Parámetros!$B$109,0)</f>
        <v>1</v>
      </c>
      <c r="R43" s="147">
        <f>+ROUND(I43*Parámetros!$B$110,0)</f>
        <v>1</v>
      </c>
      <c r="S43" s="147">
        <f>+ROUND(J43*Parámetros!$B$111,0)</f>
        <v>1</v>
      </c>
      <c r="T43" s="147">
        <f>+ROUND(K43*Parámetros!$B$112,0)</f>
        <v>1</v>
      </c>
      <c r="U43" s="147">
        <f>+ROUND(L43*Parámetros!$B$113,0)</f>
        <v>1</v>
      </c>
      <c r="V43" s="147">
        <f t="shared" si="3"/>
        <v>6</v>
      </c>
      <c r="W43" s="147">
        <f t="shared" si="5"/>
        <v>6</v>
      </c>
      <c r="X43" s="68">
        <f t="shared" si="0"/>
        <v>90</v>
      </c>
      <c r="Y43" s="69">
        <f>+ROUND(M43*Parámetros!$C$105,0)</f>
        <v>0</v>
      </c>
      <c r="Z43" s="69">
        <f>+ROUND(N43*Parámetros!$C$106,0)</f>
        <v>0</v>
      </c>
      <c r="AA43" s="69">
        <f>+ROUND(O43*Parámetros!$C$107,0)</f>
        <v>0</v>
      </c>
      <c r="AB43" s="69">
        <f>+ROUND(P43*Parámetros!$C$108,0)</f>
        <v>0</v>
      </c>
      <c r="AC43" s="69">
        <f>+ROUND(Q43*Parámetros!$C$109,0)</f>
        <v>0</v>
      </c>
      <c r="AD43" s="69">
        <f>+ROUND(R43*Parámetros!$C$110,0)</f>
        <v>0</v>
      </c>
      <c r="AE43" s="69">
        <f>+ROUND(S43*Parámetros!$C$111,0)</f>
        <v>0</v>
      </c>
      <c r="AF43" s="69">
        <f>+ROUND(T43*Parámetros!$C$112,0)</f>
        <v>0</v>
      </c>
      <c r="AG43" s="69">
        <f>+ROUND(U43*Parámetros!$C$113,0)</f>
        <v>1</v>
      </c>
      <c r="AH43" s="69">
        <f t="shared" si="4"/>
        <v>1</v>
      </c>
      <c r="AI43" s="148">
        <f t="shared" si="6"/>
        <v>1</v>
      </c>
      <c r="AJ43" s="68">
        <f t="shared" si="1"/>
        <v>18</v>
      </c>
    </row>
    <row r="44" spans="1:36" x14ac:dyDescent="0.25">
      <c r="A44" s="10">
        <v>43926</v>
      </c>
      <c r="B44" s="145">
        <f t="shared" si="2"/>
        <v>34</v>
      </c>
      <c r="C44" s="65">
        <f>+'Modelo predictivo'!N41</f>
        <v>96.48071563988924</v>
      </c>
      <c r="D44" s="68">
        <f>+$C44*'Estructura Poblacion'!C$19</f>
        <v>3.9357810083665634</v>
      </c>
      <c r="E44" s="68">
        <f>+$C44*'Estructura Poblacion'!D$19</f>
        <v>6.4726685004349518</v>
      </c>
      <c r="F44" s="68">
        <f>+$C44*'Estructura Poblacion'!E$19</f>
        <v>19.643178848469066</v>
      </c>
      <c r="G44" s="68">
        <f>+$C44*'Estructura Poblacion'!F$19</f>
        <v>22.418677980618302</v>
      </c>
      <c r="H44" s="68">
        <f>+$C44*'Estructura Poblacion'!G$19</f>
        <v>17.951592757181604</v>
      </c>
      <c r="I44" s="68">
        <f>+$C44*'Estructura Poblacion'!H$19</f>
        <v>12.218358130403793</v>
      </c>
      <c r="J44" s="68">
        <f>+$C44*'Estructura Poblacion'!I$19</f>
        <v>6.4988895597844953</v>
      </c>
      <c r="K44" s="68">
        <f>+$C44*'Estructura Poblacion'!J$19</f>
        <v>3.5798301276965026</v>
      </c>
      <c r="L44" s="68">
        <f>+$C44*'Estructura Poblacion'!K$19</f>
        <v>3.7617387269339648</v>
      </c>
      <c r="M44" s="147">
        <f>+ROUND(D44*Parámetros!$B$105,0)</f>
        <v>0</v>
      </c>
      <c r="N44" s="147">
        <f>+ROUND(E44*Parámetros!$B$106,0)</f>
        <v>0</v>
      </c>
      <c r="O44" s="147">
        <f>+ROUND(F44*Parámetros!$B$107,0)</f>
        <v>0</v>
      </c>
      <c r="P44" s="147">
        <f>+ROUND(G44*Parámetros!$B$108,0)</f>
        <v>1</v>
      </c>
      <c r="Q44" s="147">
        <f>+ROUND(H44*Parámetros!$B$109,0)</f>
        <v>1</v>
      </c>
      <c r="R44" s="147">
        <f>+ROUND(I44*Parámetros!$B$110,0)</f>
        <v>1</v>
      </c>
      <c r="S44" s="147">
        <f>+ROUND(J44*Parámetros!$B$111,0)</f>
        <v>1</v>
      </c>
      <c r="T44" s="147">
        <f>+ROUND(K44*Parámetros!$B$112,0)</f>
        <v>1</v>
      </c>
      <c r="U44" s="147">
        <f>+ROUND(L44*Parámetros!$B$113,0)</f>
        <v>1</v>
      </c>
      <c r="V44" s="147">
        <f t="shared" si="3"/>
        <v>6</v>
      </c>
      <c r="W44" s="147">
        <f t="shared" si="5"/>
        <v>6</v>
      </c>
      <c r="X44" s="68">
        <f t="shared" si="0"/>
        <v>90</v>
      </c>
      <c r="Y44" s="69">
        <f>+ROUND(M44*Parámetros!$C$105,0)</f>
        <v>0</v>
      </c>
      <c r="Z44" s="69">
        <f>+ROUND(N44*Parámetros!$C$106,0)</f>
        <v>0</v>
      </c>
      <c r="AA44" s="69">
        <f>+ROUND(O44*Parámetros!$C$107,0)</f>
        <v>0</v>
      </c>
      <c r="AB44" s="69">
        <f>+ROUND(P44*Parámetros!$C$108,0)</f>
        <v>0</v>
      </c>
      <c r="AC44" s="69">
        <f>+ROUND(Q44*Parámetros!$C$109,0)</f>
        <v>0</v>
      </c>
      <c r="AD44" s="69">
        <f>+ROUND(R44*Parámetros!$C$110,0)</f>
        <v>0</v>
      </c>
      <c r="AE44" s="69">
        <f>+ROUND(S44*Parámetros!$C$111,0)</f>
        <v>0</v>
      </c>
      <c r="AF44" s="69">
        <f>+ROUND(T44*Parámetros!$C$112,0)</f>
        <v>0</v>
      </c>
      <c r="AG44" s="69">
        <f>+ROUND(U44*Parámetros!$C$113,0)</f>
        <v>1</v>
      </c>
      <c r="AH44" s="69">
        <f t="shared" si="4"/>
        <v>1</v>
      </c>
      <c r="AI44" s="148">
        <f t="shared" si="6"/>
        <v>1</v>
      </c>
      <c r="AJ44" s="68">
        <f t="shared" si="1"/>
        <v>18</v>
      </c>
    </row>
    <row r="45" spans="1:36" x14ac:dyDescent="0.25">
      <c r="A45" s="10">
        <v>43927</v>
      </c>
      <c r="B45" s="145">
        <f t="shared" si="2"/>
        <v>35</v>
      </c>
      <c r="C45" s="65">
        <f>+'Modelo predictivo'!N42</f>
        <v>97.387553200125694</v>
      </c>
      <c r="D45" s="68">
        <f>+$C45*'Estructura Poblacion'!C$19</f>
        <v>3.9727740387724912</v>
      </c>
      <c r="E45" s="68">
        <f>+$C45*'Estructura Poblacion'!D$19</f>
        <v>6.5335061390472324</v>
      </c>
      <c r="F45" s="68">
        <f>+$C45*'Estructura Poblacion'!E$19</f>
        <v>19.827808204336627</v>
      </c>
      <c r="G45" s="68">
        <f>+$C45*'Estructura Poblacion'!F$19</f>
        <v>22.629394693371058</v>
      </c>
      <c r="H45" s="68">
        <f>+$C45*'Estructura Poblacion'!G$19</f>
        <v>18.120322626879528</v>
      </c>
      <c r="I45" s="68">
        <f>+$C45*'Estructura Poblacion'!H$19</f>
        <v>12.333200417834854</v>
      </c>
      <c r="J45" s="68">
        <f>+$C45*'Estructura Poblacion'!I$19</f>
        <v>6.5599736542955496</v>
      </c>
      <c r="K45" s="68">
        <f>+$C45*'Estructura Poblacion'!J$19</f>
        <v>3.6134775192765778</v>
      </c>
      <c r="L45" s="68">
        <f>+$C45*'Estructura Poblacion'!K$19</f>
        <v>3.7970959063117826</v>
      </c>
      <c r="M45" s="147">
        <f>+ROUND(D45*Parámetros!$B$105,0)</f>
        <v>0</v>
      </c>
      <c r="N45" s="147">
        <f>+ROUND(E45*Parámetros!$B$106,0)</f>
        <v>0</v>
      </c>
      <c r="O45" s="147">
        <f>+ROUND(F45*Parámetros!$B$107,0)</f>
        <v>0</v>
      </c>
      <c r="P45" s="147">
        <f>+ROUND(G45*Parámetros!$B$108,0)</f>
        <v>1</v>
      </c>
      <c r="Q45" s="147">
        <f>+ROUND(H45*Parámetros!$B$109,0)</f>
        <v>1</v>
      </c>
      <c r="R45" s="147">
        <f>+ROUND(I45*Parámetros!$B$110,0)</f>
        <v>1</v>
      </c>
      <c r="S45" s="147">
        <f>+ROUND(J45*Parámetros!$B$111,0)</f>
        <v>1</v>
      </c>
      <c r="T45" s="147">
        <f>+ROUND(K45*Parámetros!$B$112,0)</f>
        <v>1</v>
      </c>
      <c r="U45" s="147">
        <f>+ROUND(L45*Parámetros!$B$113,0)</f>
        <v>1</v>
      </c>
      <c r="V45" s="147">
        <f t="shared" si="3"/>
        <v>6</v>
      </c>
      <c r="W45" s="147">
        <f t="shared" si="5"/>
        <v>7</v>
      </c>
      <c r="X45" s="68">
        <f t="shared" si="0"/>
        <v>89</v>
      </c>
      <c r="Y45" s="69">
        <f>+ROUND(M45*Parámetros!$C$105,0)</f>
        <v>0</v>
      </c>
      <c r="Z45" s="69">
        <f>+ROUND(N45*Parámetros!$C$106,0)</f>
        <v>0</v>
      </c>
      <c r="AA45" s="69">
        <f>+ROUND(O45*Parámetros!$C$107,0)</f>
        <v>0</v>
      </c>
      <c r="AB45" s="69">
        <f>+ROUND(P45*Parámetros!$C$108,0)</f>
        <v>0</v>
      </c>
      <c r="AC45" s="69">
        <f>+ROUND(Q45*Parámetros!$C$109,0)</f>
        <v>0</v>
      </c>
      <c r="AD45" s="69">
        <f>+ROUND(R45*Parámetros!$C$110,0)</f>
        <v>0</v>
      </c>
      <c r="AE45" s="69">
        <f>+ROUND(S45*Parámetros!$C$111,0)</f>
        <v>0</v>
      </c>
      <c r="AF45" s="69">
        <f>+ROUND(T45*Parámetros!$C$112,0)</f>
        <v>0</v>
      </c>
      <c r="AG45" s="69">
        <f>+ROUND(U45*Parámetros!$C$113,0)</f>
        <v>1</v>
      </c>
      <c r="AH45" s="69">
        <f t="shared" si="4"/>
        <v>1</v>
      </c>
      <c r="AI45" s="148">
        <f t="shared" si="6"/>
        <v>1</v>
      </c>
      <c r="AJ45" s="68">
        <f t="shared" si="1"/>
        <v>18</v>
      </c>
    </row>
    <row r="46" spans="1:36" x14ac:dyDescent="0.25">
      <c r="A46" s="10">
        <v>43928</v>
      </c>
      <c r="B46" s="145">
        <f t="shared" si="2"/>
        <v>36</v>
      </c>
      <c r="C46" s="65">
        <f>+'Modelo predictivo'!N43</f>
        <v>98.302895225584507</v>
      </c>
      <c r="D46" s="68">
        <f>+$C46*'Estructura Poblacion'!C$19</f>
        <v>4.0101139956339962</v>
      </c>
      <c r="E46" s="68">
        <f>+$C46*'Estructura Poblacion'!D$19</f>
        <v>6.5949143225999469</v>
      </c>
      <c r="F46" s="68">
        <f>+$C46*'Estructura Poblacion'!E$19</f>
        <v>20.014169043332863</v>
      </c>
      <c r="G46" s="68">
        <f>+$C46*'Estructura Poblacion'!F$19</f>
        <v>22.842087540587084</v>
      </c>
      <c r="H46" s="68">
        <f>+$C46*'Estructura Poblacion'!G$19</f>
        <v>18.290634871824949</v>
      </c>
      <c r="I46" s="68">
        <f>+$C46*'Estructura Poblacion'!H$19</f>
        <v>12.449119714294145</v>
      </c>
      <c r="J46" s="68">
        <f>+$C46*'Estructura Poblacion'!I$19</f>
        <v>6.6216306050492069</v>
      </c>
      <c r="K46" s="68">
        <f>+$C46*'Estructura Poblacion'!J$19</f>
        <v>3.6474404613852851</v>
      </c>
      <c r="L46" s="68">
        <f>+$C46*'Estructura Poblacion'!K$19</f>
        <v>3.8327846708770301</v>
      </c>
      <c r="M46" s="147">
        <f>+ROUND(D46*Parámetros!$B$105,0)</f>
        <v>0</v>
      </c>
      <c r="N46" s="147">
        <f>+ROUND(E46*Parámetros!$B$106,0)</f>
        <v>0</v>
      </c>
      <c r="O46" s="147">
        <f>+ROUND(F46*Parámetros!$B$107,0)</f>
        <v>0</v>
      </c>
      <c r="P46" s="147">
        <f>+ROUND(G46*Parámetros!$B$108,0)</f>
        <v>1</v>
      </c>
      <c r="Q46" s="147">
        <f>+ROUND(H46*Parámetros!$B$109,0)</f>
        <v>1</v>
      </c>
      <c r="R46" s="147">
        <f>+ROUND(I46*Parámetros!$B$110,0)</f>
        <v>1</v>
      </c>
      <c r="S46" s="147">
        <f>+ROUND(J46*Parámetros!$B$111,0)</f>
        <v>1</v>
      </c>
      <c r="T46" s="147">
        <f>+ROUND(K46*Parámetros!$B$112,0)</f>
        <v>1</v>
      </c>
      <c r="U46" s="147">
        <f>+ROUND(L46*Parámetros!$B$113,0)</f>
        <v>1</v>
      </c>
      <c r="V46" s="147">
        <f t="shared" si="3"/>
        <v>6</v>
      </c>
      <c r="W46" s="147">
        <f t="shared" si="5"/>
        <v>9</v>
      </c>
      <c r="X46" s="68">
        <f t="shared" si="0"/>
        <v>86</v>
      </c>
      <c r="Y46" s="69">
        <f>+ROUND(M46*Parámetros!$C$105,0)</f>
        <v>0</v>
      </c>
      <c r="Z46" s="69">
        <f>+ROUND(N46*Parámetros!$C$106,0)</f>
        <v>0</v>
      </c>
      <c r="AA46" s="69">
        <f>+ROUND(O46*Parámetros!$C$107,0)</f>
        <v>0</v>
      </c>
      <c r="AB46" s="69">
        <f>+ROUND(P46*Parámetros!$C$108,0)</f>
        <v>0</v>
      </c>
      <c r="AC46" s="69">
        <f>+ROUND(Q46*Parámetros!$C$109,0)</f>
        <v>0</v>
      </c>
      <c r="AD46" s="69">
        <f>+ROUND(R46*Parámetros!$C$110,0)</f>
        <v>0</v>
      </c>
      <c r="AE46" s="69">
        <f>+ROUND(S46*Parámetros!$C$111,0)</f>
        <v>0</v>
      </c>
      <c r="AF46" s="69">
        <f>+ROUND(T46*Parámetros!$C$112,0)</f>
        <v>0</v>
      </c>
      <c r="AG46" s="69">
        <f>+ROUND(U46*Parámetros!$C$113,0)</f>
        <v>1</v>
      </c>
      <c r="AH46" s="69">
        <f t="shared" si="4"/>
        <v>1</v>
      </c>
      <c r="AI46" s="148">
        <f t="shared" si="6"/>
        <v>2</v>
      </c>
      <c r="AJ46" s="68">
        <f t="shared" si="1"/>
        <v>17</v>
      </c>
    </row>
    <row r="47" spans="1:36" x14ac:dyDescent="0.25">
      <c r="A47" s="10">
        <v>43929</v>
      </c>
      <c r="B47" s="145">
        <f t="shared" si="2"/>
        <v>37</v>
      </c>
      <c r="C47" s="65">
        <f>+'Modelo predictivo'!N44</f>
        <v>99.2268211171031</v>
      </c>
      <c r="D47" s="68">
        <f>+$C47*'Estructura Poblacion'!C$19</f>
        <v>4.0478041179849704</v>
      </c>
      <c r="E47" s="68">
        <f>+$C47*'Estructura Poblacion'!D$19</f>
        <v>6.6568983779119932</v>
      </c>
      <c r="F47" s="68">
        <f>+$C47*'Estructura Poblacion'!E$19</f>
        <v>20.202277531225626</v>
      </c>
      <c r="G47" s="68">
        <f>+$C47*'Estructura Poblacion'!F$19</f>
        <v>23.056774972189711</v>
      </c>
      <c r="H47" s="68">
        <f>+$C47*'Estructura Poblacion'!G$19</f>
        <v>18.4625442656593</v>
      </c>
      <c r="I47" s="68">
        <f>+$C47*'Estructura Poblacion'!H$19</f>
        <v>12.566126075136888</v>
      </c>
      <c r="J47" s="68">
        <f>+$C47*'Estructura Poblacion'!I$19</f>
        <v>6.6838657604435383</v>
      </c>
      <c r="K47" s="68">
        <f>+$C47*'Estructura Poblacion'!J$19</f>
        <v>3.6817219001192414</v>
      </c>
      <c r="L47" s="68">
        <f>+$C47*'Estructura Poblacion'!K$19</f>
        <v>3.8688081164318384</v>
      </c>
      <c r="M47" s="147">
        <f>+ROUND(D47*Parámetros!$B$105,0)</f>
        <v>0</v>
      </c>
      <c r="N47" s="147">
        <f>+ROUND(E47*Parámetros!$B$106,0)</f>
        <v>0</v>
      </c>
      <c r="O47" s="147">
        <f>+ROUND(F47*Parámetros!$B$107,0)</f>
        <v>0</v>
      </c>
      <c r="P47" s="147">
        <f>+ROUND(G47*Parámetros!$B$108,0)</f>
        <v>1</v>
      </c>
      <c r="Q47" s="147">
        <f>+ROUND(H47*Parámetros!$B$109,0)</f>
        <v>1</v>
      </c>
      <c r="R47" s="147">
        <f>+ROUND(I47*Parámetros!$B$110,0)</f>
        <v>1</v>
      </c>
      <c r="S47" s="147">
        <f>+ROUND(J47*Parámetros!$B$111,0)</f>
        <v>1</v>
      </c>
      <c r="T47" s="147">
        <f>+ROUND(K47*Parámetros!$B$112,0)</f>
        <v>1</v>
      </c>
      <c r="U47" s="147">
        <f>+ROUND(L47*Parámetros!$B$113,0)</f>
        <v>1</v>
      </c>
      <c r="V47" s="147">
        <f t="shared" si="3"/>
        <v>6</v>
      </c>
      <c r="W47" s="147">
        <f t="shared" si="5"/>
        <v>6</v>
      </c>
      <c r="X47" s="68">
        <f t="shared" si="0"/>
        <v>86</v>
      </c>
      <c r="Y47" s="69">
        <f>+ROUND(M47*Parámetros!$C$105,0)</f>
        <v>0</v>
      </c>
      <c r="Z47" s="69">
        <f>+ROUND(N47*Parámetros!$C$106,0)</f>
        <v>0</v>
      </c>
      <c r="AA47" s="69">
        <f>+ROUND(O47*Parámetros!$C$107,0)</f>
        <v>0</v>
      </c>
      <c r="AB47" s="69">
        <f>+ROUND(P47*Parámetros!$C$108,0)</f>
        <v>0</v>
      </c>
      <c r="AC47" s="69">
        <f>+ROUND(Q47*Parámetros!$C$109,0)</f>
        <v>0</v>
      </c>
      <c r="AD47" s="69">
        <f>+ROUND(R47*Parámetros!$C$110,0)</f>
        <v>0</v>
      </c>
      <c r="AE47" s="69">
        <f>+ROUND(S47*Parámetros!$C$111,0)</f>
        <v>0</v>
      </c>
      <c r="AF47" s="69">
        <f>+ROUND(T47*Parámetros!$C$112,0)</f>
        <v>0</v>
      </c>
      <c r="AG47" s="69">
        <f>+ROUND(U47*Parámetros!$C$113,0)</f>
        <v>1</v>
      </c>
      <c r="AH47" s="69">
        <f t="shared" si="4"/>
        <v>1</v>
      </c>
      <c r="AI47" s="148">
        <f t="shared" si="6"/>
        <v>1</v>
      </c>
      <c r="AJ47" s="68">
        <f t="shared" si="1"/>
        <v>17</v>
      </c>
    </row>
    <row r="48" spans="1:36" x14ac:dyDescent="0.25">
      <c r="A48" s="10">
        <v>43930</v>
      </c>
      <c r="B48" s="145">
        <f t="shared" si="2"/>
        <v>38</v>
      </c>
      <c r="C48" s="65">
        <f>+'Modelo predictivo'!N45</f>
        <v>100.15941099077463</v>
      </c>
      <c r="D48" s="68">
        <f>+$C48*'Estructura Poblacion'!C$19</f>
        <v>4.0858476740370557</v>
      </c>
      <c r="E48" s="68">
        <f>+$C48*'Estructura Poblacion'!D$19</f>
        <v>6.7194636797871237</v>
      </c>
      <c r="F48" s="68">
        <f>+$C48*'Estructura Poblacion'!E$19</f>
        <v>20.392149979406629</v>
      </c>
      <c r="G48" s="68">
        <f>+$C48*'Estructura Poblacion'!F$19</f>
        <v>23.273475604302181</v>
      </c>
      <c r="H48" s="68">
        <f>+$C48*'Estructura Poblacion'!G$19</f>
        <v>18.636065715107392</v>
      </c>
      <c r="I48" s="68">
        <f>+$C48*'Estructura Poblacion'!H$19</f>
        <v>12.684229646298581</v>
      </c>
      <c r="J48" s="68">
        <f>+$C48*'Estructura Poblacion'!I$19</f>
        <v>6.7466845170558578</v>
      </c>
      <c r="K48" s="68">
        <f>+$C48*'Estructura Poblacion'!J$19</f>
        <v>3.7163248081139839</v>
      </c>
      <c r="L48" s="68">
        <f>+$C48*'Estructura Poblacion'!K$19</f>
        <v>3.9051693666658305</v>
      </c>
      <c r="M48" s="147">
        <f>+ROUND(D48*Parámetros!$B$105,0)</f>
        <v>0</v>
      </c>
      <c r="N48" s="147">
        <f>+ROUND(E48*Parámetros!$B$106,0)</f>
        <v>0</v>
      </c>
      <c r="O48" s="147">
        <f>+ROUND(F48*Parámetros!$B$107,0)</f>
        <v>0</v>
      </c>
      <c r="P48" s="147">
        <f>+ROUND(G48*Parámetros!$B$108,0)</f>
        <v>1</v>
      </c>
      <c r="Q48" s="147">
        <f>+ROUND(H48*Parámetros!$B$109,0)</f>
        <v>1</v>
      </c>
      <c r="R48" s="147">
        <f>+ROUND(I48*Parámetros!$B$110,0)</f>
        <v>1</v>
      </c>
      <c r="S48" s="147">
        <f>+ROUND(J48*Parámetros!$B$111,0)</f>
        <v>1</v>
      </c>
      <c r="T48" s="147">
        <f>+ROUND(K48*Parámetros!$B$112,0)</f>
        <v>1</v>
      </c>
      <c r="U48" s="147">
        <f>+ROUND(L48*Parámetros!$B$113,0)</f>
        <v>1</v>
      </c>
      <c r="V48" s="147">
        <f t="shared" si="3"/>
        <v>6</v>
      </c>
      <c r="W48" s="147">
        <f t="shared" si="5"/>
        <v>6</v>
      </c>
      <c r="X48" s="68">
        <f t="shared" si="0"/>
        <v>86</v>
      </c>
      <c r="Y48" s="69">
        <f>+ROUND(M48*Parámetros!$C$105,0)</f>
        <v>0</v>
      </c>
      <c r="Z48" s="69">
        <f>+ROUND(N48*Parámetros!$C$106,0)</f>
        <v>0</v>
      </c>
      <c r="AA48" s="69">
        <f>+ROUND(O48*Parámetros!$C$107,0)</f>
        <v>0</v>
      </c>
      <c r="AB48" s="69">
        <f>+ROUND(P48*Parámetros!$C$108,0)</f>
        <v>0</v>
      </c>
      <c r="AC48" s="69">
        <f>+ROUND(Q48*Parámetros!$C$109,0)</f>
        <v>0</v>
      </c>
      <c r="AD48" s="69">
        <f>+ROUND(R48*Parámetros!$C$110,0)</f>
        <v>0</v>
      </c>
      <c r="AE48" s="69">
        <f>+ROUND(S48*Parámetros!$C$111,0)</f>
        <v>0</v>
      </c>
      <c r="AF48" s="69">
        <f>+ROUND(T48*Parámetros!$C$112,0)</f>
        <v>0</v>
      </c>
      <c r="AG48" s="69">
        <f>+ROUND(U48*Parámetros!$C$113,0)</f>
        <v>1</v>
      </c>
      <c r="AH48" s="69">
        <f t="shared" si="4"/>
        <v>1</v>
      </c>
      <c r="AI48" s="148">
        <f t="shared" si="6"/>
        <v>1</v>
      </c>
      <c r="AJ48" s="68">
        <f t="shared" si="1"/>
        <v>17</v>
      </c>
    </row>
    <row r="49" spans="1:36" x14ac:dyDescent="0.25">
      <c r="A49" s="10">
        <v>43931</v>
      </c>
      <c r="B49" s="145">
        <f t="shared" si="2"/>
        <v>39</v>
      </c>
      <c r="C49" s="65">
        <f>+'Modelo predictivo'!N46</f>
        <v>101.10074573010206</v>
      </c>
      <c r="D49" s="68">
        <f>+$C49*'Estructura Poblacion'!C$19</f>
        <v>4.124247963307182</v>
      </c>
      <c r="E49" s="68">
        <f>+$C49*'Estructura Poblacion'!D$19</f>
        <v>6.7826156545128455</v>
      </c>
      <c r="F49" s="68">
        <f>+$C49*'Estructura Poblacion'!E$19</f>
        <v>20.583802855509891</v>
      </c>
      <c r="G49" s="68">
        <f>+$C49*'Estructura Poblacion'!F$19</f>
        <v>23.492208231366423</v>
      </c>
      <c r="H49" s="68">
        <f>+$C49*'Estructura Poblacion'!G$19</f>
        <v>18.811214269681411</v>
      </c>
      <c r="I49" s="68">
        <f>+$C49*'Estructura Poblacion'!H$19</f>
        <v>12.803440670899828</v>
      </c>
      <c r="J49" s="68">
        <f>+$C49*'Estructura Poblacion'!I$19</f>
        <v>6.8100923231557973</v>
      </c>
      <c r="K49" s="68">
        <f>+$C49*'Estructura Poblacion'!J$19</f>
        <v>3.7512521864791011</v>
      </c>
      <c r="L49" s="68">
        <f>+$C49*'Estructura Poblacion'!K$19</f>
        <v>3.9418715751895852</v>
      </c>
      <c r="M49" s="147">
        <f>+ROUND(D49*Parámetros!$B$105,0)</f>
        <v>0</v>
      </c>
      <c r="N49" s="147">
        <f>+ROUND(E49*Parámetros!$B$106,0)</f>
        <v>0</v>
      </c>
      <c r="O49" s="147">
        <f>+ROUND(F49*Parámetros!$B$107,0)</f>
        <v>0</v>
      </c>
      <c r="P49" s="147">
        <f>+ROUND(G49*Parámetros!$B$108,0)</f>
        <v>1</v>
      </c>
      <c r="Q49" s="147">
        <f>+ROUND(H49*Parámetros!$B$109,0)</f>
        <v>1</v>
      </c>
      <c r="R49" s="147">
        <f>+ROUND(I49*Parámetros!$B$110,0)</f>
        <v>1</v>
      </c>
      <c r="S49" s="147">
        <f>+ROUND(J49*Parámetros!$B$111,0)</f>
        <v>1</v>
      </c>
      <c r="T49" s="147">
        <f>+ROUND(K49*Parámetros!$B$112,0)</f>
        <v>1</v>
      </c>
      <c r="U49" s="147">
        <f>+ROUND(L49*Parámetros!$B$113,0)</f>
        <v>1</v>
      </c>
      <c r="V49" s="147">
        <f t="shared" si="3"/>
        <v>6</v>
      </c>
      <c r="W49" s="147">
        <f t="shared" si="5"/>
        <v>6</v>
      </c>
      <c r="X49" s="68">
        <f t="shared" si="0"/>
        <v>86</v>
      </c>
      <c r="Y49" s="69">
        <f>+ROUND(M49*Parámetros!$C$105,0)</f>
        <v>0</v>
      </c>
      <c r="Z49" s="69">
        <f>+ROUND(N49*Parámetros!$C$106,0)</f>
        <v>0</v>
      </c>
      <c r="AA49" s="69">
        <f>+ROUND(O49*Parámetros!$C$107,0)</f>
        <v>0</v>
      </c>
      <c r="AB49" s="69">
        <f>+ROUND(P49*Parámetros!$C$108,0)</f>
        <v>0</v>
      </c>
      <c r="AC49" s="69">
        <f>+ROUND(Q49*Parámetros!$C$109,0)</f>
        <v>0</v>
      </c>
      <c r="AD49" s="69">
        <f>+ROUND(R49*Parámetros!$C$110,0)</f>
        <v>0</v>
      </c>
      <c r="AE49" s="69">
        <f>+ROUND(S49*Parámetros!$C$111,0)</f>
        <v>0</v>
      </c>
      <c r="AF49" s="69">
        <f>+ROUND(T49*Parámetros!$C$112,0)</f>
        <v>0</v>
      </c>
      <c r="AG49" s="69">
        <f>+ROUND(U49*Parámetros!$C$113,0)</f>
        <v>1</v>
      </c>
      <c r="AH49" s="69">
        <f t="shared" si="4"/>
        <v>1</v>
      </c>
      <c r="AI49" s="148">
        <f t="shared" si="6"/>
        <v>1</v>
      </c>
      <c r="AJ49" s="68">
        <f t="shared" si="1"/>
        <v>17</v>
      </c>
    </row>
    <row r="50" spans="1:36" x14ac:dyDescent="0.25">
      <c r="A50" s="10">
        <v>43932</v>
      </c>
      <c r="B50" s="145">
        <f t="shared" si="2"/>
        <v>40</v>
      </c>
      <c r="C50" s="65">
        <f>+'Modelo predictivo'!N47</f>
        <v>102.05090695619583</v>
      </c>
      <c r="D50" s="68">
        <f>+$C50*'Estructura Poblacion'!C$19</f>
        <v>4.1630083154018349</v>
      </c>
      <c r="E50" s="68">
        <f>+$C50*'Estructura Poblacion'!D$19</f>
        <v>6.8463597778610463</v>
      </c>
      <c r="F50" s="68">
        <f>+$C50*'Estructura Poblacion'!E$19</f>
        <v>20.777252777344053</v>
      </c>
      <c r="G50" s="68">
        <f>+$C50*'Estructura Poblacion'!F$19</f>
        <v>23.712991819218033</v>
      </c>
      <c r="H50" s="68">
        <f>+$C50*'Estructura Poblacion'!G$19</f>
        <v>18.988005116135785</v>
      </c>
      <c r="I50" s="68">
        <f>+$C50*'Estructura Poblacion'!H$19</f>
        <v>12.923769485472151</v>
      </c>
      <c r="J50" s="68">
        <f>+$C50*'Estructura Poblacion'!I$19</f>
        <v>6.8740946766978333</v>
      </c>
      <c r="K50" s="68">
        <f>+$C50*'Estructura Poblacion'!J$19</f>
        <v>3.7865070636924414</v>
      </c>
      <c r="L50" s="68">
        <f>+$C50*'Estructura Poblacion'!K$19</f>
        <v>3.9789179243726567</v>
      </c>
      <c r="M50" s="147">
        <f>+ROUND(D50*Parámetros!$B$105,0)</f>
        <v>0</v>
      </c>
      <c r="N50" s="147">
        <f>+ROUND(E50*Parámetros!$B$106,0)</f>
        <v>0</v>
      </c>
      <c r="O50" s="147">
        <f>+ROUND(F50*Parámetros!$B$107,0)</f>
        <v>0</v>
      </c>
      <c r="P50" s="147">
        <f>+ROUND(G50*Parámetros!$B$108,0)</f>
        <v>1</v>
      </c>
      <c r="Q50" s="147">
        <f>+ROUND(H50*Parámetros!$B$109,0)</f>
        <v>1</v>
      </c>
      <c r="R50" s="147">
        <f>+ROUND(I50*Parámetros!$B$110,0)</f>
        <v>1</v>
      </c>
      <c r="S50" s="147">
        <f>+ROUND(J50*Parámetros!$B$111,0)</f>
        <v>1</v>
      </c>
      <c r="T50" s="147">
        <f>+ROUND(K50*Parámetros!$B$112,0)</f>
        <v>1</v>
      </c>
      <c r="U50" s="147">
        <f>+ROUND(L50*Parámetros!$B$113,0)</f>
        <v>1</v>
      </c>
      <c r="V50" s="147">
        <f t="shared" si="3"/>
        <v>6</v>
      </c>
      <c r="W50" s="147">
        <f t="shared" si="5"/>
        <v>7</v>
      </c>
      <c r="X50" s="68">
        <f t="shared" si="0"/>
        <v>85</v>
      </c>
      <c r="Y50" s="69">
        <f>+ROUND(M50*Parámetros!$C$105,0)</f>
        <v>0</v>
      </c>
      <c r="Z50" s="69">
        <f>+ROUND(N50*Parámetros!$C$106,0)</f>
        <v>0</v>
      </c>
      <c r="AA50" s="69">
        <f>+ROUND(O50*Parámetros!$C$107,0)</f>
        <v>0</v>
      </c>
      <c r="AB50" s="69">
        <f>+ROUND(P50*Parámetros!$C$108,0)</f>
        <v>0</v>
      </c>
      <c r="AC50" s="69">
        <f>+ROUND(Q50*Parámetros!$C$109,0)</f>
        <v>0</v>
      </c>
      <c r="AD50" s="69">
        <f>+ROUND(R50*Parámetros!$C$110,0)</f>
        <v>0</v>
      </c>
      <c r="AE50" s="69">
        <f>+ROUND(S50*Parámetros!$C$111,0)</f>
        <v>0</v>
      </c>
      <c r="AF50" s="69">
        <f>+ROUND(T50*Parámetros!$C$112,0)</f>
        <v>0</v>
      </c>
      <c r="AG50" s="69">
        <f>+ROUND(U50*Parámetros!$C$113,0)</f>
        <v>1</v>
      </c>
      <c r="AH50" s="69">
        <f t="shared" si="4"/>
        <v>1</v>
      </c>
      <c r="AI50" s="148">
        <f t="shared" si="6"/>
        <v>1</v>
      </c>
      <c r="AJ50" s="68">
        <f t="shared" si="1"/>
        <v>17</v>
      </c>
    </row>
    <row r="51" spans="1:36" x14ac:dyDescent="0.25">
      <c r="A51" s="10">
        <v>43933</v>
      </c>
      <c r="B51" s="145">
        <f t="shared" si="2"/>
        <v>41</v>
      </c>
      <c r="C51" s="65">
        <f>+'Modelo predictivo'!N48</f>
        <v>99.120959602296352</v>
      </c>
      <c r="D51" s="68">
        <f>+$C51*'Estructura Poblacion'!C$19</f>
        <v>4.0434856618382682</v>
      </c>
      <c r="E51" s="68">
        <f>+$C51*'Estructura Poblacion'!D$19</f>
        <v>6.6497963732496785</v>
      </c>
      <c r="F51" s="68">
        <f>+$C51*'Estructura Poblacion'!E$19</f>
        <v>20.18072445033555</v>
      </c>
      <c r="G51" s="68">
        <f>+$C51*'Estructura Poblacion'!F$19</f>
        <v>23.032176530985655</v>
      </c>
      <c r="H51" s="68">
        <f>+$C51*'Estructura Poblacion'!G$19</f>
        <v>18.442847243411226</v>
      </c>
      <c r="I51" s="68">
        <f>+$C51*'Estructura Poblacion'!H$19</f>
        <v>12.55271972868146</v>
      </c>
      <c r="J51" s="68">
        <f>+$C51*'Estructura Poblacion'!I$19</f>
        <v>6.6767349852539306</v>
      </c>
      <c r="K51" s="68">
        <f>+$C51*'Estructura Poblacion'!J$19</f>
        <v>3.6777940038805434</v>
      </c>
      <c r="L51" s="68">
        <f>+$C51*'Estructura Poblacion'!K$19</f>
        <v>3.8646806246600445</v>
      </c>
      <c r="M51" s="147">
        <f>+ROUND(D51*Parámetros!$B$105,0)</f>
        <v>0</v>
      </c>
      <c r="N51" s="147">
        <f>+ROUND(E51*Parámetros!$B$106,0)</f>
        <v>0</v>
      </c>
      <c r="O51" s="147">
        <f>+ROUND(F51*Parámetros!$B$107,0)</f>
        <v>0</v>
      </c>
      <c r="P51" s="147">
        <f>+ROUND(G51*Parámetros!$B$108,0)</f>
        <v>1</v>
      </c>
      <c r="Q51" s="147">
        <f>+ROUND(H51*Parámetros!$B$109,0)</f>
        <v>1</v>
      </c>
      <c r="R51" s="147">
        <f>+ROUND(I51*Parámetros!$B$110,0)</f>
        <v>1</v>
      </c>
      <c r="S51" s="147">
        <f>+ROUND(J51*Parámetros!$B$111,0)</f>
        <v>1</v>
      </c>
      <c r="T51" s="147">
        <f>+ROUND(K51*Parámetros!$B$112,0)</f>
        <v>1</v>
      </c>
      <c r="U51" s="147">
        <f>+ROUND(L51*Parámetros!$B$113,0)</f>
        <v>1</v>
      </c>
      <c r="V51" s="147">
        <f t="shared" si="3"/>
        <v>6</v>
      </c>
      <c r="W51" s="147">
        <f t="shared" si="5"/>
        <v>8</v>
      </c>
      <c r="X51" s="68">
        <f t="shared" si="0"/>
        <v>83</v>
      </c>
      <c r="Y51" s="69">
        <f>+ROUND(M51*Parámetros!$C$105,0)</f>
        <v>0</v>
      </c>
      <c r="Z51" s="69">
        <f>+ROUND(N51*Parámetros!$C$106,0)</f>
        <v>0</v>
      </c>
      <c r="AA51" s="69">
        <f>+ROUND(O51*Parámetros!$C$107,0)</f>
        <v>0</v>
      </c>
      <c r="AB51" s="69">
        <f>+ROUND(P51*Parámetros!$C$108,0)</f>
        <v>0</v>
      </c>
      <c r="AC51" s="69">
        <f>+ROUND(Q51*Parámetros!$C$109,0)</f>
        <v>0</v>
      </c>
      <c r="AD51" s="69">
        <f>+ROUND(R51*Parámetros!$C$110,0)</f>
        <v>0</v>
      </c>
      <c r="AE51" s="69">
        <f>+ROUND(S51*Parámetros!$C$111,0)</f>
        <v>0</v>
      </c>
      <c r="AF51" s="69">
        <f>+ROUND(T51*Parámetros!$C$112,0)</f>
        <v>0</v>
      </c>
      <c r="AG51" s="69">
        <f>+ROUND(U51*Parámetros!$C$113,0)</f>
        <v>1</v>
      </c>
      <c r="AH51" s="69">
        <f t="shared" si="4"/>
        <v>1</v>
      </c>
      <c r="AI51" s="148">
        <f t="shared" si="6"/>
        <v>2</v>
      </c>
      <c r="AJ51" s="68">
        <f t="shared" si="1"/>
        <v>16</v>
      </c>
    </row>
    <row r="52" spans="1:36" x14ac:dyDescent="0.25">
      <c r="A52" s="10">
        <v>43934</v>
      </c>
      <c r="B52" s="145">
        <f t="shared" si="2"/>
        <v>42</v>
      </c>
      <c r="C52" s="65">
        <f>+'Modelo predictivo'!N49</f>
        <v>99.750006690621376</v>
      </c>
      <c r="D52" s="68">
        <f>+$C52*'Estructura Poblacion'!C$19</f>
        <v>4.0691466612118496</v>
      </c>
      <c r="E52" s="68">
        <f>+$C52*'Estructura Poblacion'!D$19</f>
        <v>6.6919976903407417</v>
      </c>
      <c r="F52" s="68">
        <f>+$C52*'Estructura Poblacion'!E$19</f>
        <v>20.308796515080566</v>
      </c>
      <c r="G52" s="68">
        <f>+$C52*'Estructura Poblacion'!F$19</f>
        <v>23.178344643590052</v>
      </c>
      <c r="H52" s="68">
        <f>+$C52*'Estructura Poblacion'!G$19</f>
        <v>18.559890292685964</v>
      </c>
      <c r="I52" s="68">
        <f>+$C52*'Estructura Poblacion'!H$19</f>
        <v>12.632382514711471</v>
      </c>
      <c r="J52" s="68">
        <f>+$C52*'Estructura Poblacion'!I$19</f>
        <v>6.7191072617012466</v>
      </c>
      <c r="K52" s="68">
        <f>+$C52*'Estructura Poblacion'!J$19</f>
        <v>3.7011342299929901</v>
      </c>
      <c r="L52" s="68">
        <f>+$C52*'Estructura Poblacion'!K$19</f>
        <v>3.8892068813064964</v>
      </c>
      <c r="M52" s="147">
        <f>+ROUND(D52*Parámetros!$B$105,0)</f>
        <v>0</v>
      </c>
      <c r="N52" s="147">
        <f>+ROUND(E52*Parámetros!$B$106,0)</f>
        <v>0</v>
      </c>
      <c r="O52" s="147">
        <f>+ROUND(F52*Parámetros!$B$107,0)</f>
        <v>0</v>
      </c>
      <c r="P52" s="147">
        <f>+ROUND(G52*Parámetros!$B$108,0)</f>
        <v>1</v>
      </c>
      <c r="Q52" s="147">
        <f>+ROUND(H52*Parámetros!$B$109,0)</f>
        <v>1</v>
      </c>
      <c r="R52" s="147">
        <f>+ROUND(I52*Parámetros!$B$110,0)</f>
        <v>1</v>
      </c>
      <c r="S52" s="147">
        <f>+ROUND(J52*Parámetros!$B$111,0)</f>
        <v>1</v>
      </c>
      <c r="T52" s="147">
        <f>+ROUND(K52*Parámetros!$B$112,0)</f>
        <v>1</v>
      </c>
      <c r="U52" s="147">
        <f>+ROUND(L52*Parámetros!$B$113,0)</f>
        <v>1</v>
      </c>
      <c r="V52" s="147">
        <f t="shared" si="3"/>
        <v>6</v>
      </c>
      <c r="W52" s="147">
        <f t="shared" si="5"/>
        <v>9</v>
      </c>
      <c r="X52" s="68">
        <f t="shared" si="0"/>
        <v>80</v>
      </c>
      <c r="Y52" s="69">
        <f>+ROUND(M52*Parámetros!$C$105,0)</f>
        <v>0</v>
      </c>
      <c r="Z52" s="69">
        <f>+ROUND(N52*Parámetros!$C$106,0)</f>
        <v>0</v>
      </c>
      <c r="AA52" s="69">
        <f>+ROUND(O52*Parámetros!$C$107,0)</f>
        <v>0</v>
      </c>
      <c r="AB52" s="69">
        <f>+ROUND(P52*Parámetros!$C$108,0)</f>
        <v>0</v>
      </c>
      <c r="AC52" s="69">
        <f>+ROUND(Q52*Parámetros!$C$109,0)</f>
        <v>0</v>
      </c>
      <c r="AD52" s="69">
        <f>+ROUND(R52*Parámetros!$C$110,0)</f>
        <v>0</v>
      </c>
      <c r="AE52" s="69">
        <f>+ROUND(S52*Parámetros!$C$111,0)</f>
        <v>0</v>
      </c>
      <c r="AF52" s="69">
        <f>+ROUND(T52*Parámetros!$C$112,0)</f>
        <v>0</v>
      </c>
      <c r="AG52" s="69">
        <f>+ROUND(U52*Parámetros!$C$113,0)</f>
        <v>1</v>
      </c>
      <c r="AH52" s="69">
        <f t="shared" si="4"/>
        <v>1</v>
      </c>
      <c r="AI52" s="148">
        <f t="shared" si="6"/>
        <v>2</v>
      </c>
      <c r="AJ52" s="68">
        <f t="shared" si="1"/>
        <v>15</v>
      </c>
    </row>
    <row r="53" spans="1:36" x14ac:dyDescent="0.25">
      <c r="A53" s="10">
        <v>43935</v>
      </c>
      <c r="B53" s="145">
        <f t="shared" si="2"/>
        <v>43</v>
      </c>
      <c r="C53" s="65">
        <f>+'Modelo predictivo'!N50</f>
        <v>100.38302720338106</v>
      </c>
      <c r="D53" s="68">
        <f>+$C53*'Estructura Poblacion'!C$19</f>
        <v>4.0949697502665083</v>
      </c>
      <c r="E53" s="68">
        <f>+$C53*'Estructura Poblacion'!D$19</f>
        <v>6.7344655753050482</v>
      </c>
      <c r="F53" s="68">
        <f>+$C53*'Estructura Poblacion'!E$19</f>
        <v>20.437677556897249</v>
      </c>
      <c r="G53" s="68">
        <f>+$C53*'Estructura Poblacion'!F$19</f>
        <v>23.325436038347679</v>
      </c>
      <c r="H53" s="68">
        <f>+$C53*'Estructura Poblacion'!G$19</f>
        <v>18.677672653405789</v>
      </c>
      <c r="I53" s="68">
        <f>+$C53*'Estructura Poblacion'!H$19</f>
        <v>12.71254849687166</v>
      </c>
      <c r="J53" s="68">
        <f>+$C53*'Estructura Poblacion'!I$19</f>
        <v>6.761747185899762</v>
      </c>
      <c r="K53" s="68">
        <f>+$C53*'Estructura Poblacion'!J$19</f>
        <v>3.7246218864432716</v>
      </c>
      <c r="L53" s="68">
        <f>+$C53*'Estructura Poblacion'!K$19</f>
        <v>3.9138880599440977</v>
      </c>
      <c r="M53" s="147">
        <f>+ROUND(D53*Parámetros!$B$105,0)</f>
        <v>0</v>
      </c>
      <c r="N53" s="147">
        <f>+ROUND(E53*Parámetros!$B$106,0)</f>
        <v>0</v>
      </c>
      <c r="O53" s="147">
        <f>+ROUND(F53*Parámetros!$B$107,0)</f>
        <v>0</v>
      </c>
      <c r="P53" s="147">
        <f>+ROUND(G53*Parámetros!$B$108,0)</f>
        <v>1</v>
      </c>
      <c r="Q53" s="147">
        <f>+ROUND(H53*Parámetros!$B$109,0)</f>
        <v>1</v>
      </c>
      <c r="R53" s="147">
        <f>+ROUND(I53*Parámetros!$B$110,0)</f>
        <v>1</v>
      </c>
      <c r="S53" s="147">
        <f>+ROUND(J53*Parámetros!$B$111,0)</f>
        <v>1</v>
      </c>
      <c r="T53" s="147">
        <f>+ROUND(K53*Parámetros!$B$112,0)</f>
        <v>1</v>
      </c>
      <c r="U53" s="147">
        <f>+ROUND(L53*Parámetros!$B$113,0)</f>
        <v>1</v>
      </c>
      <c r="V53" s="147">
        <f t="shared" si="3"/>
        <v>6</v>
      </c>
      <c r="W53" s="147">
        <f t="shared" si="5"/>
        <v>9</v>
      </c>
      <c r="X53" s="68">
        <f t="shared" si="0"/>
        <v>77</v>
      </c>
      <c r="Y53" s="69">
        <f>+ROUND(M53*Parámetros!$C$105,0)</f>
        <v>0</v>
      </c>
      <c r="Z53" s="69">
        <f>+ROUND(N53*Parámetros!$C$106,0)</f>
        <v>0</v>
      </c>
      <c r="AA53" s="69">
        <f>+ROUND(O53*Parámetros!$C$107,0)</f>
        <v>0</v>
      </c>
      <c r="AB53" s="69">
        <f>+ROUND(P53*Parámetros!$C$108,0)</f>
        <v>0</v>
      </c>
      <c r="AC53" s="69">
        <f>+ROUND(Q53*Parámetros!$C$109,0)</f>
        <v>0</v>
      </c>
      <c r="AD53" s="69">
        <f>+ROUND(R53*Parámetros!$C$110,0)</f>
        <v>0</v>
      </c>
      <c r="AE53" s="69">
        <f>+ROUND(S53*Parámetros!$C$111,0)</f>
        <v>0</v>
      </c>
      <c r="AF53" s="69">
        <f>+ROUND(T53*Parámetros!$C$112,0)</f>
        <v>0</v>
      </c>
      <c r="AG53" s="69">
        <f>+ROUND(U53*Parámetros!$C$113,0)</f>
        <v>1</v>
      </c>
      <c r="AH53" s="69">
        <f t="shared" si="4"/>
        <v>1</v>
      </c>
      <c r="AI53" s="148">
        <f t="shared" si="6"/>
        <v>2</v>
      </c>
      <c r="AJ53" s="68">
        <f t="shared" si="1"/>
        <v>14</v>
      </c>
    </row>
    <row r="54" spans="1:36" x14ac:dyDescent="0.25">
      <c r="A54" s="10">
        <v>43936</v>
      </c>
      <c r="B54" s="145">
        <f t="shared" si="2"/>
        <v>44</v>
      </c>
      <c r="C54" s="65">
        <f>+'Modelo predictivo'!N51</f>
        <v>101.0200459882617</v>
      </c>
      <c r="D54" s="68">
        <f>+$C54*'Estructura Poblacion'!C$19</f>
        <v>4.12095594262503</v>
      </c>
      <c r="E54" s="68">
        <f>+$C54*'Estructura Poblacion'!D$19</f>
        <v>6.7772016951165144</v>
      </c>
      <c r="F54" s="68">
        <f>+$C54*'Estructura Poblacion'!E$19</f>
        <v>20.567372634698593</v>
      </c>
      <c r="G54" s="68">
        <f>+$C54*'Estructura Poblacion'!F$19</f>
        <v>23.473456488974804</v>
      </c>
      <c r="H54" s="68">
        <f>+$C54*'Estructura Poblacion'!G$19</f>
        <v>18.796198948831854</v>
      </c>
      <c r="I54" s="68">
        <f>+$C54*'Estructura Poblacion'!H$19</f>
        <v>12.7932208218834</v>
      </c>
      <c r="J54" s="68">
        <f>+$C54*'Estructura Poblacion'!I$19</f>
        <v>6.8046564315763742</v>
      </c>
      <c r="K54" s="68">
        <f>+$C54*'Estructura Poblacion'!J$19</f>
        <v>3.7482578951824266</v>
      </c>
      <c r="L54" s="68">
        <f>+$C54*'Estructura Poblacion'!K$19</f>
        <v>3.9387251293727075</v>
      </c>
      <c r="M54" s="147">
        <f>+ROUND(D54*Parámetros!$B$105,0)</f>
        <v>0</v>
      </c>
      <c r="N54" s="147">
        <f>+ROUND(E54*Parámetros!$B$106,0)</f>
        <v>0</v>
      </c>
      <c r="O54" s="147">
        <f>+ROUND(F54*Parámetros!$B$107,0)</f>
        <v>0</v>
      </c>
      <c r="P54" s="147">
        <f>+ROUND(G54*Parámetros!$B$108,0)</f>
        <v>1</v>
      </c>
      <c r="Q54" s="147">
        <f>+ROUND(H54*Parámetros!$B$109,0)</f>
        <v>1</v>
      </c>
      <c r="R54" s="147">
        <f>+ROUND(I54*Parámetros!$B$110,0)</f>
        <v>1</v>
      </c>
      <c r="S54" s="147">
        <f>+ROUND(J54*Parámetros!$B$111,0)</f>
        <v>1</v>
      </c>
      <c r="T54" s="147">
        <f>+ROUND(K54*Parámetros!$B$112,0)</f>
        <v>1</v>
      </c>
      <c r="U54" s="147">
        <f>+ROUND(L54*Parámetros!$B$113,0)</f>
        <v>1</v>
      </c>
      <c r="V54" s="147">
        <f t="shared" si="3"/>
        <v>6</v>
      </c>
      <c r="W54" s="147">
        <f t="shared" si="5"/>
        <v>11</v>
      </c>
      <c r="X54" s="68">
        <f t="shared" si="0"/>
        <v>72</v>
      </c>
      <c r="Y54" s="69">
        <f>+ROUND(M54*Parámetros!$C$105,0)</f>
        <v>0</v>
      </c>
      <c r="Z54" s="69">
        <f>+ROUND(N54*Parámetros!$C$106,0)</f>
        <v>0</v>
      </c>
      <c r="AA54" s="69">
        <f>+ROUND(O54*Parámetros!$C$107,0)</f>
        <v>0</v>
      </c>
      <c r="AB54" s="69">
        <f>+ROUND(P54*Parámetros!$C$108,0)</f>
        <v>0</v>
      </c>
      <c r="AC54" s="69">
        <f>+ROUND(Q54*Parámetros!$C$109,0)</f>
        <v>0</v>
      </c>
      <c r="AD54" s="69">
        <f>+ROUND(R54*Parámetros!$C$110,0)</f>
        <v>0</v>
      </c>
      <c r="AE54" s="69">
        <f>+ROUND(S54*Parámetros!$C$111,0)</f>
        <v>0</v>
      </c>
      <c r="AF54" s="69">
        <f>+ROUND(T54*Parámetros!$C$112,0)</f>
        <v>0</v>
      </c>
      <c r="AG54" s="69">
        <f>+ROUND(U54*Parámetros!$C$113,0)</f>
        <v>1</v>
      </c>
      <c r="AH54" s="69">
        <f t="shared" si="4"/>
        <v>1</v>
      </c>
      <c r="AI54" s="148">
        <f t="shared" si="6"/>
        <v>3</v>
      </c>
      <c r="AJ54" s="68">
        <f t="shared" si="1"/>
        <v>12</v>
      </c>
    </row>
    <row r="55" spans="1:36" x14ac:dyDescent="0.25">
      <c r="A55" s="10">
        <v>43937</v>
      </c>
      <c r="B55" s="145">
        <f t="shared" si="2"/>
        <v>45</v>
      </c>
      <c r="C55" s="65">
        <f>+'Modelo predictivo'!N52</f>
        <v>101.66108806431293</v>
      </c>
      <c r="D55" s="68">
        <f>+$C55*'Estructura Poblacion'!C$19</f>
        <v>4.1471062589007026</v>
      </c>
      <c r="E55" s="68">
        <f>+$C55*'Estructura Poblacion'!D$19</f>
        <v>6.8202077282454265</v>
      </c>
      <c r="F55" s="68">
        <f>+$C55*'Estructura Poblacion'!E$19</f>
        <v>20.697886842286643</v>
      </c>
      <c r="G55" s="68">
        <f>+$C55*'Estructura Poblacion'!F$19</f>
        <v>23.622411809006426</v>
      </c>
      <c r="H55" s="68">
        <f>+$C55*'Estructura Poblacion'!G$19</f>
        <v>18.915473834109886</v>
      </c>
      <c r="I55" s="68">
        <f>+$C55*'Estructura Poblacion'!H$19</f>
        <v>12.874402658169586</v>
      </c>
      <c r="J55" s="68">
        <f>+$C55*'Estructura Poblacion'!I$19</f>
        <v>6.847836684000927</v>
      </c>
      <c r="K55" s="68">
        <f>+$C55*'Estructura Poblacion'!J$19</f>
        <v>3.7720431845197759</v>
      </c>
      <c r="L55" s="68">
        <f>+$C55*'Estructura Poblacion'!K$19</f>
        <v>3.963719065073565</v>
      </c>
      <c r="M55" s="147">
        <f>+ROUND(D55*Parámetros!$B$105,0)</f>
        <v>0</v>
      </c>
      <c r="N55" s="147">
        <f>+ROUND(E55*Parámetros!$B$106,0)</f>
        <v>0</v>
      </c>
      <c r="O55" s="147">
        <f>+ROUND(F55*Parámetros!$B$107,0)</f>
        <v>0</v>
      </c>
      <c r="P55" s="147">
        <f>+ROUND(G55*Parámetros!$B$108,0)</f>
        <v>1</v>
      </c>
      <c r="Q55" s="147">
        <f>+ROUND(H55*Parámetros!$B$109,0)</f>
        <v>1</v>
      </c>
      <c r="R55" s="147">
        <f>+ROUND(I55*Parámetros!$B$110,0)</f>
        <v>1</v>
      </c>
      <c r="S55" s="147">
        <f>+ROUND(J55*Parámetros!$B$111,0)</f>
        <v>1</v>
      </c>
      <c r="T55" s="147">
        <f>+ROUND(K55*Parámetros!$B$112,0)</f>
        <v>1</v>
      </c>
      <c r="U55" s="147">
        <f>+ROUND(L55*Parámetros!$B$113,0)</f>
        <v>1</v>
      </c>
      <c r="V55" s="147">
        <f t="shared" si="3"/>
        <v>6</v>
      </c>
      <c r="W55" s="147">
        <f t="shared" si="5"/>
        <v>6</v>
      </c>
      <c r="X55" s="68">
        <f t="shared" si="0"/>
        <v>72</v>
      </c>
      <c r="Y55" s="69">
        <f>+ROUND(M55*Parámetros!$C$105,0)</f>
        <v>0</v>
      </c>
      <c r="Z55" s="69">
        <f>+ROUND(N55*Parámetros!$C$106,0)</f>
        <v>0</v>
      </c>
      <c r="AA55" s="69">
        <f>+ROUND(O55*Parámetros!$C$107,0)</f>
        <v>0</v>
      </c>
      <c r="AB55" s="69">
        <f>+ROUND(P55*Parámetros!$C$108,0)</f>
        <v>0</v>
      </c>
      <c r="AC55" s="69">
        <f>+ROUND(Q55*Parámetros!$C$109,0)</f>
        <v>0</v>
      </c>
      <c r="AD55" s="69">
        <f>+ROUND(R55*Parámetros!$C$110,0)</f>
        <v>0</v>
      </c>
      <c r="AE55" s="69">
        <f>+ROUND(S55*Parámetros!$C$111,0)</f>
        <v>0</v>
      </c>
      <c r="AF55" s="69">
        <f>+ROUND(T55*Parámetros!$C$112,0)</f>
        <v>0</v>
      </c>
      <c r="AG55" s="69">
        <f>+ROUND(U55*Parámetros!$C$113,0)</f>
        <v>1</v>
      </c>
      <c r="AH55" s="69">
        <f t="shared" si="4"/>
        <v>1</v>
      </c>
      <c r="AI55" s="148">
        <f t="shared" si="6"/>
        <v>1</v>
      </c>
      <c r="AJ55" s="68">
        <f t="shared" si="1"/>
        <v>12</v>
      </c>
    </row>
    <row r="56" spans="1:36" x14ac:dyDescent="0.25">
      <c r="A56" s="10">
        <v>43938</v>
      </c>
      <c r="B56" s="145">
        <f t="shared" si="2"/>
        <v>46</v>
      </c>
      <c r="C56" s="65">
        <f>+'Modelo predictivo'!N53</f>
        <v>102.30617859959602</v>
      </c>
      <c r="D56" s="68">
        <f>+$C56*'Estructura Poblacion'!C$19</f>
        <v>4.173421725785512</v>
      </c>
      <c r="E56" s="68">
        <f>+$C56*'Estructura Poblacion'!D$19</f>
        <v>6.8634853631589188</v>
      </c>
      <c r="F56" s="68">
        <f>+$C56*'Estructura Poblacion'!E$19</f>
        <v>20.82922530380176</v>
      </c>
      <c r="G56" s="68">
        <f>+$C56*'Estructura Poblacion'!F$19</f>
        <v>23.772307846602533</v>
      </c>
      <c r="H56" s="68">
        <f>+$C56*'Estructura Poblacion'!G$19</f>
        <v>19.0355019921113</v>
      </c>
      <c r="I56" s="68">
        <f>+$C56*'Estructura Poblacion'!H$19</f>
        <v>12.956097193024009</v>
      </c>
      <c r="J56" s="68">
        <f>+$C56*'Estructura Poblacion'!I$19</f>
        <v>6.8912896384806075</v>
      </c>
      <c r="K56" s="68">
        <f>+$C56*'Estructura Poblacion'!J$19</f>
        <v>3.7959786882935842</v>
      </c>
      <c r="L56" s="68">
        <f>+$C56*'Estructura Poblacion'!K$19</f>
        <v>3.9888708483378017</v>
      </c>
      <c r="M56" s="147">
        <f>+ROUND(D56*Parámetros!$B$105,0)</f>
        <v>0</v>
      </c>
      <c r="N56" s="147">
        <f>+ROUND(E56*Parámetros!$B$106,0)</f>
        <v>0</v>
      </c>
      <c r="O56" s="147">
        <f>+ROUND(F56*Parámetros!$B$107,0)</f>
        <v>0</v>
      </c>
      <c r="P56" s="147">
        <f>+ROUND(G56*Parámetros!$B$108,0)</f>
        <v>1</v>
      </c>
      <c r="Q56" s="147">
        <f>+ROUND(H56*Parámetros!$B$109,0)</f>
        <v>1</v>
      </c>
      <c r="R56" s="147">
        <f>+ROUND(I56*Parámetros!$B$110,0)</f>
        <v>1</v>
      </c>
      <c r="S56" s="147">
        <f>+ROUND(J56*Parámetros!$B$111,0)</f>
        <v>1</v>
      </c>
      <c r="T56" s="147">
        <f>+ROUND(K56*Parámetros!$B$112,0)</f>
        <v>1</v>
      </c>
      <c r="U56" s="147">
        <f>+ROUND(L56*Parámetros!$B$113,0)</f>
        <v>1</v>
      </c>
      <c r="V56" s="147">
        <f t="shared" si="3"/>
        <v>6</v>
      </c>
      <c r="W56" s="147">
        <f t="shared" si="5"/>
        <v>6</v>
      </c>
      <c r="X56" s="68">
        <f t="shared" si="0"/>
        <v>72</v>
      </c>
      <c r="Y56" s="69">
        <f>+ROUND(M56*Parámetros!$C$105,0)</f>
        <v>0</v>
      </c>
      <c r="Z56" s="69">
        <f>+ROUND(N56*Parámetros!$C$106,0)</f>
        <v>0</v>
      </c>
      <c r="AA56" s="69">
        <f>+ROUND(O56*Parámetros!$C$107,0)</f>
        <v>0</v>
      </c>
      <c r="AB56" s="69">
        <f>+ROUND(P56*Parámetros!$C$108,0)</f>
        <v>0</v>
      </c>
      <c r="AC56" s="69">
        <f>+ROUND(Q56*Parámetros!$C$109,0)</f>
        <v>0</v>
      </c>
      <c r="AD56" s="69">
        <f>+ROUND(R56*Parámetros!$C$110,0)</f>
        <v>0</v>
      </c>
      <c r="AE56" s="69">
        <f>+ROUND(S56*Parámetros!$C$111,0)</f>
        <v>0</v>
      </c>
      <c r="AF56" s="69">
        <f>+ROUND(T56*Parámetros!$C$112,0)</f>
        <v>0</v>
      </c>
      <c r="AG56" s="69">
        <f>+ROUND(U56*Parámetros!$C$113,0)</f>
        <v>1</v>
      </c>
      <c r="AH56" s="69">
        <f t="shared" si="4"/>
        <v>1</v>
      </c>
      <c r="AI56" s="148">
        <f t="shared" si="6"/>
        <v>1</v>
      </c>
      <c r="AJ56" s="68">
        <f t="shared" si="1"/>
        <v>12</v>
      </c>
    </row>
    <row r="57" spans="1:36" x14ac:dyDescent="0.25">
      <c r="A57" s="10">
        <v>43939</v>
      </c>
      <c r="B57" s="145">
        <f t="shared" si="2"/>
        <v>47</v>
      </c>
      <c r="C57" s="65">
        <f>+'Modelo predictivo'!N54</f>
        <v>102.95534291118383</v>
      </c>
      <c r="D57" s="68">
        <f>+$C57*'Estructura Poblacion'!C$19</f>
        <v>4.1999033760501403</v>
      </c>
      <c r="E57" s="68">
        <f>+$C57*'Estructura Poblacion'!D$19</f>
        <v>6.9070362983209685</v>
      </c>
      <c r="F57" s="68">
        <f>+$C57*'Estructura Poblacion'!E$19</f>
        <v>20.961393173722602</v>
      </c>
      <c r="G57" s="68">
        <f>+$C57*'Estructura Poblacion'!F$19</f>
        <v>23.923150484548099</v>
      </c>
      <c r="H57" s="68">
        <f>+$C57*'Estructura Poblacion'!G$19</f>
        <v>19.156288133433229</v>
      </c>
      <c r="I57" s="68">
        <f>+$C57*'Estructura Poblacion'!H$19</f>
        <v>13.038307632611353</v>
      </c>
      <c r="J57" s="68">
        <f>+$C57*'Estructura Poblacion'!I$19</f>
        <v>6.9350170003599425</v>
      </c>
      <c r="K57" s="68">
        <f>+$C57*'Estructura Poblacion'!J$19</f>
        <v>3.8200653458710554</v>
      </c>
      <c r="L57" s="68">
        <f>+$C57*'Estructura Poblacion'!K$19</f>
        <v>4.0141814662664448</v>
      </c>
      <c r="M57" s="147">
        <f>+ROUND(D57*Parámetros!$B$105,0)</f>
        <v>0</v>
      </c>
      <c r="N57" s="147">
        <f>+ROUND(E57*Parámetros!$B$106,0)</f>
        <v>0</v>
      </c>
      <c r="O57" s="147">
        <f>+ROUND(F57*Parámetros!$B$107,0)</f>
        <v>0</v>
      </c>
      <c r="P57" s="147">
        <f>+ROUND(G57*Parámetros!$B$108,0)</f>
        <v>1</v>
      </c>
      <c r="Q57" s="147">
        <f>+ROUND(H57*Parámetros!$B$109,0)</f>
        <v>1</v>
      </c>
      <c r="R57" s="147">
        <f>+ROUND(I57*Parámetros!$B$110,0)</f>
        <v>1</v>
      </c>
      <c r="S57" s="147">
        <f>+ROUND(J57*Parámetros!$B$111,0)</f>
        <v>1</v>
      </c>
      <c r="T57" s="147">
        <f>+ROUND(K57*Parámetros!$B$112,0)</f>
        <v>1</v>
      </c>
      <c r="U57" s="147">
        <f>+ROUND(L57*Parámetros!$B$113,0)</f>
        <v>1</v>
      </c>
      <c r="V57" s="147">
        <f t="shared" si="3"/>
        <v>6</v>
      </c>
      <c r="W57" s="147">
        <f t="shared" si="5"/>
        <v>6</v>
      </c>
      <c r="X57" s="68">
        <f t="shared" si="0"/>
        <v>72</v>
      </c>
      <c r="Y57" s="69">
        <f>+ROUND(M57*Parámetros!$C$105,0)</f>
        <v>0</v>
      </c>
      <c r="Z57" s="69">
        <f>+ROUND(N57*Parámetros!$C$106,0)</f>
        <v>0</v>
      </c>
      <c r="AA57" s="69">
        <f>+ROUND(O57*Parámetros!$C$107,0)</f>
        <v>0</v>
      </c>
      <c r="AB57" s="69">
        <f>+ROUND(P57*Parámetros!$C$108,0)</f>
        <v>0</v>
      </c>
      <c r="AC57" s="69">
        <f>+ROUND(Q57*Parámetros!$C$109,0)</f>
        <v>0</v>
      </c>
      <c r="AD57" s="69">
        <f>+ROUND(R57*Parámetros!$C$110,0)</f>
        <v>0</v>
      </c>
      <c r="AE57" s="69">
        <f>+ROUND(S57*Parámetros!$C$111,0)</f>
        <v>0</v>
      </c>
      <c r="AF57" s="69">
        <f>+ROUND(T57*Parámetros!$C$112,0)</f>
        <v>0</v>
      </c>
      <c r="AG57" s="69">
        <f>+ROUND(U57*Parámetros!$C$113,0)</f>
        <v>1</v>
      </c>
      <c r="AH57" s="69">
        <f t="shared" si="4"/>
        <v>1</v>
      </c>
      <c r="AI57" s="148">
        <f t="shared" si="6"/>
        <v>1</v>
      </c>
      <c r="AJ57" s="68">
        <f t="shared" si="1"/>
        <v>12</v>
      </c>
    </row>
    <row r="58" spans="1:36" x14ac:dyDescent="0.25">
      <c r="A58" s="10">
        <v>43940</v>
      </c>
      <c r="B58" s="145">
        <f t="shared" si="2"/>
        <v>48</v>
      </c>
      <c r="C58" s="65">
        <f>+'Modelo predictivo'!N55</f>
        <v>103.60860647261143</v>
      </c>
      <c r="D58" s="68">
        <f>+$C58*'Estructura Poblacion'!C$19</f>
        <v>4.2265522488479039</v>
      </c>
      <c r="E58" s="68">
        <f>+$C58*'Estructura Poblacion'!D$19</f>
        <v>6.9508622426922404</v>
      </c>
      <c r="F58" s="68">
        <f>+$C58*'Estructura Poblacion'!E$19</f>
        <v>21.094395638383059</v>
      </c>
      <c r="G58" s="68">
        <f>+$C58*'Estructura Poblacion'!F$19</f>
        <v>24.074945641984328</v>
      </c>
      <c r="H58" s="68">
        <f>+$C58*'Estructura Poblacion'!G$19</f>
        <v>19.277836997784789</v>
      </c>
      <c r="I58" s="68">
        <f>+$C58*'Estructura Poblacion'!H$19</f>
        <v>13.12103720291074</v>
      </c>
      <c r="J58" s="68">
        <f>+$C58*'Estructura Poblacion'!I$19</f>
        <v>6.979020485522673</v>
      </c>
      <c r="K58" s="68">
        <f>+$C58*'Estructura Poblacion'!J$19</f>
        <v>3.8443041024247844</v>
      </c>
      <c r="L58" s="68">
        <f>+$C58*'Estructura Poblacion'!K$19</f>
        <v>4.0396519120609096</v>
      </c>
      <c r="M58" s="147">
        <f>+ROUND(D58*Parámetros!$B$105,0)</f>
        <v>0</v>
      </c>
      <c r="N58" s="147">
        <f>+ROUND(E58*Parámetros!$B$106,0)</f>
        <v>0</v>
      </c>
      <c r="O58" s="147">
        <f>+ROUND(F58*Parámetros!$B$107,0)</f>
        <v>0</v>
      </c>
      <c r="P58" s="147">
        <f>+ROUND(G58*Parámetros!$B$108,0)</f>
        <v>1</v>
      </c>
      <c r="Q58" s="147">
        <f>+ROUND(H58*Parámetros!$B$109,0)</f>
        <v>1</v>
      </c>
      <c r="R58" s="147">
        <f>+ROUND(I58*Parámetros!$B$110,0)</f>
        <v>1</v>
      </c>
      <c r="S58" s="147">
        <f>+ROUND(J58*Parámetros!$B$111,0)</f>
        <v>1</v>
      </c>
      <c r="T58" s="147">
        <f>+ROUND(K58*Parámetros!$B$112,0)</f>
        <v>1</v>
      </c>
      <c r="U58" s="147">
        <f>+ROUND(L58*Parámetros!$B$113,0)</f>
        <v>1</v>
      </c>
      <c r="V58" s="147">
        <f t="shared" si="3"/>
        <v>6</v>
      </c>
      <c r="W58" s="147">
        <f t="shared" si="5"/>
        <v>6</v>
      </c>
      <c r="X58" s="68">
        <f t="shared" si="0"/>
        <v>72</v>
      </c>
      <c r="Y58" s="69">
        <f>+ROUND(M58*Parámetros!$C$105,0)</f>
        <v>0</v>
      </c>
      <c r="Z58" s="69">
        <f>+ROUND(N58*Parámetros!$C$106,0)</f>
        <v>0</v>
      </c>
      <c r="AA58" s="69">
        <f>+ROUND(O58*Parámetros!$C$107,0)</f>
        <v>0</v>
      </c>
      <c r="AB58" s="69">
        <f>+ROUND(P58*Parámetros!$C$108,0)</f>
        <v>0</v>
      </c>
      <c r="AC58" s="69">
        <f>+ROUND(Q58*Parámetros!$C$109,0)</f>
        <v>0</v>
      </c>
      <c r="AD58" s="69">
        <f>+ROUND(R58*Parámetros!$C$110,0)</f>
        <v>0</v>
      </c>
      <c r="AE58" s="69">
        <f>+ROUND(S58*Parámetros!$C$111,0)</f>
        <v>0</v>
      </c>
      <c r="AF58" s="69">
        <f>+ROUND(T58*Parámetros!$C$112,0)</f>
        <v>0</v>
      </c>
      <c r="AG58" s="69">
        <f>+ROUND(U58*Parámetros!$C$113,0)</f>
        <v>1</v>
      </c>
      <c r="AH58" s="69">
        <f t="shared" si="4"/>
        <v>1</v>
      </c>
      <c r="AI58" s="148">
        <f t="shared" si="6"/>
        <v>1</v>
      </c>
      <c r="AJ58" s="68">
        <f t="shared" si="1"/>
        <v>12</v>
      </c>
    </row>
    <row r="59" spans="1:36" x14ac:dyDescent="0.25">
      <c r="A59" s="10">
        <v>43941</v>
      </c>
      <c r="B59" s="145">
        <f t="shared" si="2"/>
        <v>49</v>
      </c>
      <c r="C59" s="65">
        <f>+'Modelo predictivo'!N56</f>
        <v>109.70900999754667</v>
      </c>
      <c r="D59" s="68">
        <f>+$C59*'Estructura Poblacion'!C$19</f>
        <v>4.4754087397805424</v>
      </c>
      <c r="E59" s="68">
        <f>+$C59*'Estructura Poblacion'!D$19</f>
        <v>7.3601242332766628</v>
      </c>
      <c r="F59" s="68">
        <f>+$C59*'Estructura Poblacion'!E$19</f>
        <v>22.336419152547279</v>
      </c>
      <c r="G59" s="68">
        <f>+$C59*'Estructura Poblacion'!F$19</f>
        <v>25.492461891426498</v>
      </c>
      <c r="H59" s="68">
        <f>+$C59*'Estructura Poblacion'!G$19</f>
        <v>20.412902787956394</v>
      </c>
      <c r="I59" s="68">
        <f>+$C59*'Estructura Poblacion'!H$19</f>
        <v>13.893594853559216</v>
      </c>
      <c r="J59" s="68">
        <f>+$C59*'Estructura Poblacion'!I$19</f>
        <v>7.3899404140879925</v>
      </c>
      <c r="K59" s="68">
        <f>+$C59*'Estructura Poblacion'!J$19</f>
        <v>4.0706540852667459</v>
      </c>
      <c r="L59" s="68">
        <f>+$C59*'Estructura Poblacion'!K$19</f>
        <v>4.2775038396453446</v>
      </c>
      <c r="M59" s="147">
        <f>+ROUND(D59*Parámetros!$B$105,0)</f>
        <v>0</v>
      </c>
      <c r="N59" s="147">
        <f>+ROUND(E59*Parámetros!$B$106,0)</f>
        <v>0</v>
      </c>
      <c r="O59" s="147">
        <f>+ROUND(F59*Parámetros!$B$107,0)</f>
        <v>0</v>
      </c>
      <c r="P59" s="147">
        <f>+ROUND(G59*Parámetros!$B$108,0)</f>
        <v>1</v>
      </c>
      <c r="Q59" s="147">
        <f>+ROUND(H59*Parámetros!$B$109,0)</f>
        <v>1</v>
      </c>
      <c r="R59" s="147">
        <f>+ROUND(I59*Parámetros!$B$110,0)</f>
        <v>1</v>
      </c>
      <c r="S59" s="147">
        <f>+ROUND(J59*Parámetros!$B$111,0)</f>
        <v>1</v>
      </c>
      <c r="T59" s="147">
        <f>+ROUND(K59*Parámetros!$B$112,0)</f>
        <v>1</v>
      </c>
      <c r="U59" s="147">
        <f>+ROUND(L59*Parámetros!$B$113,0)</f>
        <v>1</v>
      </c>
      <c r="V59" s="147">
        <f t="shared" si="3"/>
        <v>6</v>
      </c>
      <c r="W59" s="147">
        <f t="shared" si="5"/>
        <v>6</v>
      </c>
      <c r="X59" s="68">
        <f t="shared" si="0"/>
        <v>72</v>
      </c>
      <c r="Y59" s="69">
        <f>+ROUND(M59*Parámetros!$C$105,0)</f>
        <v>0</v>
      </c>
      <c r="Z59" s="69">
        <f>+ROUND(N59*Parámetros!$C$106,0)</f>
        <v>0</v>
      </c>
      <c r="AA59" s="69">
        <f>+ROUND(O59*Parámetros!$C$107,0)</f>
        <v>0</v>
      </c>
      <c r="AB59" s="69">
        <f>+ROUND(P59*Parámetros!$C$108,0)</f>
        <v>0</v>
      </c>
      <c r="AC59" s="69">
        <f>+ROUND(Q59*Parámetros!$C$109,0)</f>
        <v>0</v>
      </c>
      <c r="AD59" s="69">
        <f>+ROUND(R59*Parámetros!$C$110,0)</f>
        <v>0</v>
      </c>
      <c r="AE59" s="69">
        <f>+ROUND(S59*Parámetros!$C$111,0)</f>
        <v>0</v>
      </c>
      <c r="AF59" s="69">
        <f>+ROUND(T59*Parámetros!$C$112,0)</f>
        <v>0</v>
      </c>
      <c r="AG59" s="69">
        <f>+ROUND(U59*Parámetros!$C$113,0)</f>
        <v>1</v>
      </c>
      <c r="AH59" s="69">
        <f t="shared" si="4"/>
        <v>1</v>
      </c>
      <c r="AI59" s="148">
        <f t="shared" si="6"/>
        <v>1</v>
      </c>
      <c r="AJ59" s="68">
        <f t="shared" si="1"/>
        <v>12</v>
      </c>
    </row>
    <row r="60" spans="1:36" x14ac:dyDescent="0.25">
      <c r="A60" s="10">
        <v>43942</v>
      </c>
      <c r="B60" s="145">
        <f t="shared" si="2"/>
        <v>50</v>
      </c>
      <c r="C60" s="65">
        <f>+'Modelo predictivo'!N57</f>
        <v>110.85050239413977</v>
      </c>
      <c r="D60" s="68">
        <f>+$C60*'Estructura Poblacion'!C$19</f>
        <v>4.5219741499343673</v>
      </c>
      <c r="E60" s="68">
        <f>+$C60*'Estructura Poblacion'!D$19</f>
        <v>7.4367043231931955</v>
      </c>
      <c r="F60" s="68">
        <f>+$C60*'Estructura Poblacion'!E$19</f>
        <v>22.56882351596574</v>
      </c>
      <c r="G60" s="68">
        <f>+$C60*'Estructura Poblacion'!F$19</f>
        <v>25.757704020766223</v>
      </c>
      <c r="H60" s="68">
        <f>+$C60*'Estructura Poblacion'!G$19</f>
        <v>20.625293487000775</v>
      </c>
      <c r="I60" s="68">
        <f>+$C60*'Estructura Poblacion'!H$19</f>
        <v>14.038153927486121</v>
      </c>
      <c r="J60" s="68">
        <f>+$C60*'Estructura Poblacion'!I$19</f>
        <v>7.466830733252718</v>
      </c>
      <c r="K60" s="68">
        <f>+$C60*'Estructura Poblacion'!J$19</f>
        <v>4.1130081333763453</v>
      </c>
      <c r="L60" s="68">
        <f>+$C60*'Estructura Poblacion'!K$19</f>
        <v>4.3220101031642857</v>
      </c>
      <c r="M60" s="147">
        <f>+ROUND(D60*Parámetros!$B$105,0)</f>
        <v>0</v>
      </c>
      <c r="N60" s="147">
        <f>+ROUND(E60*Parámetros!$B$106,0)</f>
        <v>0</v>
      </c>
      <c r="O60" s="147">
        <f>+ROUND(F60*Parámetros!$B$107,0)</f>
        <v>0</v>
      </c>
      <c r="P60" s="147">
        <f>+ROUND(G60*Parámetros!$B$108,0)</f>
        <v>1</v>
      </c>
      <c r="Q60" s="147">
        <f>+ROUND(H60*Parámetros!$B$109,0)</f>
        <v>1</v>
      </c>
      <c r="R60" s="147">
        <f>+ROUND(I60*Parámetros!$B$110,0)</f>
        <v>1</v>
      </c>
      <c r="S60" s="147">
        <f>+ROUND(J60*Parámetros!$B$111,0)</f>
        <v>1</v>
      </c>
      <c r="T60" s="147">
        <f>+ROUND(K60*Parámetros!$B$112,0)</f>
        <v>1</v>
      </c>
      <c r="U60" s="147">
        <f>+ROUND(L60*Parámetros!$B$113,0)</f>
        <v>1</v>
      </c>
      <c r="V60" s="147">
        <f t="shared" si="3"/>
        <v>6</v>
      </c>
      <c r="W60" s="147">
        <f t="shared" si="5"/>
        <v>6</v>
      </c>
      <c r="X60" s="68">
        <f t="shared" si="0"/>
        <v>72</v>
      </c>
      <c r="Y60" s="69">
        <f>+ROUND(M60*Parámetros!$C$105,0)</f>
        <v>0</v>
      </c>
      <c r="Z60" s="69">
        <f>+ROUND(N60*Parámetros!$C$106,0)</f>
        <v>0</v>
      </c>
      <c r="AA60" s="69">
        <f>+ROUND(O60*Parámetros!$C$107,0)</f>
        <v>0</v>
      </c>
      <c r="AB60" s="69">
        <f>+ROUND(P60*Parámetros!$C$108,0)</f>
        <v>0</v>
      </c>
      <c r="AC60" s="69">
        <f>+ROUND(Q60*Parámetros!$C$109,0)</f>
        <v>0</v>
      </c>
      <c r="AD60" s="69">
        <f>+ROUND(R60*Parámetros!$C$110,0)</f>
        <v>0</v>
      </c>
      <c r="AE60" s="69">
        <f>+ROUND(S60*Parámetros!$C$111,0)</f>
        <v>0</v>
      </c>
      <c r="AF60" s="69">
        <f>+ROUND(T60*Parámetros!$C$112,0)</f>
        <v>0</v>
      </c>
      <c r="AG60" s="69">
        <f>+ROUND(U60*Parámetros!$C$113,0)</f>
        <v>1</v>
      </c>
      <c r="AH60" s="69">
        <f t="shared" si="4"/>
        <v>1</v>
      </c>
      <c r="AI60" s="148">
        <f t="shared" si="6"/>
        <v>1</v>
      </c>
      <c r="AJ60" s="68">
        <f t="shared" si="1"/>
        <v>12</v>
      </c>
    </row>
    <row r="61" spans="1:36" x14ac:dyDescent="0.25">
      <c r="A61" s="10">
        <v>43943</v>
      </c>
      <c r="B61" s="145">
        <f t="shared" si="2"/>
        <v>51</v>
      </c>
      <c r="C61" s="65">
        <f>+'Modelo predictivo'!N58</f>
        <v>112.00384650379419</v>
      </c>
      <c r="D61" s="68">
        <f>+$C61*'Estructura Poblacion'!C$19</f>
        <v>4.5690230323227619</v>
      </c>
      <c r="E61" s="68">
        <f>+$C61*'Estructura Poblacion'!D$19</f>
        <v>7.5140795171810391</v>
      </c>
      <c r="F61" s="68">
        <f>+$C61*'Estructura Poblacion'!E$19</f>
        <v>22.803640851943328</v>
      </c>
      <c r="G61" s="68">
        <f>+$C61*'Estructura Poblacion'!F$19</f>
        <v>26.025700065609978</v>
      </c>
      <c r="H61" s="68">
        <f>+$C61*'Estructura Poblacion'!G$19</f>
        <v>20.839889363783954</v>
      </c>
      <c r="I61" s="68">
        <f>+$C61*'Estructura Poblacion'!H$19</f>
        <v>14.184213907305789</v>
      </c>
      <c r="J61" s="68">
        <f>+$C61*'Estructura Poblacion'!I$19</f>
        <v>7.5445193774896513</v>
      </c>
      <c r="K61" s="68">
        <f>+$C61*'Estructura Poblacion'!J$19</f>
        <v>4.1558019286333447</v>
      </c>
      <c r="L61" s="68">
        <f>+$C61*'Estructura Poblacion'!K$19</f>
        <v>4.3669784595243462</v>
      </c>
      <c r="M61" s="147">
        <f>+ROUND(D61*Parámetros!$B$105,0)</f>
        <v>0</v>
      </c>
      <c r="N61" s="147">
        <f>+ROUND(E61*Parámetros!$B$106,0)</f>
        <v>0</v>
      </c>
      <c r="O61" s="147">
        <f>+ROUND(F61*Parámetros!$B$107,0)</f>
        <v>0</v>
      </c>
      <c r="P61" s="147">
        <f>+ROUND(G61*Parámetros!$B$108,0)</f>
        <v>1</v>
      </c>
      <c r="Q61" s="147">
        <f>+ROUND(H61*Parámetros!$B$109,0)</f>
        <v>1</v>
      </c>
      <c r="R61" s="147">
        <f>+ROUND(I61*Parámetros!$B$110,0)</f>
        <v>1</v>
      </c>
      <c r="S61" s="147">
        <f>+ROUND(J61*Parámetros!$B$111,0)</f>
        <v>1</v>
      </c>
      <c r="T61" s="147">
        <f>+ROUND(K61*Parámetros!$B$112,0)</f>
        <v>1</v>
      </c>
      <c r="U61" s="147">
        <f>+ROUND(L61*Parámetros!$B$113,0)</f>
        <v>1</v>
      </c>
      <c r="V61" s="147">
        <f t="shared" si="3"/>
        <v>6</v>
      </c>
      <c r="W61" s="147">
        <f t="shared" si="5"/>
        <v>6</v>
      </c>
      <c r="X61" s="68">
        <f t="shared" si="0"/>
        <v>72</v>
      </c>
      <c r="Y61" s="69">
        <f>+ROUND(M61*Parámetros!$C$105,0)</f>
        <v>0</v>
      </c>
      <c r="Z61" s="69">
        <f>+ROUND(N61*Parámetros!$C$106,0)</f>
        <v>0</v>
      </c>
      <c r="AA61" s="69">
        <f>+ROUND(O61*Parámetros!$C$107,0)</f>
        <v>0</v>
      </c>
      <c r="AB61" s="69">
        <f>+ROUND(P61*Parámetros!$C$108,0)</f>
        <v>0</v>
      </c>
      <c r="AC61" s="69">
        <f>+ROUND(Q61*Parámetros!$C$109,0)</f>
        <v>0</v>
      </c>
      <c r="AD61" s="69">
        <f>+ROUND(R61*Parámetros!$C$110,0)</f>
        <v>0</v>
      </c>
      <c r="AE61" s="69">
        <f>+ROUND(S61*Parámetros!$C$111,0)</f>
        <v>0</v>
      </c>
      <c r="AF61" s="69">
        <f>+ROUND(T61*Parámetros!$C$112,0)</f>
        <v>0</v>
      </c>
      <c r="AG61" s="69">
        <f>+ROUND(U61*Parámetros!$C$113,0)</f>
        <v>1</v>
      </c>
      <c r="AH61" s="69">
        <f t="shared" si="4"/>
        <v>1</v>
      </c>
      <c r="AI61" s="148">
        <f t="shared" si="6"/>
        <v>1</v>
      </c>
      <c r="AJ61" s="68">
        <f t="shared" si="1"/>
        <v>12</v>
      </c>
    </row>
    <row r="62" spans="1:36" x14ac:dyDescent="0.25">
      <c r="A62" s="10">
        <v>43944</v>
      </c>
      <c r="B62" s="145">
        <f t="shared" si="2"/>
        <v>52</v>
      </c>
      <c r="C62" s="65">
        <f>+'Modelo predictivo'!N59</f>
        <v>113.16916484385729</v>
      </c>
      <c r="D62" s="68">
        <f>+$C62*'Estructura Poblacion'!C$19</f>
        <v>4.6165603848507049</v>
      </c>
      <c r="E62" s="68">
        <f>+$C62*'Estructura Poblacion'!D$19</f>
        <v>7.5922580346462132</v>
      </c>
      <c r="F62" s="68">
        <f>+$C62*'Estructura Poblacion'!E$19</f>
        <v>23.040896104637543</v>
      </c>
      <c r="G62" s="68">
        <f>+$C62*'Estructura Poblacion'!F$19</f>
        <v>26.296478494620533</v>
      </c>
      <c r="H62" s="68">
        <f>+$C62*'Estructura Poblacion'!G$19</f>
        <v>21.05671321437984</v>
      </c>
      <c r="I62" s="68">
        <f>+$C62*'Estructura Poblacion'!H$19</f>
        <v>14.331790308666269</v>
      </c>
      <c r="J62" s="68">
        <f>+$C62*'Estructura Poblacion'!I$19</f>
        <v>7.62301459950198</v>
      </c>
      <c r="K62" s="68">
        <f>+$C62*'Estructura Poblacion'!J$19</f>
        <v>4.1990400169336608</v>
      </c>
      <c r="L62" s="68">
        <f>+$C62*'Estructura Poblacion'!K$19</f>
        <v>4.4124136856205478</v>
      </c>
      <c r="M62" s="147">
        <f>+ROUND(D62*Parámetros!$B$105,0)</f>
        <v>0</v>
      </c>
      <c r="N62" s="147">
        <f>+ROUND(E62*Parámetros!$B$106,0)</f>
        <v>0</v>
      </c>
      <c r="O62" s="147">
        <f>+ROUND(F62*Parámetros!$B$107,0)</f>
        <v>0</v>
      </c>
      <c r="P62" s="147">
        <f>+ROUND(G62*Parámetros!$B$108,0)</f>
        <v>1</v>
      </c>
      <c r="Q62" s="147">
        <f>+ROUND(H62*Parámetros!$B$109,0)</f>
        <v>1</v>
      </c>
      <c r="R62" s="147">
        <f>+ROUND(I62*Parámetros!$B$110,0)</f>
        <v>1</v>
      </c>
      <c r="S62" s="147">
        <f>+ROUND(J62*Parámetros!$B$111,0)</f>
        <v>1</v>
      </c>
      <c r="T62" s="147">
        <f>+ROUND(K62*Parámetros!$B$112,0)</f>
        <v>1</v>
      </c>
      <c r="U62" s="147">
        <f>+ROUND(L62*Parámetros!$B$113,0)</f>
        <v>1</v>
      </c>
      <c r="V62" s="147">
        <f t="shared" si="3"/>
        <v>6</v>
      </c>
      <c r="W62" s="147">
        <f t="shared" si="5"/>
        <v>6</v>
      </c>
      <c r="X62" s="68">
        <f t="shared" si="0"/>
        <v>72</v>
      </c>
      <c r="Y62" s="69">
        <f>+ROUND(M62*Parámetros!$C$105,0)</f>
        <v>0</v>
      </c>
      <c r="Z62" s="69">
        <f>+ROUND(N62*Parámetros!$C$106,0)</f>
        <v>0</v>
      </c>
      <c r="AA62" s="69">
        <f>+ROUND(O62*Parámetros!$C$107,0)</f>
        <v>0</v>
      </c>
      <c r="AB62" s="69">
        <f>+ROUND(P62*Parámetros!$C$108,0)</f>
        <v>0</v>
      </c>
      <c r="AC62" s="69">
        <f>+ROUND(Q62*Parámetros!$C$109,0)</f>
        <v>0</v>
      </c>
      <c r="AD62" s="69">
        <f>+ROUND(R62*Parámetros!$C$110,0)</f>
        <v>0</v>
      </c>
      <c r="AE62" s="69">
        <f>+ROUND(S62*Parámetros!$C$111,0)</f>
        <v>0</v>
      </c>
      <c r="AF62" s="69">
        <f>+ROUND(T62*Parámetros!$C$112,0)</f>
        <v>0</v>
      </c>
      <c r="AG62" s="69">
        <f>+ROUND(U62*Parámetros!$C$113,0)</f>
        <v>1</v>
      </c>
      <c r="AH62" s="69">
        <f t="shared" si="4"/>
        <v>1</v>
      </c>
      <c r="AI62" s="148">
        <f t="shared" si="6"/>
        <v>1</v>
      </c>
      <c r="AJ62" s="68">
        <f t="shared" si="1"/>
        <v>12</v>
      </c>
    </row>
    <row r="63" spans="1:36" x14ac:dyDescent="0.25">
      <c r="A63" s="10">
        <v>43945</v>
      </c>
      <c r="B63" s="145">
        <f t="shared" si="2"/>
        <v>53</v>
      </c>
      <c r="C63" s="65">
        <f>+'Modelo predictivo'!N60</f>
        <v>114.34658120572567</v>
      </c>
      <c r="D63" s="68">
        <f>+$C63*'Estructura Poblacion'!C$19</f>
        <v>4.6645912573960331</v>
      </c>
      <c r="E63" s="68">
        <f>+$C63*'Estructura Poblacion'!D$19</f>
        <v>7.671248180467761</v>
      </c>
      <c r="F63" s="68">
        <f>+$C63*'Estructura Poblacion'!E$19</f>
        <v>23.280614477598409</v>
      </c>
      <c r="G63" s="68">
        <f>+$C63*'Estructura Poblacion'!F$19</f>
        <v>26.570068072504274</v>
      </c>
      <c r="H63" s="68">
        <f>+$C63*'Estructura Poblacion'!G$19</f>
        <v>21.27578807191712</v>
      </c>
      <c r="I63" s="68">
        <f>+$C63*'Estructura Poblacion'!H$19</f>
        <v>14.480898808561737</v>
      </c>
      <c r="J63" s="68">
        <f>+$C63*'Estructura Poblacion'!I$19</f>
        <v>7.7023247378121713</v>
      </c>
      <c r="K63" s="68">
        <f>+$C63*'Estructura Poblacion'!J$19</f>
        <v>4.2427269914456591</v>
      </c>
      <c r="L63" s="68">
        <f>+$C63*'Estructura Poblacion'!K$19</f>
        <v>4.4583206080225084</v>
      </c>
      <c r="M63" s="147">
        <f>+ROUND(D63*Parámetros!$B$105,0)</f>
        <v>0</v>
      </c>
      <c r="N63" s="147">
        <f>+ROUND(E63*Parámetros!$B$106,0)</f>
        <v>0</v>
      </c>
      <c r="O63" s="147">
        <f>+ROUND(F63*Parámetros!$B$107,0)</f>
        <v>0</v>
      </c>
      <c r="P63" s="147">
        <f>+ROUND(G63*Parámetros!$B$108,0)</f>
        <v>1</v>
      </c>
      <c r="Q63" s="147">
        <f>+ROUND(H63*Parámetros!$B$109,0)</f>
        <v>1</v>
      </c>
      <c r="R63" s="147">
        <f>+ROUND(I63*Parámetros!$B$110,0)</f>
        <v>1</v>
      </c>
      <c r="S63" s="147">
        <f>+ROUND(J63*Parámetros!$B$111,0)</f>
        <v>1</v>
      </c>
      <c r="T63" s="147">
        <f>+ROUND(K63*Parámetros!$B$112,0)</f>
        <v>1</v>
      </c>
      <c r="U63" s="147">
        <f>+ROUND(L63*Parámetros!$B$113,0)</f>
        <v>1</v>
      </c>
      <c r="V63" s="147">
        <f t="shared" si="3"/>
        <v>6</v>
      </c>
      <c r="W63" s="147">
        <f t="shared" si="5"/>
        <v>6</v>
      </c>
      <c r="X63" s="68">
        <f t="shared" si="0"/>
        <v>72</v>
      </c>
      <c r="Y63" s="69">
        <f>+ROUND(M63*Parámetros!$C$105,0)</f>
        <v>0</v>
      </c>
      <c r="Z63" s="69">
        <f>+ROUND(N63*Parámetros!$C$106,0)</f>
        <v>0</v>
      </c>
      <c r="AA63" s="69">
        <f>+ROUND(O63*Parámetros!$C$107,0)</f>
        <v>0</v>
      </c>
      <c r="AB63" s="69">
        <f>+ROUND(P63*Parámetros!$C$108,0)</f>
        <v>0</v>
      </c>
      <c r="AC63" s="69">
        <f>+ROUND(Q63*Parámetros!$C$109,0)</f>
        <v>0</v>
      </c>
      <c r="AD63" s="69">
        <f>+ROUND(R63*Parámetros!$C$110,0)</f>
        <v>0</v>
      </c>
      <c r="AE63" s="69">
        <f>+ROUND(S63*Parámetros!$C$111,0)</f>
        <v>0</v>
      </c>
      <c r="AF63" s="69">
        <f>+ROUND(T63*Parámetros!$C$112,0)</f>
        <v>0</v>
      </c>
      <c r="AG63" s="69">
        <f>+ROUND(U63*Parámetros!$C$113,0)</f>
        <v>1</v>
      </c>
      <c r="AH63" s="69">
        <f t="shared" si="4"/>
        <v>1</v>
      </c>
      <c r="AI63" s="148">
        <f t="shared" si="6"/>
        <v>1</v>
      </c>
      <c r="AJ63" s="68">
        <f t="shared" si="1"/>
        <v>12</v>
      </c>
    </row>
    <row r="64" spans="1:36" x14ac:dyDescent="0.25">
      <c r="A64" s="10">
        <v>43946</v>
      </c>
      <c r="B64" s="145">
        <f t="shared" si="2"/>
        <v>54</v>
      </c>
      <c r="C64" s="65">
        <f>+'Modelo predictivo'!N61</f>
        <v>115.53622062504292</v>
      </c>
      <c r="D64" s="68">
        <f>+$C64*'Estructura Poblacion'!C$19</f>
        <v>4.7131207505937107</v>
      </c>
      <c r="E64" s="68">
        <f>+$C64*'Estructura Poblacion'!D$19</f>
        <v>7.7510583429983848</v>
      </c>
      <c r="F64" s="68">
        <f>+$C64*'Estructura Poblacion'!E$19</f>
        <v>23.522821427700841</v>
      </c>
      <c r="G64" s="68">
        <f>+$C64*'Estructura Poblacion'!F$19</f>
        <v>26.846497853086213</v>
      </c>
      <c r="H64" s="68">
        <f>+$C64*'Estructura Poblacion'!G$19</f>
        <v>21.497137201034107</v>
      </c>
      <c r="I64" s="68">
        <f>+$C64*'Estructura Poblacion'!H$19</f>
        <v>14.631555241558322</v>
      </c>
      <c r="J64" s="68">
        <f>+$C64*'Estructura Poblacion'!I$19</f>
        <v>7.7824582147545058</v>
      </c>
      <c r="K64" s="68">
        <f>+$C64*'Estructura Poblacion'!J$19</f>
        <v>4.2868674915043723</v>
      </c>
      <c r="L64" s="68">
        <f>+$C64*'Estructura Poblacion'!K$19</f>
        <v>4.5047041018124601</v>
      </c>
      <c r="M64" s="147">
        <f>+ROUND(D64*Parámetros!$B$105,0)</f>
        <v>0</v>
      </c>
      <c r="N64" s="147">
        <f>+ROUND(E64*Parámetros!$B$106,0)</f>
        <v>0</v>
      </c>
      <c r="O64" s="147">
        <f>+ROUND(F64*Parámetros!$B$107,0)</f>
        <v>0</v>
      </c>
      <c r="P64" s="147">
        <f>+ROUND(G64*Parámetros!$B$108,0)</f>
        <v>1</v>
      </c>
      <c r="Q64" s="147">
        <f>+ROUND(H64*Parámetros!$B$109,0)</f>
        <v>1</v>
      </c>
      <c r="R64" s="147">
        <f>+ROUND(I64*Parámetros!$B$110,0)</f>
        <v>1</v>
      </c>
      <c r="S64" s="147">
        <f>+ROUND(J64*Parámetros!$B$111,0)</f>
        <v>1</v>
      </c>
      <c r="T64" s="147">
        <f>+ROUND(K64*Parámetros!$B$112,0)</f>
        <v>1</v>
      </c>
      <c r="U64" s="147">
        <f>+ROUND(L64*Parámetros!$B$113,0)</f>
        <v>1</v>
      </c>
      <c r="V64" s="147">
        <f t="shared" si="3"/>
        <v>6</v>
      </c>
      <c r="W64" s="147">
        <f t="shared" si="5"/>
        <v>6</v>
      </c>
      <c r="X64" s="68">
        <f t="shared" si="0"/>
        <v>72</v>
      </c>
      <c r="Y64" s="69">
        <f>+ROUND(M64*Parámetros!$C$105,0)</f>
        <v>0</v>
      </c>
      <c r="Z64" s="69">
        <f>+ROUND(N64*Parámetros!$C$106,0)</f>
        <v>0</v>
      </c>
      <c r="AA64" s="69">
        <f>+ROUND(O64*Parámetros!$C$107,0)</f>
        <v>0</v>
      </c>
      <c r="AB64" s="69">
        <f>+ROUND(P64*Parámetros!$C$108,0)</f>
        <v>0</v>
      </c>
      <c r="AC64" s="69">
        <f>+ROUND(Q64*Parámetros!$C$109,0)</f>
        <v>0</v>
      </c>
      <c r="AD64" s="69">
        <f>+ROUND(R64*Parámetros!$C$110,0)</f>
        <v>0</v>
      </c>
      <c r="AE64" s="69">
        <f>+ROUND(S64*Parámetros!$C$111,0)</f>
        <v>0</v>
      </c>
      <c r="AF64" s="69">
        <f>+ROUND(T64*Parámetros!$C$112,0)</f>
        <v>0</v>
      </c>
      <c r="AG64" s="69">
        <f>+ROUND(U64*Parámetros!$C$113,0)</f>
        <v>1</v>
      </c>
      <c r="AH64" s="69">
        <f t="shared" si="4"/>
        <v>1</v>
      </c>
      <c r="AI64" s="148">
        <f t="shared" si="6"/>
        <v>1</v>
      </c>
      <c r="AJ64" s="68">
        <f t="shared" si="1"/>
        <v>12</v>
      </c>
    </row>
    <row r="65" spans="1:36" x14ac:dyDescent="0.25">
      <c r="A65" s="10">
        <v>43947</v>
      </c>
      <c r="B65" s="145">
        <f t="shared" si="2"/>
        <v>55</v>
      </c>
      <c r="C65" s="65">
        <f>+'Modelo predictivo'!N62</f>
        <v>116.73820944130421</v>
      </c>
      <c r="D65" s="68">
        <f>+$C65*'Estructura Poblacion'!C$19</f>
        <v>4.7621540182673003</v>
      </c>
      <c r="E65" s="68">
        <f>+$C65*'Estructura Poblacion'!D$19</f>
        <v>7.8316969980631796</v>
      </c>
      <c r="F65" s="68">
        <f>+$C65*'Estructura Poblacion'!E$19</f>
        <v>23.767542677279948</v>
      </c>
      <c r="G65" s="68">
        <f>+$C65*'Estructura Poblacion'!F$19</f>
        <v>27.125797193159986</v>
      </c>
      <c r="H65" s="68">
        <f>+$C65*'Estructura Poblacion'!G$19</f>
        <v>21.720784108969028</v>
      </c>
      <c r="I65" s="68">
        <f>+$C65*'Estructura Poblacion'!H$19</f>
        <v>14.783775607342474</v>
      </c>
      <c r="J65" s="68">
        <f>+$C65*'Estructura Poblacion'!I$19</f>
        <v>7.8634235404900101</v>
      </c>
      <c r="K65" s="68">
        <f>+$C65*'Estructura Poblacion'!J$19</f>
        <v>4.331466204823073</v>
      </c>
      <c r="L65" s="68">
        <f>+$C65*'Estructura Poblacion'!K$19</f>
        <v>4.5515690929092116</v>
      </c>
      <c r="M65" s="147">
        <f>+ROUND(D65*Parámetros!$B$105,0)</f>
        <v>0</v>
      </c>
      <c r="N65" s="147">
        <f>+ROUND(E65*Parámetros!$B$106,0)</f>
        <v>0</v>
      </c>
      <c r="O65" s="147">
        <f>+ROUND(F65*Parámetros!$B$107,0)</f>
        <v>0</v>
      </c>
      <c r="P65" s="147">
        <f>+ROUND(G65*Parámetros!$B$108,0)</f>
        <v>1</v>
      </c>
      <c r="Q65" s="147">
        <f>+ROUND(H65*Parámetros!$B$109,0)</f>
        <v>1</v>
      </c>
      <c r="R65" s="147">
        <f>+ROUND(I65*Parámetros!$B$110,0)</f>
        <v>2</v>
      </c>
      <c r="S65" s="147">
        <f>+ROUND(J65*Parámetros!$B$111,0)</f>
        <v>1</v>
      </c>
      <c r="T65" s="147">
        <f>+ROUND(K65*Parámetros!$B$112,0)</f>
        <v>1</v>
      </c>
      <c r="U65" s="147">
        <f>+ROUND(L65*Parámetros!$B$113,0)</f>
        <v>1</v>
      </c>
      <c r="V65" s="147">
        <f t="shared" si="3"/>
        <v>7</v>
      </c>
      <c r="W65" s="147">
        <f t="shared" si="5"/>
        <v>6</v>
      </c>
      <c r="X65" s="68">
        <f t="shared" si="0"/>
        <v>73</v>
      </c>
      <c r="Y65" s="69">
        <f>+ROUND(M65*Parámetros!$C$105,0)</f>
        <v>0</v>
      </c>
      <c r="Z65" s="69">
        <f>+ROUND(N65*Parámetros!$C$106,0)</f>
        <v>0</v>
      </c>
      <c r="AA65" s="69">
        <f>+ROUND(O65*Parámetros!$C$107,0)</f>
        <v>0</v>
      </c>
      <c r="AB65" s="69">
        <f>+ROUND(P65*Parámetros!$C$108,0)</f>
        <v>0</v>
      </c>
      <c r="AC65" s="69">
        <f>+ROUND(Q65*Parámetros!$C$109,0)</f>
        <v>0</v>
      </c>
      <c r="AD65" s="69">
        <f>+ROUND(R65*Parámetros!$C$110,0)</f>
        <v>0</v>
      </c>
      <c r="AE65" s="69">
        <f>+ROUND(S65*Parámetros!$C$111,0)</f>
        <v>0</v>
      </c>
      <c r="AF65" s="69">
        <f>+ROUND(T65*Parámetros!$C$112,0)</f>
        <v>0</v>
      </c>
      <c r="AG65" s="69">
        <f>+ROUND(U65*Parámetros!$C$113,0)</f>
        <v>1</v>
      </c>
      <c r="AH65" s="69">
        <f t="shared" si="4"/>
        <v>1</v>
      </c>
      <c r="AI65" s="148">
        <f t="shared" si="6"/>
        <v>1</v>
      </c>
      <c r="AJ65" s="68">
        <f t="shared" si="1"/>
        <v>12</v>
      </c>
    </row>
    <row r="66" spans="1:36" x14ac:dyDescent="0.25">
      <c r="A66" s="10">
        <v>43948</v>
      </c>
      <c r="B66" s="145">
        <f t="shared" si="2"/>
        <v>56</v>
      </c>
      <c r="C66" s="65">
        <f>+'Modelo predictivo'!N63</f>
        <v>117.95267527550459</v>
      </c>
      <c r="D66" s="68">
        <f>+$C66*'Estructura Poblacion'!C$19</f>
        <v>4.8116962665171643</v>
      </c>
      <c r="E66" s="68">
        <f>+$C66*'Estructura Poblacion'!D$19</f>
        <v>7.9131727074601077</v>
      </c>
      <c r="F66" s="68">
        <f>+$C66*'Estructura Poblacion'!E$19</f>
        <v>24.014804209580298</v>
      </c>
      <c r="G66" s="68">
        <f>+$C66*'Estructura Poblacion'!F$19</f>
        <v>27.407995747294102</v>
      </c>
      <c r="H66" s="68">
        <f>+$C66*'Estructura Poblacion'!G$19</f>
        <v>21.94675254140116</v>
      </c>
      <c r="I66" s="68">
        <f>+$C66*'Estructura Poblacion'!H$19</f>
        <v>14.93757606789031</v>
      </c>
      <c r="J66" s="68">
        <f>+$C66*'Estructura Poblacion'!I$19</f>
        <v>7.945229311500861</v>
      </c>
      <c r="K66" s="68">
        <f>+$C66*'Estructura Poblacion'!J$19</f>
        <v>4.3765278666639302</v>
      </c>
      <c r="L66" s="68">
        <f>+$C66*'Estructura Poblacion'!K$19</f>
        <v>4.5989205571966609</v>
      </c>
      <c r="M66" s="147">
        <f>+ROUND(D66*Parámetros!$B$105,0)</f>
        <v>0</v>
      </c>
      <c r="N66" s="147">
        <f>+ROUND(E66*Parámetros!$B$106,0)</f>
        <v>0</v>
      </c>
      <c r="O66" s="147">
        <f>+ROUND(F66*Parámetros!$B$107,0)</f>
        <v>0</v>
      </c>
      <c r="P66" s="147">
        <f>+ROUND(G66*Parámetros!$B$108,0)</f>
        <v>1</v>
      </c>
      <c r="Q66" s="147">
        <f>+ROUND(H66*Parámetros!$B$109,0)</f>
        <v>1</v>
      </c>
      <c r="R66" s="147">
        <f>+ROUND(I66*Parámetros!$B$110,0)</f>
        <v>2</v>
      </c>
      <c r="S66" s="147">
        <f>+ROUND(J66*Parámetros!$B$111,0)</f>
        <v>1</v>
      </c>
      <c r="T66" s="147">
        <f>+ROUND(K66*Parámetros!$B$112,0)</f>
        <v>1</v>
      </c>
      <c r="U66" s="147">
        <f>+ROUND(L66*Parámetros!$B$113,0)</f>
        <v>1</v>
      </c>
      <c r="V66" s="147">
        <f t="shared" si="3"/>
        <v>7</v>
      </c>
      <c r="W66" s="147">
        <f t="shared" si="5"/>
        <v>6</v>
      </c>
      <c r="X66" s="68">
        <f t="shared" si="0"/>
        <v>74</v>
      </c>
      <c r="Y66" s="69">
        <f>+ROUND(M66*Parámetros!$C$105,0)</f>
        <v>0</v>
      </c>
      <c r="Z66" s="69">
        <f>+ROUND(N66*Parámetros!$C$106,0)</f>
        <v>0</v>
      </c>
      <c r="AA66" s="69">
        <f>+ROUND(O66*Parámetros!$C$107,0)</f>
        <v>0</v>
      </c>
      <c r="AB66" s="69">
        <f>+ROUND(P66*Parámetros!$C$108,0)</f>
        <v>0</v>
      </c>
      <c r="AC66" s="69">
        <f>+ROUND(Q66*Parámetros!$C$109,0)</f>
        <v>0</v>
      </c>
      <c r="AD66" s="69">
        <f>+ROUND(R66*Parámetros!$C$110,0)</f>
        <v>0</v>
      </c>
      <c r="AE66" s="69">
        <f>+ROUND(S66*Parámetros!$C$111,0)</f>
        <v>0</v>
      </c>
      <c r="AF66" s="69">
        <f>+ROUND(T66*Parámetros!$C$112,0)</f>
        <v>0</v>
      </c>
      <c r="AG66" s="69">
        <f>+ROUND(U66*Parámetros!$C$113,0)</f>
        <v>1</v>
      </c>
      <c r="AH66" s="69">
        <f t="shared" si="4"/>
        <v>1</v>
      </c>
      <c r="AI66" s="148">
        <f t="shared" si="6"/>
        <v>1</v>
      </c>
      <c r="AJ66" s="68">
        <f t="shared" si="1"/>
        <v>12</v>
      </c>
    </row>
    <row r="67" spans="1:36" x14ac:dyDescent="0.25">
      <c r="A67" s="10">
        <v>43949</v>
      </c>
      <c r="B67" s="145">
        <f t="shared" si="2"/>
        <v>57</v>
      </c>
      <c r="C67" s="65">
        <f>+'Modelo predictivo'!N64</f>
        <v>145.01842740178108</v>
      </c>
      <c r="D67" s="68">
        <f>+$C67*'Estructura Poblacion'!C$19</f>
        <v>5.9158016049700439</v>
      </c>
      <c r="E67" s="68">
        <f>+$C67*'Estructura Poblacion'!D$19</f>
        <v>9.7289515402188904</v>
      </c>
      <c r="F67" s="68">
        <f>+$C67*'Estructura Poblacion'!E$19</f>
        <v>29.525308626537289</v>
      </c>
      <c r="G67" s="68">
        <f>+$C67*'Estructura Poblacion'!F$19</f>
        <v>33.697111423912901</v>
      </c>
      <c r="H67" s="68">
        <f>+$C67*'Estructura Poblacion'!G$19</f>
        <v>26.982716014674331</v>
      </c>
      <c r="I67" s="68">
        <f>+$C67*'Estructura Poblacion'!H$19</f>
        <v>18.365194223024094</v>
      </c>
      <c r="J67" s="68">
        <f>+$C67*'Estructura Poblacion'!I$19</f>
        <v>9.768363942650403</v>
      </c>
      <c r="K67" s="68">
        <f>+$C67*'Estructura Poblacion'!J$19</f>
        <v>5.3807782419622603</v>
      </c>
      <c r="L67" s="68">
        <f>+$C67*'Estructura Poblacion'!K$19</f>
        <v>5.6542017838308798</v>
      </c>
      <c r="M67" s="147">
        <f>+ROUND(D67*Parámetros!$B$105,0)</f>
        <v>0</v>
      </c>
      <c r="N67" s="147">
        <f>+ROUND(E67*Parámetros!$B$106,0)</f>
        <v>0</v>
      </c>
      <c r="O67" s="147">
        <f>+ROUND(F67*Parámetros!$B$107,0)</f>
        <v>0</v>
      </c>
      <c r="P67" s="147">
        <f>+ROUND(G67*Parámetros!$B$108,0)</f>
        <v>1</v>
      </c>
      <c r="Q67" s="147">
        <f>+ROUND(H67*Parámetros!$B$109,0)</f>
        <v>1</v>
      </c>
      <c r="R67" s="147">
        <f>+ROUND(I67*Parámetros!$B$110,0)</f>
        <v>2</v>
      </c>
      <c r="S67" s="147">
        <f>+ROUND(J67*Parámetros!$B$111,0)</f>
        <v>2</v>
      </c>
      <c r="T67" s="147">
        <f>+ROUND(K67*Parámetros!$B$112,0)</f>
        <v>1</v>
      </c>
      <c r="U67" s="147">
        <f>+ROUND(L67*Parámetros!$B$113,0)</f>
        <v>2</v>
      </c>
      <c r="V67" s="147">
        <f t="shared" si="3"/>
        <v>9</v>
      </c>
      <c r="W67" s="147">
        <f t="shared" si="5"/>
        <v>6</v>
      </c>
      <c r="X67" s="68">
        <f t="shared" si="0"/>
        <v>77</v>
      </c>
      <c r="Y67" s="69">
        <f>+ROUND(M67*Parámetros!$C$105,0)</f>
        <v>0</v>
      </c>
      <c r="Z67" s="69">
        <f>+ROUND(N67*Parámetros!$C$106,0)</f>
        <v>0</v>
      </c>
      <c r="AA67" s="69">
        <f>+ROUND(O67*Parámetros!$C$107,0)</f>
        <v>0</v>
      </c>
      <c r="AB67" s="69">
        <f>+ROUND(P67*Parámetros!$C$108,0)</f>
        <v>0</v>
      </c>
      <c r="AC67" s="69">
        <f>+ROUND(Q67*Parámetros!$C$109,0)</f>
        <v>0</v>
      </c>
      <c r="AD67" s="69">
        <f>+ROUND(R67*Parámetros!$C$110,0)</f>
        <v>0</v>
      </c>
      <c r="AE67" s="69">
        <f>+ROUND(S67*Parámetros!$C$111,0)</f>
        <v>1</v>
      </c>
      <c r="AF67" s="69">
        <f>+ROUND(T67*Parámetros!$C$112,0)</f>
        <v>0</v>
      </c>
      <c r="AG67" s="69">
        <f>+ROUND(U67*Parámetros!$C$113,0)</f>
        <v>1</v>
      </c>
      <c r="AH67" s="69">
        <f t="shared" si="4"/>
        <v>2</v>
      </c>
      <c r="AI67" s="148">
        <f t="shared" si="6"/>
        <v>1</v>
      </c>
      <c r="AJ67" s="68">
        <f t="shared" si="1"/>
        <v>13</v>
      </c>
    </row>
    <row r="68" spans="1:36" x14ac:dyDescent="0.25">
      <c r="A68" s="10">
        <v>43950</v>
      </c>
      <c r="B68" s="145">
        <f t="shared" si="2"/>
        <v>58</v>
      </c>
      <c r="C68" s="65">
        <f>+'Modelo predictivo'!N65</f>
        <v>149.09985279291868</v>
      </c>
      <c r="D68" s="68">
        <f>+$C68*'Estructura Poblacion'!C$19</f>
        <v>6.0822970173948567</v>
      </c>
      <c r="E68" s="68">
        <f>+$C68*'Estructura Poblacion'!D$19</f>
        <v>10.002764948327252</v>
      </c>
      <c r="F68" s="68">
        <f>+$C68*'Estructura Poblacion'!E$19</f>
        <v>30.356274362882345</v>
      </c>
      <c r="G68" s="68">
        <f>+$C68*'Estructura Poblacion'!F$19</f>
        <v>34.645489148300371</v>
      </c>
      <c r="H68" s="68">
        <f>+$C68*'Estructura Poblacion'!G$19</f>
        <v>27.742122555189567</v>
      </c>
      <c r="I68" s="68">
        <f>+$C68*'Estructura Poblacion'!H$19</f>
        <v>18.882067639444159</v>
      </c>
      <c r="J68" s="68">
        <f>+$C68*'Estructura Poblacion'!I$19</f>
        <v>10.04328658068831</v>
      </c>
      <c r="K68" s="68">
        <f>+$C68*'Estructura Poblacion'!J$19</f>
        <v>5.5322158580934895</v>
      </c>
      <c r="L68" s="68">
        <f>+$C68*'Estructura Poblacion'!K$19</f>
        <v>5.8133346825983327</v>
      </c>
      <c r="M68" s="147">
        <f>+ROUND(D68*Parámetros!$B$105,0)</f>
        <v>0</v>
      </c>
      <c r="N68" s="147">
        <f>+ROUND(E68*Parámetros!$B$106,0)</f>
        <v>0</v>
      </c>
      <c r="O68" s="147">
        <f>+ROUND(F68*Parámetros!$B$107,0)</f>
        <v>0</v>
      </c>
      <c r="P68" s="147">
        <f>+ROUND(G68*Parámetros!$B$108,0)</f>
        <v>1</v>
      </c>
      <c r="Q68" s="147">
        <f>+ROUND(H68*Parámetros!$B$109,0)</f>
        <v>1</v>
      </c>
      <c r="R68" s="147">
        <f>+ROUND(I68*Parámetros!$B$110,0)</f>
        <v>2</v>
      </c>
      <c r="S68" s="147">
        <f>+ROUND(J68*Parámetros!$B$111,0)</f>
        <v>2</v>
      </c>
      <c r="T68" s="147">
        <f>+ROUND(K68*Parámetros!$B$112,0)</f>
        <v>1</v>
      </c>
      <c r="U68" s="147">
        <f>+ROUND(L68*Parámetros!$B$113,0)</f>
        <v>2</v>
      </c>
      <c r="V68" s="147">
        <f t="shared" si="3"/>
        <v>9</v>
      </c>
      <c r="W68" s="147">
        <f t="shared" si="5"/>
        <v>6</v>
      </c>
      <c r="X68" s="68">
        <f t="shared" si="0"/>
        <v>80</v>
      </c>
      <c r="Y68" s="69">
        <f>+ROUND(M68*Parámetros!$C$105,0)</f>
        <v>0</v>
      </c>
      <c r="Z68" s="69">
        <f>+ROUND(N68*Parámetros!$C$106,0)</f>
        <v>0</v>
      </c>
      <c r="AA68" s="69">
        <f>+ROUND(O68*Parámetros!$C$107,0)</f>
        <v>0</v>
      </c>
      <c r="AB68" s="69">
        <f>+ROUND(P68*Parámetros!$C$108,0)</f>
        <v>0</v>
      </c>
      <c r="AC68" s="69">
        <f>+ROUND(Q68*Parámetros!$C$109,0)</f>
        <v>0</v>
      </c>
      <c r="AD68" s="69">
        <f>+ROUND(R68*Parámetros!$C$110,0)</f>
        <v>0</v>
      </c>
      <c r="AE68" s="69">
        <f>+ROUND(S68*Parámetros!$C$111,0)</f>
        <v>1</v>
      </c>
      <c r="AF68" s="69">
        <f>+ROUND(T68*Parámetros!$C$112,0)</f>
        <v>0</v>
      </c>
      <c r="AG68" s="69">
        <f>+ROUND(U68*Parámetros!$C$113,0)</f>
        <v>1</v>
      </c>
      <c r="AH68" s="69">
        <f t="shared" si="4"/>
        <v>2</v>
      </c>
      <c r="AI68" s="148">
        <f t="shared" si="6"/>
        <v>1</v>
      </c>
      <c r="AJ68" s="68">
        <f t="shared" si="1"/>
        <v>14</v>
      </c>
    </row>
    <row r="69" spans="1:36" ht="15.75" thickBot="1" x14ac:dyDescent="0.3">
      <c r="A69" s="11">
        <v>43951</v>
      </c>
      <c r="B69" s="145">
        <f t="shared" si="2"/>
        <v>59</v>
      </c>
      <c r="C69" s="65">
        <f>+'Modelo predictivo'!N66</f>
        <v>153.2960842102766</v>
      </c>
      <c r="D69" s="68">
        <f>+$C69*'Estructura Poblacion'!C$19</f>
        <v>6.2534757634231486</v>
      </c>
      <c r="E69" s="68">
        <f>+$C69*'Estructura Poblacion'!D$19</f>
        <v>10.284280427721548</v>
      </c>
      <c r="F69" s="68">
        <f>+$C69*'Estructura Poblacion'!E$19</f>
        <v>31.21061425530586</v>
      </c>
      <c r="G69" s="68">
        <f>+$C69*'Estructura Poblacion'!F$19</f>
        <v>35.620543699398731</v>
      </c>
      <c r="H69" s="68">
        <f>+$C69*'Estructura Poblacion'!G$19</f>
        <v>28.522890369977173</v>
      </c>
      <c r="I69" s="68">
        <f>+$C69*'Estructura Poblacion'!H$19</f>
        <v>19.413480138981356</v>
      </c>
      <c r="J69" s="68">
        <f>+$C69*'Estructura Poblacion'!I$19</f>
        <v>10.325942491435226</v>
      </c>
      <c r="K69" s="68">
        <f>+$C69*'Estructura Poblacion'!J$19</f>
        <v>5.6879132485099619</v>
      </c>
      <c r="L69" s="68">
        <f>+$C69*'Estructura Poblacion'!K$19</f>
        <v>5.9769438155236081</v>
      </c>
      <c r="M69" s="147">
        <f>+ROUND(D69*Parámetros!$B$105,0)</f>
        <v>0</v>
      </c>
      <c r="N69" s="147">
        <f>+ROUND(E69*Parámetros!$B$106,0)</f>
        <v>0</v>
      </c>
      <c r="O69" s="147">
        <f>+ROUND(F69*Parámetros!$B$107,0)</f>
        <v>0</v>
      </c>
      <c r="P69" s="147">
        <f>+ROUND(G69*Parámetros!$B$108,0)</f>
        <v>1</v>
      </c>
      <c r="Q69" s="147">
        <f>+ROUND(H69*Parámetros!$B$109,0)</f>
        <v>1</v>
      </c>
      <c r="R69" s="147">
        <f>+ROUND(I69*Parámetros!$B$110,0)</f>
        <v>2</v>
      </c>
      <c r="S69" s="147">
        <f>+ROUND(J69*Parámetros!$B$111,0)</f>
        <v>2</v>
      </c>
      <c r="T69" s="147">
        <f>+ROUND(K69*Parámetros!$B$112,0)</f>
        <v>1</v>
      </c>
      <c r="U69" s="147">
        <f>+ROUND(L69*Parámetros!$B$113,0)</f>
        <v>2</v>
      </c>
      <c r="V69" s="147">
        <f t="shared" si="3"/>
        <v>9</v>
      </c>
      <c r="W69" s="147">
        <f t="shared" si="5"/>
        <v>6</v>
      </c>
      <c r="X69" s="68">
        <f t="shared" si="0"/>
        <v>83</v>
      </c>
      <c r="Y69" s="69">
        <f>+ROUND(M69*Parámetros!$C$105,0)</f>
        <v>0</v>
      </c>
      <c r="Z69" s="69">
        <f>+ROUND(N69*Parámetros!$C$106,0)</f>
        <v>0</v>
      </c>
      <c r="AA69" s="69">
        <f>+ROUND(O69*Parámetros!$C$107,0)</f>
        <v>0</v>
      </c>
      <c r="AB69" s="69">
        <f>+ROUND(P69*Parámetros!$C$108,0)</f>
        <v>0</v>
      </c>
      <c r="AC69" s="69">
        <f>+ROUND(Q69*Parámetros!$C$109,0)</f>
        <v>0</v>
      </c>
      <c r="AD69" s="69">
        <f>+ROUND(R69*Parámetros!$C$110,0)</f>
        <v>0</v>
      </c>
      <c r="AE69" s="69">
        <f>+ROUND(S69*Parámetros!$C$111,0)</f>
        <v>1</v>
      </c>
      <c r="AF69" s="69">
        <f>+ROUND(T69*Parámetros!$C$112,0)</f>
        <v>0</v>
      </c>
      <c r="AG69" s="69">
        <f>+ROUND(U69*Parámetros!$C$113,0)</f>
        <v>1</v>
      </c>
      <c r="AH69" s="69">
        <f t="shared" si="4"/>
        <v>2</v>
      </c>
      <c r="AI69" s="148">
        <f t="shared" si="6"/>
        <v>1</v>
      </c>
      <c r="AJ69" s="68">
        <f t="shared" si="1"/>
        <v>15</v>
      </c>
    </row>
    <row r="70" spans="1:36" x14ac:dyDescent="0.25">
      <c r="A70" s="12">
        <v>43952</v>
      </c>
      <c r="B70" s="145">
        <f t="shared" si="2"/>
        <v>60</v>
      </c>
      <c r="C70" s="65">
        <f>+'Modelo predictivo'!N67</f>
        <v>157.61034745723009</v>
      </c>
      <c r="D70" s="68">
        <f>+$C70*'Estructura Poblacion'!C$19</f>
        <v>6.429469434695557</v>
      </c>
      <c r="E70" s="68">
        <f>+$C70*'Estructura Poblacion'!D$19</f>
        <v>10.57371439010392</v>
      </c>
      <c r="F70" s="68">
        <f>+$C70*'Estructura Poblacion'!E$19</f>
        <v>32.08898506751661</v>
      </c>
      <c r="G70" s="68">
        <f>+$C70*'Estructura Poblacion'!F$19</f>
        <v>36.623024638885859</v>
      </c>
      <c r="H70" s="68">
        <f>+$C70*'Estructura Poblacion'!G$19</f>
        <v>29.325619665079589</v>
      </c>
      <c r="I70" s="68">
        <f>+$C70*'Estructura Poblacion'!H$19</f>
        <v>19.959840238722599</v>
      </c>
      <c r="J70" s="68">
        <f>+$C70*'Estructura Poblacion'!I$19</f>
        <v>10.616548963286435</v>
      </c>
      <c r="K70" s="68">
        <f>+$C70*'Estructura Poblacion'!J$19</f>
        <v>5.8479901037429105</v>
      </c>
      <c r="L70" s="68">
        <f>+$C70*'Estructura Poblacion'!K$19</f>
        <v>6.1451549551966123</v>
      </c>
      <c r="M70" s="147">
        <f>+ROUND(D70*Parámetros!$B$105,0)</f>
        <v>0</v>
      </c>
      <c r="N70" s="147">
        <f>+ROUND(E70*Parámetros!$B$106,0)</f>
        <v>0</v>
      </c>
      <c r="O70" s="147">
        <f>+ROUND(F70*Parámetros!$B$107,0)</f>
        <v>0</v>
      </c>
      <c r="P70" s="147">
        <f>+ROUND(G70*Parámetros!$B$108,0)</f>
        <v>1</v>
      </c>
      <c r="Q70" s="147">
        <f>+ROUND(H70*Parámetros!$B$109,0)</f>
        <v>1</v>
      </c>
      <c r="R70" s="147">
        <f>+ROUND(I70*Parámetros!$B$110,0)</f>
        <v>2</v>
      </c>
      <c r="S70" s="147">
        <f>+ROUND(J70*Parámetros!$B$111,0)</f>
        <v>2</v>
      </c>
      <c r="T70" s="147">
        <f>+ROUND(K70*Parámetros!$B$112,0)</f>
        <v>1</v>
      </c>
      <c r="U70" s="147">
        <f>+ROUND(L70*Parámetros!$B$113,0)</f>
        <v>2</v>
      </c>
      <c r="V70" s="147">
        <f t="shared" si="3"/>
        <v>9</v>
      </c>
      <c r="W70" s="147">
        <f t="shared" si="5"/>
        <v>6</v>
      </c>
      <c r="X70" s="68">
        <f t="shared" si="0"/>
        <v>86</v>
      </c>
      <c r="Y70" s="69">
        <f>+ROUND(M70*Parámetros!$C$105,0)</f>
        <v>0</v>
      </c>
      <c r="Z70" s="69">
        <f>+ROUND(N70*Parámetros!$C$106,0)</f>
        <v>0</v>
      </c>
      <c r="AA70" s="69">
        <f>+ROUND(O70*Parámetros!$C$107,0)</f>
        <v>0</v>
      </c>
      <c r="AB70" s="69">
        <f>+ROUND(P70*Parámetros!$C$108,0)</f>
        <v>0</v>
      </c>
      <c r="AC70" s="69">
        <f>+ROUND(Q70*Parámetros!$C$109,0)</f>
        <v>0</v>
      </c>
      <c r="AD70" s="69">
        <f>+ROUND(R70*Parámetros!$C$110,0)</f>
        <v>0</v>
      </c>
      <c r="AE70" s="69">
        <f>+ROUND(S70*Parámetros!$C$111,0)</f>
        <v>1</v>
      </c>
      <c r="AF70" s="69">
        <f>+ROUND(T70*Parámetros!$C$112,0)</f>
        <v>0</v>
      </c>
      <c r="AG70" s="69">
        <f>+ROUND(U70*Parámetros!$C$113,0)</f>
        <v>1</v>
      </c>
      <c r="AH70" s="69">
        <f t="shared" si="4"/>
        <v>2</v>
      </c>
      <c r="AI70" s="148">
        <f t="shared" si="6"/>
        <v>1</v>
      </c>
      <c r="AJ70" s="68">
        <f t="shared" si="1"/>
        <v>16</v>
      </c>
    </row>
    <row r="71" spans="1:36" x14ac:dyDescent="0.25">
      <c r="A71" s="13">
        <v>43953</v>
      </c>
      <c r="B71" s="145">
        <f t="shared" si="2"/>
        <v>61</v>
      </c>
      <c r="C71" s="65">
        <f>+'Modelo predictivo'!N68</f>
        <v>162.04595877975225</v>
      </c>
      <c r="D71" s="68">
        <f>+$C71*'Estructura Poblacion'!C$19</f>
        <v>6.610413312318089</v>
      </c>
      <c r="E71" s="68">
        <f>+$C71*'Estructura Poblacion'!D$19</f>
        <v>10.871289314761629</v>
      </c>
      <c r="F71" s="68">
        <f>+$C71*'Estructura Poblacion'!E$19</f>
        <v>32.992061977059912</v>
      </c>
      <c r="G71" s="68">
        <f>+$C71*'Estructura Poblacion'!F$19</f>
        <v>37.65370254407437</v>
      </c>
      <c r="H71" s="68">
        <f>+$C71*'Estructura Poblacion'!G$19</f>
        <v>30.150927474655376</v>
      </c>
      <c r="I71" s="68">
        <f>+$C71*'Estructura Poblacion'!H$19</f>
        <v>20.521567909443181</v>
      </c>
      <c r="J71" s="68">
        <f>+$C71*'Estructura Poblacion'!I$19</f>
        <v>10.915329376802388</v>
      </c>
      <c r="K71" s="68">
        <f>+$C71*'Estructura Poblacion'!J$19</f>
        <v>6.0125694701147703</v>
      </c>
      <c r="L71" s="68">
        <f>+$C71*'Estructura Poblacion'!K$19</f>
        <v>6.3180974005225448</v>
      </c>
      <c r="M71" s="147">
        <f>+ROUND(D71*Parámetros!$B$105,0)</f>
        <v>0</v>
      </c>
      <c r="N71" s="147">
        <f>+ROUND(E71*Parámetros!$B$106,0)</f>
        <v>0</v>
      </c>
      <c r="O71" s="147">
        <f>+ROUND(F71*Parámetros!$B$107,0)</f>
        <v>0</v>
      </c>
      <c r="P71" s="147">
        <f>+ROUND(G71*Parámetros!$B$108,0)</f>
        <v>1</v>
      </c>
      <c r="Q71" s="147">
        <f>+ROUND(H71*Parámetros!$B$109,0)</f>
        <v>1</v>
      </c>
      <c r="R71" s="147">
        <f>+ROUND(I71*Parámetros!$B$110,0)</f>
        <v>2</v>
      </c>
      <c r="S71" s="147">
        <f>+ROUND(J71*Parámetros!$B$111,0)</f>
        <v>2</v>
      </c>
      <c r="T71" s="147">
        <f>+ROUND(K71*Parámetros!$B$112,0)</f>
        <v>1</v>
      </c>
      <c r="U71" s="147">
        <f>+ROUND(L71*Parámetros!$B$113,0)</f>
        <v>2</v>
      </c>
      <c r="V71" s="147">
        <f t="shared" si="3"/>
        <v>9</v>
      </c>
      <c r="W71" s="147">
        <f t="shared" si="5"/>
        <v>6</v>
      </c>
      <c r="X71" s="68">
        <f t="shared" si="0"/>
        <v>89</v>
      </c>
      <c r="Y71" s="69">
        <f>+ROUND(M71*Parámetros!$C$105,0)</f>
        <v>0</v>
      </c>
      <c r="Z71" s="69">
        <f>+ROUND(N71*Parámetros!$C$106,0)</f>
        <v>0</v>
      </c>
      <c r="AA71" s="69">
        <f>+ROUND(O71*Parámetros!$C$107,0)</f>
        <v>0</v>
      </c>
      <c r="AB71" s="69">
        <f>+ROUND(P71*Parámetros!$C$108,0)</f>
        <v>0</v>
      </c>
      <c r="AC71" s="69">
        <f>+ROUND(Q71*Parámetros!$C$109,0)</f>
        <v>0</v>
      </c>
      <c r="AD71" s="69">
        <f>+ROUND(R71*Parámetros!$C$110,0)</f>
        <v>0</v>
      </c>
      <c r="AE71" s="69">
        <f>+ROUND(S71*Parámetros!$C$111,0)</f>
        <v>1</v>
      </c>
      <c r="AF71" s="69">
        <f>+ROUND(T71*Parámetros!$C$112,0)</f>
        <v>0</v>
      </c>
      <c r="AG71" s="69">
        <f>+ROUND(U71*Parámetros!$C$113,0)</f>
        <v>1</v>
      </c>
      <c r="AH71" s="69">
        <f t="shared" si="4"/>
        <v>2</v>
      </c>
      <c r="AI71" s="148">
        <f t="shared" si="6"/>
        <v>1</v>
      </c>
      <c r="AJ71" s="68">
        <f t="shared" si="1"/>
        <v>17</v>
      </c>
    </row>
    <row r="72" spans="1:36" x14ac:dyDescent="0.25">
      <c r="A72" s="13">
        <v>43954</v>
      </c>
      <c r="B72" s="145">
        <f t="shared" si="2"/>
        <v>62</v>
      </c>
      <c r="C72" s="65">
        <f>+'Modelo predictivo'!N69</f>
        <v>166.60632736980915</v>
      </c>
      <c r="D72" s="68">
        <f>+$C72*'Estructura Poblacion'!C$19</f>
        <v>6.7964464689842341</v>
      </c>
      <c r="E72" s="68">
        <f>+$C72*'Estructura Poblacion'!D$19</f>
        <v>11.177233916514046</v>
      </c>
      <c r="F72" s="68">
        <f>+$C72*'Estructura Poblacion'!E$19</f>
        <v>33.920539085001181</v>
      </c>
      <c r="G72" s="68">
        <f>+$C72*'Estructura Poblacion'!F$19</f>
        <v>38.713369589611318</v>
      </c>
      <c r="H72" s="68">
        <f>+$C72*'Estructura Poblacion'!G$19</f>
        <v>30.999448126771032</v>
      </c>
      <c r="I72" s="68">
        <f>+$C72*'Estructura Poblacion'!H$19</f>
        <v>21.099094892637765</v>
      </c>
      <c r="J72" s="68">
        <f>+$C72*'Estructura Poblacion'!I$19</f>
        <v>11.22251337333606</v>
      </c>
      <c r="K72" s="68">
        <f>+$C72*'Estructura Poblacion'!J$19</f>
        <v>6.1817778426254</v>
      </c>
      <c r="L72" s="68">
        <f>+$C72*'Estructura Poblacion'!K$19</f>
        <v>6.49590407432812</v>
      </c>
      <c r="M72" s="147">
        <f>+ROUND(D72*Parámetros!$B$105,0)</f>
        <v>0</v>
      </c>
      <c r="N72" s="147">
        <f>+ROUND(E72*Parámetros!$B$106,0)</f>
        <v>0</v>
      </c>
      <c r="O72" s="147">
        <f>+ROUND(F72*Parámetros!$B$107,0)</f>
        <v>0</v>
      </c>
      <c r="P72" s="147">
        <f>+ROUND(G72*Parámetros!$B$108,0)</f>
        <v>1</v>
      </c>
      <c r="Q72" s="147">
        <f>+ROUND(H72*Parámetros!$B$109,0)</f>
        <v>2</v>
      </c>
      <c r="R72" s="147">
        <f>+ROUND(I72*Parámetros!$B$110,0)</f>
        <v>2</v>
      </c>
      <c r="S72" s="147">
        <f>+ROUND(J72*Parámetros!$B$111,0)</f>
        <v>2</v>
      </c>
      <c r="T72" s="147">
        <f>+ROUND(K72*Parámetros!$B$112,0)</f>
        <v>2</v>
      </c>
      <c r="U72" s="147">
        <f>+ROUND(L72*Parámetros!$B$113,0)</f>
        <v>2</v>
      </c>
      <c r="V72" s="147">
        <f t="shared" si="3"/>
        <v>11</v>
      </c>
      <c r="W72" s="147">
        <f t="shared" si="5"/>
        <v>6</v>
      </c>
      <c r="X72" s="68">
        <f t="shared" si="0"/>
        <v>94</v>
      </c>
      <c r="Y72" s="69">
        <f>+ROUND(M72*Parámetros!$C$105,0)</f>
        <v>0</v>
      </c>
      <c r="Z72" s="69">
        <f>+ROUND(N72*Parámetros!$C$106,0)</f>
        <v>0</v>
      </c>
      <c r="AA72" s="69">
        <f>+ROUND(O72*Parámetros!$C$107,0)</f>
        <v>0</v>
      </c>
      <c r="AB72" s="69">
        <f>+ROUND(P72*Parámetros!$C$108,0)</f>
        <v>0</v>
      </c>
      <c r="AC72" s="69">
        <f>+ROUND(Q72*Parámetros!$C$109,0)</f>
        <v>0</v>
      </c>
      <c r="AD72" s="69">
        <f>+ROUND(R72*Parámetros!$C$110,0)</f>
        <v>0</v>
      </c>
      <c r="AE72" s="69">
        <f>+ROUND(S72*Parámetros!$C$111,0)</f>
        <v>1</v>
      </c>
      <c r="AF72" s="69">
        <f>+ROUND(T72*Parámetros!$C$112,0)</f>
        <v>1</v>
      </c>
      <c r="AG72" s="69">
        <f>+ROUND(U72*Parámetros!$C$113,0)</f>
        <v>1</v>
      </c>
      <c r="AH72" s="69">
        <f t="shared" si="4"/>
        <v>3</v>
      </c>
      <c r="AI72" s="148">
        <f t="shared" si="6"/>
        <v>1</v>
      </c>
      <c r="AJ72" s="68">
        <f t="shared" si="1"/>
        <v>19</v>
      </c>
    </row>
    <row r="73" spans="1:36" x14ac:dyDescent="0.25">
      <c r="A73" s="13">
        <v>43955</v>
      </c>
      <c r="B73" s="145">
        <f t="shared" si="2"/>
        <v>63</v>
      </c>
      <c r="C73" s="65">
        <f>+'Modelo predictivo'!N70</f>
        <v>171.29495798796415</v>
      </c>
      <c r="D73" s="68">
        <f>+$C73*'Estructura Poblacion'!C$19</f>
        <v>6.9877118759600405</v>
      </c>
      <c r="E73" s="68">
        <f>+$C73*'Estructura Poblacion'!D$19</f>
        <v>11.491783321657136</v>
      </c>
      <c r="F73" s="68">
        <f>+$C73*'Estructura Poblacion'!E$19</f>
        <v>34.875129949880183</v>
      </c>
      <c r="G73" s="68">
        <f>+$C73*'Estructura Poblacion'!F$19</f>
        <v>39.802840156877984</v>
      </c>
      <c r="H73" s="68">
        <f>+$C73*'Estructura Poblacion'!G$19</f>
        <v>31.871833731373371</v>
      </c>
      <c r="I73" s="68">
        <f>+$C73*'Estructura Poblacion'!H$19</f>
        <v>21.692865032648101</v>
      </c>
      <c r="J73" s="68">
        <f>+$C73*'Estructura Poblacion'!I$19</f>
        <v>11.538337031690181</v>
      </c>
      <c r="K73" s="68">
        <f>+$C73*'Estructura Poblacion'!J$19</f>
        <v>6.3557452622614559</v>
      </c>
      <c r="L73" s="68">
        <f>+$C73*'Estructura Poblacion'!K$19</f>
        <v>6.6787116256157057</v>
      </c>
      <c r="M73" s="147">
        <f>+ROUND(D73*Parámetros!$B$105,0)</f>
        <v>0</v>
      </c>
      <c r="N73" s="147">
        <f>+ROUND(E73*Parámetros!$B$106,0)</f>
        <v>0</v>
      </c>
      <c r="O73" s="147">
        <f>+ROUND(F73*Parámetros!$B$107,0)</f>
        <v>0</v>
      </c>
      <c r="P73" s="147">
        <f>+ROUND(G73*Parámetros!$B$108,0)</f>
        <v>1</v>
      </c>
      <c r="Q73" s="147">
        <f>+ROUND(H73*Parámetros!$B$109,0)</f>
        <v>2</v>
      </c>
      <c r="R73" s="147">
        <f>+ROUND(I73*Parámetros!$B$110,0)</f>
        <v>2</v>
      </c>
      <c r="S73" s="147">
        <f>+ROUND(J73*Parámetros!$B$111,0)</f>
        <v>2</v>
      </c>
      <c r="T73" s="147">
        <f>+ROUND(K73*Parámetros!$B$112,0)</f>
        <v>2</v>
      </c>
      <c r="U73" s="147">
        <f>+ROUND(L73*Parámetros!$B$113,0)</f>
        <v>2</v>
      </c>
      <c r="V73" s="147">
        <f t="shared" si="3"/>
        <v>11</v>
      </c>
      <c r="W73" s="147">
        <f t="shared" si="5"/>
        <v>6</v>
      </c>
      <c r="X73" s="68">
        <f t="shared" si="0"/>
        <v>99</v>
      </c>
      <c r="Y73" s="69">
        <f>+ROUND(M73*Parámetros!$C$105,0)</f>
        <v>0</v>
      </c>
      <c r="Z73" s="69">
        <f>+ROUND(N73*Parámetros!$C$106,0)</f>
        <v>0</v>
      </c>
      <c r="AA73" s="69">
        <f>+ROUND(O73*Parámetros!$C$107,0)</f>
        <v>0</v>
      </c>
      <c r="AB73" s="69">
        <f>+ROUND(P73*Parámetros!$C$108,0)</f>
        <v>0</v>
      </c>
      <c r="AC73" s="69">
        <f>+ROUND(Q73*Parámetros!$C$109,0)</f>
        <v>0</v>
      </c>
      <c r="AD73" s="69">
        <f>+ROUND(R73*Parámetros!$C$110,0)</f>
        <v>0</v>
      </c>
      <c r="AE73" s="69">
        <f>+ROUND(S73*Parámetros!$C$111,0)</f>
        <v>1</v>
      </c>
      <c r="AF73" s="69">
        <f>+ROUND(T73*Parámetros!$C$112,0)</f>
        <v>1</v>
      </c>
      <c r="AG73" s="69">
        <f>+ROUND(U73*Parámetros!$C$113,0)</f>
        <v>1</v>
      </c>
      <c r="AH73" s="69">
        <f t="shared" si="4"/>
        <v>3</v>
      </c>
      <c r="AI73" s="148">
        <f t="shared" si="6"/>
        <v>1</v>
      </c>
      <c r="AJ73" s="68">
        <f t="shared" si="1"/>
        <v>21</v>
      </c>
    </row>
    <row r="74" spans="1:36" x14ac:dyDescent="0.25">
      <c r="A74" s="13">
        <v>43956</v>
      </c>
      <c r="B74" s="145">
        <f t="shared" si="2"/>
        <v>64</v>
      </c>
      <c r="C74" s="65">
        <f>+'Modelo predictivo'!N71</f>
        <v>176.11545360088348</v>
      </c>
      <c r="D74" s="68">
        <f>+$C74*'Estructura Poblacion'!C$19</f>
        <v>7.1843565106770555</v>
      </c>
      <c r="E74" s="68">
        <f>+$C74*'Estructura Poblacion'!D$19</f>
        <v>11.815179244907604</v>
      </c>
      <c r="F74" s="68">
        <f>+$C74*'Estructura Poblacion'!E$19</f>
        <v>35.856568124699088</v>
      </c>
      <c r="G74" s="68">
        <f>+$C74*'Estructura Poblacion'!F$19</f>
        <v>40.922951446852096</v>
      </c>
      <c r="H74" s="68">
        <f>+$C74*'Estructura Poblacion'!G$19</f>
        <v>32.768754671034507</v>
      </c>
      <c r="I74" s="68">
        <f>+$C74*'Estructura Poblacion'!H$19</f>
        <v>22.303334610677823</v>
      </c>
      <c r="J74" s="68">
        <f>+$C74*'Estructura Poblacion'!I$19</f>
        <v>11.863043045778204</v>
      </c>
      <c r="K74" s="68">
        <f>+$C74*'Estructura Poblacion'!J$19</f>
        <v>6.5346054138586611</v>
      </c>
      <c r="L74" s="68">
        <f>+$C74*'Estructura Poblacion'!K$19</f>
        <v>6.8666605323984493</v>
      </c>
      <c r="M74" s="147">
        <f>+ROUND(D74*Parámetros!$B$105,0)</f>
        <v>0</v>
      </c>
      <c r="N74" s="147">
        <f>+ROUND(E74*Parámetros!$B$106,0)</f>
        <v>0</v>
      </c>
      <c r="O74" s="147">
        <f>+ROUND(F74*Parámetros!$B$107,0)</f>
        <v>0</v>
      </c>
      <c r="P74" s="147">
        <f>+ROUND(G74*Parámetros!$B$108,0)</f>
        <v>1</v>
      </c>
      <c r="Q74" s="147">
        <f>+ROUND(H74*Parámetros!$B$109,0)</f>
        <v>2</v>
      </c>
      <c r="R74" s="147">
        <f>+ROUND(I74*Parámetros!$B$110,0)</f>
        <v>2</v>
      </c>
      <c r="S74" s="147">
        <f>+ROUND(J74*Parámetros!$B$111,0)</f>
        <v>2</v>
      </c>
      <c r="T74" s="147">
        <f>+ROUND(K74*Parámetros!$B$112,0)</f>
        <v>2</v>
      </c>
      <c r="U74" s="147">
        <f>+ROUND(L74*Parámetros!$B$113,0)</f>
        <v>2</v>
      </c>
      <c r="V74" s="147">
        <f t="shared" si="3"/>
        <v>11</v>
      </c>
      <c r="W74" s="147">
        <f t="shared" si="5"/>
        <v>6</v>
      </c>
      <c r="X74" s="68">
        <f t="shared" si="0"/>
        <v>104</v>
      </c>
      <c r="Y74" s="69">
        <f>+ROUND(M74*Parámetros!$C$105,0)</f>
        <v>0</v>
      </c>
      <c r="Z74" s="69">
        <f>+ROUND(N74*Parámetros!$C$106,0)</f>
        <v>0</v>
      </c>
      <c r="AA74" s="69">
        <f>+ROUND(O74*Parámetros!$C$107,0)</f>
        <v>0</v>
      </c>
      <c r="AB74" s="69">
        <f>+ROUND(P74*Parámetros!$C$108,0)</f>
        <v>0</v>
      </c>
      <c r="AC74" s="69">
        <f>+ROUND(Q74*Parámetros!$C$109,0)</f>
        <v>0</v>
      </c>
      <c r="AD74" s="69">
        <f>+ROUND(R74*Parámetros!$C$110,0)</f>
        <v>0</v>
      </c>
      <c r="AE74" s="69">
        <f>+ROUND(S74*Parámetros!$C$111,0)</f>
        <v>1</v>
      </c>
      <c r="AF74" s="69">
        <f>+ROUND(T74*Parámetros!$C$112,0)</f>
        <v>1</v>
      </c>
      <c r="AG74" s="69">
        <f>+ROUND(U74*Parámetros!$C$113,0)</f>
        <v>1</v>
      </c>
      <c r="AH74" s="69">
        <f t="shared" si="4"/>
        <v>3</v>
      </c>
      <c r="AI74" s="148">
        <f t="shared" si="6"/>
        <v>1</v>
      </c>
      <c r="AJ74" s="68">
        <f t="shared" si="1"/>
        <v>23</v>
      </c>
    </row>
    <row r="75" spans="1:36" x14ac:dyDescent="0.25">
      <c r="A75" s="13">
        <v>43957</v>
      </c>
      <c r="B75" s="145">
        <f t="shared" si="2"/>
        <v>65</v>
      </c>
      <c r="C75" s="65">
        <f>+'Modelo predictivo'!N72</f>
        <v>201.90769170224667</v>
      </c>
      <c r="D75" s="68">
        <f>+$C75*'Estructura Poblacion'!C$19</f>
        <v>8.2365108216121623</v>
      </c>
      <c r="E75" s="68">
        <f>+$C75*'Estructura Poblacion'!D$19</f>
        <v>13.545520961458779</v>
      </c>
      <c r="F75" s="68">
        <f>+$C75*'Estructura Poblacion'!E$19</f>
        <v>41.107788978184423</v>
      </c>
      <c r="G75" s="68">
        <f>+$C75*'Estructura Poblacion'!F$19</f>
        <v>46.916147875370619</v>
      </c>
      <c r="H75" s="68">
        <f>+$C75*'Estructura Poblacion'!G$19</f>
        <v>37.567762966330633</v>
      </c>
      <c r="I75" s="68">
        <f>+$C75*'Estructura Poblacion'!H$19</f>
        <v>25.569674417726365</v>
      </c>
      <c r="J75" s="68">
        <f>+$C75*'Estructura Poblacion'!I$19</f>
        <v>13.600394451276314</v>
      </c>
      <c r="K75" s="68">
        <f>+$C75*'Estructura Poblacion'!J$19</f>
        <v>7.4916031973391108</v>
      </c>
      <c r="L75" s="68">
        <f>+$C75*'Estructura Poblacion'!K$19</f>
        <v>7.8722880329482683</v>
      </c>
      <c r="M75" s="147">
        <f>+ROUND(D75*Parámetros!$B$105,0)</f>
        <v>0</v>
      </c>
      <c r="N75" s="147">
        <f>+ROUND(E75*Parámetros!$B$106,0)</f>
        <v>0</v>
      </c>
      <c r="O75" s="147">
        <f>+ROUND(F75*Parámetros!$B$107,0)</f>
        <v>0</v>
      </c>
      <c r="P75" s="147">
        <f>+ROUND(G75*Parámetros!$B$108,0)</f>
        <v>2</v>
      </c>
      <c r="Q75" s="147">
        <f>+ROUND(H75*Parámetros!$B$109,0)</f>
        <v>2</v>
      </c>
      <c r="R75" s="147">
        <f>+ROUND(I75*Parámetros!$B$110,0)</f>
        <v>3</v>
      </c>
      <c r="S75" s="147">
        <f>+ROUND(J75*Parámetros!$B$111,0)</f>
        <v>2</v>
      </c>
      <c r="T75" s="147">
        <f>+ROUND(K75*Parámetros!$B$112,0)</f>
        <v>2</v>
      </c>
      <c r="U75" s="147">
        <f>+ROUND(L75*Parámetros!$B$113,0)</f>
        <v>2</v>
      </c>
      <c r="V75" s="147">
        <f t="shared" si="3"/>
        <v>13</v>
      </c>
      <c r="W75" s="147">
        <f t="shared" si="5"/>
        <v>6</v>
      </c>
      <c r="X75" s="68">
        <f t="shared" si="0"/>
        <v>111</v>
      </c>
      <c r="Y75" s="69">
        <f>+ROUND(M75*Parámetros!$C$105,0)</f>
        <v>0</v>
      </c>
      <c r="Z75" s="69">
        <f>+ROUND(N75*Parámetros!$C$106,0)</f>
        <v>0</v>
      </c>
      <c r="AA75" s="69">
        <f>+ROUND(O75*Parámetros!$C$107,0)</f>
        <v>0</v>
      </c>
      <c r="AB75" s="69">
        <f>+ROUND(P75*Parámetros!$C$108,0)</f>
        <v>0</v>
      </c>
      <c r="AC75" s="69">
        <f>+ROUND(Q75*Parámetros!$C$109,0)</f>
        <v>0</v>
      </c>
      <c r="AD75" s="69">
        <f>+ROUND(R75*Parámetros!$C$110,0)</f>
        <v>0</v>
      </c>
      <c r="AE75" s="69">
        <f>+ROUND(S75*Parámetros!$C$111,0)</f>
        <v>1</v>
      </c>
      <c r="AF75" s="69">
        <f>+ROUND(T75*Parámetros!$C$112,0)</f>
        <v>1</v>
      </c>
      <c r="AG75" s="69">
        <f>+ROUND(U75*Parámetros!$C$113,0)</f>
        <v>1</v>
      </c>
      <c r="AH75" s="69">
        <f t="shared" si="4"/>
        <v>3</v>
      </c>
      <c r="AI75" s="148">
        <f t="shared" si="6"/>
        <v>1</v>
      </c>
      <c r="AJ75" s="68">
        <f t="shared" si="1"/>
        <v>25</v>
      </c>
    </row>
    <row r="76" spans="1:36" x14ac:dyDescent="0.25">
      <c r="A76" s="13">
        <v>43958</v>
      </c>
      <c r="B76" s="145">
        <f t="shared" si="2"/>
        <v>66</v>
      </c>
      <c r="C76" s="65">
        <f>+'Modelo predictivo'!N73</f>
        <v>209.902832493186</v>
      </c>
      <c r="D76" s="68">
        <f>+$C76*'Estructura Poblacion'!C$19</f>
        <v>8.5626601777347453</v>
      </c>
      <c r="E76" s="68">
        <f>+$C76*'Estructura Poblacion'!D$19</f>
        <v>14.081896501491153</v>
      </c>
      <c r="F76" s="68">
        <f>+$C76*'Estructura Poblacion'!E$19</f>
        <v>42.735575209178968</v>
      </c>
      <c r="G76" s="68">
        <f>+$C76*'Estructura Poblacion'!F$19</f>
        <v>48.773933502404972</v>
      </c>
      <c r="H76" s="68">
        <f>+$C76*'Estructura Poblacion'!G$19</f>
        <v>39.05537124704631</v>
      </c>
      <c r="I76" s="68">
        <f>+$C76*'Estructura Poblacion'!H$19</f>
        <v>26.582182387208181</v>
      </c>
      <c r="J76" s="68">
        <f>+$C76*'Estructura Poblacion'!I$19</f>
        <v>14.138942871762536</v>
      </c>
      <c r="K76" s="68">
        <f>+$C76*'Estructura Poblacion'!J$19</f>
        <v>7.7882557013007068</v>
      </c>
      <c r="L76" s="68">
        <f>+$C76*'Estructura Poblacion'!K$19</f>
        <v>8.1840148950584339</v>
      </c>
      <c r="M76" s="147">
        <f>+ROUND(D76*Parámetros!$B$105,0)</f>
        <v>0</v>
      </c>
      <c r="N76" s="147">
        <f>+ROUND(E76*Parámetros!$B$106,0)</f>
        <v>0</v>
      </c>
      <c r="O76" s="147">
        <f>+ROUND(F76*Parámetros!$B$107,0)</f>
        <v>1</v>
      </c>
      <c r="P76" s="147">
        <f>+ROUND(G76*Parámetros!$B$108,0)</f>
        <v>2</v>
      </c>
      <c r="Q76" s="147">
        <f>+ROUND(H76*Parámetros!$B$109,0)</f>
        <v>2</v>
      </c>
      <c r="R76" s="147">
        <f>+ROUND(I76*Parámetros!$B$110,0)</f>
        <v>3</v>
      </c>
      <c r="S76" s="147">
        <f>+ROUND(J76*Parámetros!$B$111,0)</f>
        <v>2</v>
      </c>
      <c r="T76" s="147">
        <f>+ROUND(K76*Parámetros!$B$112,0)</f>
        <v>2</v>
      </c>
      <c r="U76" s="147">
        <f>+ROUND(L76*Parámetros!$B$113,0)</f>
        <v>2</v>
      </c>
      <c r="V76" s="147">
        <f t="shared" si="3"/>
        <v>14</v>
      </c>
      <c r="W76" s="147">
        <f t="shared" si="5"/>
        <v>6</v>
      </c>
      <c r="X76" s="68">
        <f t="shared" ref="X76:X139" si="7">+X75+V76-W76</f>
        <v>119</v>
      </c>
      <c r="Y76" s="69">
        <f>+ROUND(M76*Parámetros!$C$105,0)</f>
        <v>0</v>
      </c>
      <c r="Z76" s="69">
        <f>+ROUND(N76*Parámetros!$C$106,0)</f>
        <v>0</v>
      </c>
      <c r="AA76" s="69">
        <f>+ROUND(O76*Parámetros!$C$107,0)</f>
        <v>0</v>
      </c>
      <c r="AB76" s="69">
        <f>+ROUND(P76*Parámetros!$C$108,0)</f>
        <v>0</v>
      </c>
      <c r="AC76" s="69">
        <f>+ROUND(Q76*Parámetros!$C$109,0)</f>
        <v>0</v>
      </c>
      <c r="AD76" s="69">
        <f>+ROUND(R76*Parámetros!$C$110,0)</f>
        <v>0</v>
      </c>
      <c r="AE76" s="69">
        <f>+ROUND(S76*Parámetros!$C$111,0)</f>
        <v>1</v>
      </c>
      <c r="AF76" s="69">
        <f>+ROUND(T76*Parámetros!$C$112,0)</f>
        <v>1</v>
      </c>
      <c r="AG76" s="69">
        <f>+ROUND(U76*Parámetros!$C$113,0)</f>
        <v>1</v>
      </c>
      <c r="AH76" s="69">
        <f t="shared" si="4"/>
        <v>3</v>
      </c>
      <c r="AI76" s="148">
        <f t="shared" si="6"/>
        <v>1</v>
      </c>
      <c r="AJ76" s="68">
        <f t="shared" ref="AJ76:AJ139" si="8">+AJ75+AH76-AI76</f>
        <v>27</v>
      </c>
    </row>
    <row r="77" spans="1:36" x14ac:dyDescent="0.25">
      <c r="A77" s="13">
        <v>43959</v>
      </c>
      <c r="B77" s="145">
        <f t="shared" ref="B77:B140" si="9">+B76+1</f>
        <v>67</v>
      </c>
      <c r="C77" s="65">
        <f>+'Modelo predictivo'!N74</f>
        <v>218.2144200950861</v>
      </c>
      <c r="D77" s="68">
        <f>+$C77*'Estructura Poblacion'!C$19</f>
        <v>8.9017184902272852</v>
      </c>
      <c r="E77" s="68">
        <f>+$C77*'Estructura Poblacion'!D$19</f>
        <v>14.639501727598971</v>
      </c>
      <c r="F77" s="68">
        <f>+$C77*'Estructura Poblacion'!E$19</f>
        <v>44.42778904378843</v>
      </c>
      <c r="G77" s="68">
        <f>+$C77*'Estructura Poblacion'!F$19</f>
        <v>50.705250084365098</v>
      </c>
      <c r="H77" s="68">
        <f>+$C77*'Estructura Poblacion'!G$19</f>
        <v>40.601858903210228</v>
      </c>
      <c r="I77" s="68">
        <f>+$C77*'Estructura Poblacion'!H$19</f>
        <v>27.634765313015716</v>
      </c>
      <c r="J77" s="68">
        <f>+$C77*'Estructura Poblacion'!I$19</f>
        <v>14.69880698069842</v>
      </c>
      <c r="K77" s="68">
        <f>+$C77*'Estructura Poblacion'!J$19</f>
        <v>8.0966496794022653</v>
      </c>
      <c r="L77" s="68">
        <f>+$C77*'Estructura Poblacion'!K$19</f>
        <v>8.5080798727796925</v>
      </c>
      <c r="M77" s="147">
        <f>+ROUND(D77*Parámetros!$B$105,0)</f>
        <v>0</v>
      </c>
      <c r="N77" s="147">
        <f>+ROUND(E77*Parámetros!$B$106,0)</f>
        <v>0</v>
      </c>
      <c r="O77" s="147">
        <f>+ROUND(F77*Parámetros!$B$107,0)</f>
        <v>1</v>
      </c>
      <c r="P77" s="147">
        <f>+ROUND(G77*Parámetros!$B$108,0)</f>
        <v>2</v>
      </c>
      <c r="Q77" s="147">
        <f>+ROUND(H77*Parámetros!$B$109,0)</f>
        <v>2</v>
      </c>
      <c r="R77" s="147">
        <f>+ROUND(I77*Parámetros!$B$110,0)</f>
        <v>3</v>
      </c>
      <c r="S77" s="147">
        <f>+ROUND(J77*Parámetros!$B$111,0)</f>
        <v>2</v>
      </c>
      <c r="T77" s="147">
        <f>+ROUND(K77*Parámetros!$B$112,0)</f>
        <v>2</v>
      </c>
      <c r="U77" s="147">
        <f>+ROUND(L77*Parámetros!$B$113,0)</f>
        <v>2</v>
      </c>
      <c r="V77" s="147">
        <f t="shared" ref="V77:V140" si="10">+SUM(M77:U77)</f>
        <v>14</v>
      </c>
      <c r="W77" s="147">
        <f t="shared" si="5"/>
        <v>7</v>
      </c>
      <c r="X77" s="68">
        <f t="shared" si="7"/>
        <v>126</v>
      </c>
      <c r="Y77" s="69">
        <f>+ROUND(M77*Parámetros!$C$105,0)</f>
        <v>0</v>
      </c>
      <c r="Z77" s="69">
        <f>+ROUND(N77*Parámetros!$C$106,0)</f>
        <v>0</v>
      </c>
      <c r="AA77" s="69">
        <f>+ROUND(O77*Parámetros!$C$107,0)</f>
        <v>0</v>
      </c>
      <c r="AB77" s="69">
        <f>+ROUND(P77*Parámetros!$C$108,0)</f>
        <v>0</v>
      </c>
      <c r="AC77" s="69">
        <f>+ROUND(Q77*Parámetros!$C$109,0)</f>
        <v>0</v>
      </c>
      <c r="AD77" s="69">
        <f>+ROUND(R77*Parámetros!$C$110,0)</f>
        <v>0</v>
      </c>
      <c r="AE77" s="69">
        <f>+ROUND(S77*Parámetros!$C$111,0)</f>
        <v>1</v>
      </c>
      <c r="AF77" s="69">
        <f>+ROUND(T77*Parámetros!$C$112,0)</f>
        <v>1</v>
      </c>
      <c r="AG77" s="69">
        <f>+ROUND(U77*Parámetros!$C$113,0)</f>
        <v>1</v>
      </c>
      <c r="AH77" s="69">
        <f t="shared" ref="AH77:AH140" si="11">+SUM(Y77:AG77)</f>
        <v>3</v>
      </c>
      <c r="AI77" s="148">
        <f t="shared" si="6"/>
        <v>1</v>
      </c>
      <c r="AJ77" s="68">
        <f t="shared" si="8"/>
        <v>29</v>
      </c>
    </row>
    <row r="78" spans="1:36" x14ac:dyDescent="0.25">
      <c r="A78" s="13">
        <v>43960</v>
      </c>
      <c r="B78" s="145">
        <f t="shared" si="9"/>
        <v>68</v>
      </c>
      <c r="C78" s="65">
        <f>+'Modelo predictivo'!N75</f>
        <v>226.85496773570776</v>
      </c>
      <c r="D78" s="68">
        <f>+$C78*'Estructura Poblacion'!C$19</f>
        <v>9.2541962167895147</v>
      </c>
      <c r="E78" s="68">
        <f>+$C78*'Estructura Poblacion'!D$19</f>
        <v>15.219176123347717</v>
      </c>
      <c r="F78" s="68">
        <f>+$C78*'Estructura Poblacion'!E$19</f>
        <v>46.186978136943083</v>
      </c>
      <c r="G78" s="68">
        <f>+$C78*'Estructura Poblacion'!F$19</f>
        <v>52.713005249182721</v>
      </c>
      <c r="H78" s="68">
        <f>+$C78*'Estructura Poblacion'!G$19</f>
        <v>42.209554196665707</v>
      </c>
      <c r="I78" s="68">
        <f>+$C78*'Estructura Poblacion'!H$19</f>
        <v>28.729007875539605</v>
      </c>
      <c r="J78" s="68">
        <f>+$C78*'Estructura Poblacion'!I$19</f>
        <v>15.28082966243359</v>
      </c>
      <c r="K78" s="68">
        <f>+$C78*'Estructura Poblacion'!J$19</f>
        <v>8.4172494236987916</v>
      </c>
      <c r="L78" s="68">
        <f>+$C78*'Estructura Poblacion'!K$19</f>
        <v>8.8449708511070355</v>
      </c>
      <c r="M78" s="147">
        <f>+ROUND(D78*Parámetros!$B$105,0)</f>
        <v>0</v>
      </c>
      <c r="N78" s="147">
        <f>+ROUND(E78*Parámetros!$B$106,0)</f>
        <v>0</v>
      </c>
      <c r="O78" s="147">
        <f>+ROUND(F78*Parámetros!$B$107,0)</f>
        <v>1</v>
      </c>
      <c r="P78" s="147">
        <f>+ROUND(G78*Parámetros!$B$108,0)</f>
        <v>2</v>
      </c>
      <c r="Q78" s="147">
        <f>+ROUND(H78*Parámetros!$B$109,0)</f>
        <v>2</v>
      </c>
      <c r="R78" s="147">
        <f>+ROUND(I78*Parámetros!$B$110,0)</f>
        <v>3</v>
      </c>
      <c r="S78" s="147">
        <f>+ROUND(J78*Parámetros!$B$111,0)</f>
        <v>3</v>
      </c>
      <c r="T78" s="147">
        <f>+ROUND(K78*Parámetros!$B$112,0)</f>
        <v>2</v>
      </c>
      <c r="U78" s="147">
        <f>+ROUND(L78*Parámetros!$B$113,0)</f>
        <v>2</v>
      </c>
      <c r="V78" s="147">
        <f t="shared" si="10"/>
        <v>15</v>
      </c>
      <c r="W78" s="147">
        <f t="shared" si="5"/>
        <v>7</v>
      </c>
      <c r="X78" s="68">
        <f t="shared" si="7"/>
        <v>134</v>
      </c>
      <c r="Y78" s="69">
        <f>+ROUND(M78*Parámetros!$C$105,0)</f>
        <v>0</v>
      </c>
      <c r="Z78" s="69">
        <f>+ROUND(N78*Parámetros!$C$106,0)</f>
        <v>0</v>
      </c>
      <c r="AA78" s="69">
        <f>+ROUND(O78*Parámetros!$C$107,0)</f>
        <v>0</v>
      </c>
      <c r="AB78" s="69">
        <f>+ROUND(P78*Parámetros!$C$108,0)</f>
        <v>0</v>
      </c>
      <c r="AC78" s="69">
        <f>+ROUND(Q78*Parámetros!$C$109,0)</f>
        <v>0</v>
      </c>
      <c r="AD78" s="69">
        <f>+ROUND(R78*Parámetros!$C$110,0)</f>
        <v>0</v>
      </c>
      <c r="AE78" s="69">
        <f>+ROUND(S78*Parámetros!$C$111,0)</f>
        <v>1</v>
      </c>
      <c r="AF78" s="69">
        <f>+ROUND(T78*Parámetros!$C$112,0)</f>
        <v>1</v>
      </c>
      <c r="AG78" s="69">
        <f>+ROUND(U78*Parámetros!$C$113,0)</f>
        <v>1</v>
      </c>
      <c r="AH78" s="69">
        <f t="shared" si="11"/>
        <v>3</v>
      </c>
      <c r="AI78" s="148">
        <f t="shared" si="6"/>
        <v>1</v>
      </c>
      <c r="AJ78" s="68">
        <f t="shared" si="8"/>
        <v>31</v>
      </c>
    </row>
    <row r="79" spans="1:36" x14ac:dyDescent="0.25">
      <c r="A79" s="13">
        <v>43961</v>
      </c>
      <c r="B79" s="145">
        <f t="shared" si="9"/>
        <v>69</v>
      </c>
      <c r="C79" s="65">
        <f>+'Modelo predictivo'!N76</f>
        <v>235.83748252689838</v>
      </c>
      <c r="D79" s="68">
        <f>+$C79*'Estructura Poblacion'!C$19</f>
        <v>9.6206239623557313</v>
      </c>
      <c r="E79" s="68">
        <f>+$C79*'Estructura Poblacion'!D$19</f>
        <v>15.821792305846188</v>
      </c>
      <c r="F79" s="68">
        <f>+$C79*'Estructura Poblacion'!E$19</f>
        <v>48.015790696863881</v>
      </c>
      <c r="G79" s="68">
        <f>+$C79*'Estructura Poblacion'!F$19</f>
        <v>54.800221385840253</v>
      </c>
      <c r="H79" s="68">
        <f>+$C79*'Estructura Poblacion'!G$19</f>
        <v>43.880877283329738</v>
      </c>
      <c r="I79" s="68">
        <f>+$C79*'Estructura Poblacion'!H$19</f>
        <v>29.866557300857512</v>
      </c>
      <c r="J79" s="68">
        <f>+$C79*'Estructura Poblacion'!I$19</f>
        <v>15.885887069086399</v>
      </c>
      <c r="K79" s="68">
        <f>+$C79*'Estructura Poblacion'!J$19</f>
        <v>8.7505375513698613</v>
      </c>
      <c r="L79" s="68">
        <f>+$C79*'Estructura Poblacion'!K$19</f>
        <v>9.1951949713488297</v>
      </c>
      <c r="M79" s="147">
        <f>+ROUND(D79*Parámetros!$B$105,0)</f>
        <v>0</v>
      </c>
      <c r="N79" s="147">
        <f>+ROUND(E79*Parámetros!$B$106,0)</f>
        <v>0</v>
      </c>
      <c r="O79" s="147">
        <f>+ROUND(F79*Parámetros!$B$107,0)</f>
        <v>1</v>
      </c>
      <c r="P79" s="147">
        <f>+ROUND(G79*Parámetros!$B$108,0)</f>
        <v>2</v>
      </c>
      <c r="Q79" s="147">
        <f>+ROUND(H79*Parámetros!$B$109,0)</f>
        <v>2</v>
      </c>
      <c r="R79" s="147">
        <f>+ROUND(I79*Parámetros!$B$110,0)</f>
        <v>3</v>
      </c>
      <c r="S79" s="147">
        <f>+ROUND(J79*Parámetros!$B$111,0)</f>
        <v>3</v>
      </c>
      <c r="T79" s="147">
        <f>+ROUND(K79*Parámetros!$B$112,0)</f>
        <v>2</v>
      </c>
      <c r="U79" s="147">
        <f>+ROUND(L79*Parámetros!$B$113,0)</f>
        <v>3</v>
      </c>
      <c r="V79" s="147">
        <f t="shared" si="10"/>
        <v>16</v>
      </c>
      <c r="W79" s="147">
        <f t="shared" si="5"/>
        <v>9</v>
      </c>
      <c r="X79" s="68">
        <f t="shared" si="7"/>
        <v>141</v>
      </c>
      <c r="Y79" s="69">
        <f>+ROUND(M79*Parámetros!$C$105,0)</f>
        <v>0</v>
      </c>
      <c r="Z79" s="69">
        <f>+ROUND(N79*Parámetros!$C$106,0)</f>
        <v>0</v>
      </c>
      <c r="AA79" s="69">
        <f>+ROUND(O79*Parámetros!$C$107,0)</f>
        <v>0</v>
      </c>
      <c r="AB79" s="69">
        <f>+ROUND(P79*Parámetros!$C$108,0)</f>
        <v>0</v>
      </c>
      <c r="AC79" s="69">
        <f>+ROUND(Q79*Parámetros!$C$109,0)</f>
        <v>0</v>
      </c>
      <c r="AD79" s="69">
        <f>+ROUND(R79*Parámetros!$C$110,0)</f>
        <v>0</v>
      </c>
      <c r="AE79" s="69">
        <f>+ROUND(S79*Parámetros!$C$111,0)</f>
        <v>1</v>
      </c>
      <c r="AF79" s="69">
        <f>+ROUND(T79*Parámetros!$C$112,0)</f>
        <v>1</v>
      </c>
      <c r="AG79" s="69">
        <f>+ROUND(U79*Parámetros!$C$113,0)</f>
        <v>2</v>
      </c>
      <c r="AH79" s="69">
        <f t="shared" si="11"/>
        <v>4</v>
      </c>
      <c r="AI79" s="148">
        <f t="shared" si="6"/>
        <v>2</v>
      </c>
      <c r="AJ79" s="68">
        <f t="shared" si="8"/>
        <v>33</v>
      </c>
    </row>
    <row r="80" spans="1:36" x14ac:dyDescent="0.25">
      <c r="A80" s="13">
        <v>43962</v>
      </c>
      <c r="B80" s="145">
        <f t="shared" si="9"/>
        <v>70</v>
      </c>
      <c r="C80" s="65">
        <f>+'Modelo predictivo'!N77</f>
        <v>245.17548483610153</v>
      </c>
      <c r="D80" s="68">
        <f>+$C80*'Estructura Poblacion'!C$19</f>
        <v>10.001553269325443</v>
      </c>
      <c r="E80" s="68">
        <f>+$C80*'Estructura Poblacion'!D$19</f>
        <v>16.44825732533635</v>
      </c>
      <c r="F80" s="68">
        <f>+$C80*'Estructura Poblacion'!E$19</f>
        <v>49.916979429042577</v>
      </c>
      <c r="G80" s="68">
        <f>+$C80*'Estructura Poblacion'!F$19</f>
        <v>56.970040145618846</v>
      </c>
      <c r="H80" s="68">
        <f>+$C80*'Estructura Poblacion'!G$19</f>
        <v>45.61834381753453</v>
      </c>
      <c r="I80" s="68">
        <f>+$C80*'Estructura Poblacion'!H$19</f>
        <v>31.049125813950191</v>
      </c>
      <c r="J80" s="68">
        <f>+$C80*'Estructura Poblacion'!I$19</f>
        <v>16.514889925398478</v>
      </c>
      <c r="K80" s="68">
        <f>+$C80*'Estructura Poblacion'!J$19</f>
        <v>9.0970157234820537</v>
      </c>
      <c r="L80" s="68">
        <f>+$C80*'Estructura Poblacion'!K$19</f>
        <v>9.5592793864130687</v>
      </c>
      <c r="M80" s="147">
        <f>+ROUND(D80*Parámetros!$B$105,0)</f>
        <v>0</v>
      </c>
      <c r="N80" s="147">
        <f>+ROUND(E80*Parámetros!$B$106,0)</f>
        <v>0</v>
      </c>
      <c r="O80" s="147">
        <f>+ROUND(F80*Parámetros!$B$107,0)</f>
        <v>1</v>
      </c>
      <c r="P80" s="147">
        <f>+ROUND(G80*Parámetros!$B$108,0)</f>
        <v>2</v>
      </c>
      <c r="Q80" s="147">
        <f>+ROUND(H80*Parámetros!$B$109,0)</f>
        <v>2</v>
      </c>
      <c r="R80" s="147">
        <f>+ROUND(I80*Parámetros!$B$110,0)</f>
        <v>3</v>
      </c>
      <c r="S80" s="147">
        <f>+ROUND(J80*Parámetros!$B$111,0)</f>
        <v>3</v>
      </c>
      <c r="T80" s="147">
        <f>+ROUND(K80*Parámetros!$B$112,0)</f>
        <v>2</v>
      </c>
      <c r="U80" s="147">
        <f>+ROUND(L80*Parámetros!$B$113,0)</f>
        <v>3</v>
      </c>
      <c r="V80" s="147">
        <f t="shared" si="10"/>
        <v>16</v>
      </c>
      <c r="W80" s="147">
        <f t="shared" si="5"/>
        <v>9</v>
      </c>
      <c r="X80" s="68">
        <f t="shared" si="7"/>
        <v>148</v>
      </c>
      <c r="Y80" s="69">
        <f>+ROUND(M80*Parámetros!$C$105,0)</f>
        <v>0</v>
      </c>
      <c r="Z80" s="69">
        <f>+ROUND(N80*Parámetros!$C$106,0)</f>
        <v>0</v>
      </c>
      <c r="AA80" s="69">
        <f>+ROUND(O80*Parámetros!$C$107,0)</f>
        <v>0</v>
      </c>
      <c r="AB80" s="69">
        <f>+ROUND(P80*Parámetros!$C$108,0)</f>
        <v>0</v>
      </c>
      <c r="AC80" s="69">
        <f>+ROUND(Q80*Parámetros!$C$109,0)</f>
        <v>0</v>
      </c>
      <c r="AD80" s="69">
        <f>+ROUND(R80*Parámetros!$C$110,0)</f>
        <v>0</v>
      </c>
      <c r="AE80" s="69">
        <f>+ROUND(S80*Parámetros!$C$111,0)</f>
        <v>1</v>
      </c>
      <c r="AF80" s="69">
        <f>+ROUND(T80*Parámetros!$C$112,0)</f>
        <v>1</v>
      </c>
      <c r="AG80" s="69">
        <f>+ROUND(U80*Parámetros!$C$113,0)</f>
        <v>2</v>
      </c>
      <c r="AH80" s="69">
        <f t="shared" si="11"/>
        <v>4</v>
      </c>
      <c r="AI80" s="148">
        <f t="shared" si="6"/>
        <v>2</v>
      </c>
      <c r="AJ80" s="68">
        <f t="shared" si="8"/>
        <v>35</v>
      </c>
    </row>
    <row r="81" spans="1:36" x14ac:dyDescent="0.25">
      <c r="A81" s="13">
        <v>43963</v>
      </c>
      <c r="B81" s="145">
        <f t="shared" si="9"/>
        <v>71</v>
      </c>
      <c r="C81" s="65">
        <f>+'Modelo predictivo'!N78</f>
        <v>254.88302851468325</v>
      </c>
      <c r="D81" s="68">
        <f>+$C81*'Estructura Poblacion'!C$19</f>
        <v>10.397557442746546</v>
      </c>
      <c r="E81" s="68">
        <f>+$C81*'Estructura Poblacion'!D$19</f>
        <v>17.099514022265058</v>
      </c>
      <c r="F81" s="68">
        <f>+$C81*'Estructura Poblacion'!E$19</f>
        <v>51.89340565466717</v>
      </c>
      <c r="G81" s="68">
        <f>+$C81*'Estructura Poblacion'!F$19</f>
        <v>59.225727142440135</v>
      </c>
      <c r="H81" s="68">
        <f>+$C81*'Estructura Poblacion'!G$19</f>
        <v>47.424568715791843</v>
      </c>
      <c r="I81" s="68">
        <f>+$C81*'Estructura Poblacion'!H$19</f>
        <v>32.278493200425196</v>
      </c>
      <c r="J81" s="68">
        <f>+$C81*'Estructura Poblacion'!I$19</f>
        <v>17.168784891304011</v>
      </c>
      <c r="K81" s="68">
        <f>+$C81*'Estructura Poblacion'!J$19</f>
        <v>9.4572053955427862</v>
      </c>
      <c r="L81" s="68">
        <f>+$C81*'Estructura Poblacion'!K$19</f>
        <v>9.9377720495005111</v>
      </c>
      <c r="M81" s="147">
        <f>+ROUND(D81*Parámetros!$B$105,0)</f>
        <v>0</v>
      </c>
      <c r="N81" s="147">
        <f>+ROUND(E81*Parámetros!$B$106,0)</f>
        <v>0</v>
      </c>
      <c r="O81" s="147">
        <f>+ROUND(F81*Parámetros!$B$107,0)</f>
        <v>1</v>
      </c>
      <c r="P81" s="147">
        <f>+ROUND(G81*Parámetros!$B$108,0)</f>
        <v>2</v>
      </c>
      <c r="Q81" s="147">
        <f>+ROUND(H81*Parámetros!$B$109,0)</f>
        <v>2</v>
      </c>
      <c r="R81" s="147">
        <f>+ROUND(I81*Parámetros!$B$110,0)</f>
        <v>3</v>
      </c>
      <c r="S81" s="147">
        <f>+ROUND(J81*Parámetros!$B$111,0)</f>
        <v>3</v>
      </c>
      <c r="T81" s="147">
        <f>+ROUND(K81*Parámetros!$B$112,0)</f>
        <v>2</v>
      </c>
      <c r="U81" s="147">
        <f>+ROUND(L81*Parámetros!$B$113,0)</f>
        <v>3</v>
      </c>
      <c r="V81" s="147">
        <f t="shared" si="10"/>
        <v>16</v>
      </c>
      <c r="W81" s="147">
        <f t="shared" si="5"/>
        <v>9</v>
      </c>
      <c r="X81" s="68">
        <f t="shared" si="7"/>
        <v>155</v>
      </c>
      <c r="Y81" s="69">
        <f>+ROUND(M81*Parámetros!$C$105,0)</f>
        <v>0</v>
      </c>
      <c r="Z81" s="69">
        <f>+ROUND(N81*Parámetros!$C$106,0)</f>
        <v>0</v>
      </c>
      <c r="AA81" s="69">
        <f>+ROUND(O81*Parámetros!$C$107,0)</f>
        <v>0</v>
      </c>
      <c r="AB81" s="69">
        <f>+ROUND(P81*Parámetros!$C$108,0)</f>
        <v>0</v>
      </c>
      <c r="AC81" s="69">
        <f>+ROUND(Q81*Parámetros!$C$109,0)</f>
        <v>0</v>
      </c>
      <c r="AD81" s="69">
        <f>+ROUND(R81*Parámetros!$C$110,0)</f>
        <v>0</v>
      </c>
      <c r="AE81" s="69">
        <f>+ROUND(S81*Parámetros!$C$111,0)</f>
        <v>1</v>
      </c>
      <c r="AF81" s="69">
        <f>+ROUND(T81*Parámetros!$C$112,0)</f>
        <v>1</v>
      </c>
      <c r="AG81" s="69">
        <f>+ROUND(U81*Parámetros!$C$113,0)</f>
        <v>2</v>
      </c>
      <c r="AH81" s="69">
        <f t="shared" si="11"/>
        <v>4</v>
      </c>
      <c r="AI81" s="148">
        <f t="shared" si="6"/>
        <v>2</v>
      </c>
      <c r="AJ81" s="68">
        <f t="shared" si="8"/>
        <v>37</v>
      </c>
    </row>
    <row r="82" spans="1:36" x14ac:dyDescent="0.25">
      <c r="A82" s="13">
        <v>43964</v>
      </c>
      <c r="B82" s="145">
        <f t="shared" si="9"/>
        <v>72</v>
      </c>
      <c r="C82" s="65">
        <f>+'Modelo predictivo'!N79</f>
        <v>264.97472179681063</v>
      </c>
      <c r="D82" s="68">
        <f>+$C82*'Estructura Poblacion'!C$19</f>
        <v>10.809232402852626</v>
      </c>
      <c r="E82" s="68">
        <f>+$C82*'Estructura Poblacion'!D$19</f>
        <v>17.776542429341578</v>
      </c>
      <c r="F82" s="68">
        <f>+$C82*'Estructura Poblacion'!E$19</f>
        <v>53.948043565569691</v>
      </c>
      <c r="G82" s="68">
        <f>+$C82*'Estructura Poblacion'!F$19</f>
        <v>61.570676809020391</v>
      </c>
      <c r="H82" s="68">
        <f>+$C82*'Estructura Poblacion'!G$19</f>
        <v>49.302270045322985</v>
      </c>
      <c r="I82" s="68">
        <f>+$C82*'Estructura Poblacion'!H$19</f>
        <v>33.556509453159578</v>
      </c>
      <c r="J82" s="68">
        <f>+$C82*'Estructura Poblacion'!I$19</f>
        <v>17.848555969667046</v>
      </c>
      <c r="K82" s="68">
        <f>+$C82*'Estructura Poblacion'!J$19</f>
        <v>9.8316485929344086</v>
      </c>
      <c r="L82" s="68">
        <f>+$C82*'Estructura Poblacion'!K$19</f>
        <v>10.331242528942338</v>
      </c>
      <c r="M82" s="147">
        <f>+ROUND(D82*Parámetros!$B$105,0)</f>
        <v>0</v>
      </c>
      <c r="N82" s="147">
        <f>+ROUND(E82*Parámetros!$B$106,0)</f>
        <v>0</v>
      </c>
      <c r="O82" s="147">
        <f>+ROUND(F82*Parámetros!$B$107,0)</f>
        <v>1</v>
      </c>
      <c r="P82" s="147">
        <f>+ROUND(G82*Parámetros!$B$108,0)</f>
        <v>2</v>
      </c>
      <c r="Q82" s="147">
        <f>+ROUND(H82*Parámetros!$B$109,0)</f>
        <v>2</v>
      </c>
      <c r="R82" s="147">
        <f>+ROUND(I82*Parámetros!$B$110,0)</f>
        <v>3</v>
      </c>
      <c r="S82" s="147">
        <f>+ROUND(J82*Parámetros!$B$111,0)</f>
        <v>3</v>
      </c>
      <c r="T82" s="147">
        <f>+ROUND(K82*Parámetros!$B$112,0)</f>
        <v>2</v>
      </c>
      <c r="U82" s="147">
        <f>+ROUND(L82*Parámetros!$B$113,0)</f>
        <v>3</v>
      </c>
      <c r="V82" s="147">
        <f t="shared" si="10"/>
        <v>16</v>
      </c>
      <c r="W82" s="147">
        <f t="shared" si="5"/>
        <v>9</v>
      </c>
      <c r="X82" s="68">
        <f t="shared" si="7"/>
        <v>162</v>
      </c>
      <c r="Y82" s="69">
        <f>+ROUND(M82*Parámetros!$C$105,0)</f>
        <v>0</v>
      </c>
      <c r="Z82" s="69">
        <f>+ROUND(N82*Parámetros!$C$106,0)</f>
        <v>0</v>
      </c>
      <c r="AA82" s="69">
        <f>+ROUND(O82*Parámetros!$C$107,0)</f>
        <v>0</v>
      </c>
      <c r="AB82" s="69">
        <f>+ROUND(P82*Parámetros!$C$108,0)</f>
        <v>0</v>
      </c>
      <c r="AC82" s="69">
        <f>+ROUND(Q82*Parámetros!$C$109,0)</f>
        <v>0</v>
      </c>
      <c r="AD82" s="69">
        <f>+ROUND(R82*Parámetros!$C$110,0)</f>
        <v>0</v>
      </c>
      <c r="AE82" s="69">
        <f>+ROUND(S82*Parámetros!$C$111,0)</f>
        <v>1</v>
      </c>
      <c r="AF82" s="69">
        <f>+ROUND(T82*Parámetros!$C$112,0)</f>
        <v>1</v>
      </c>
      <c r="AG82" s="69">
        <f>+ROUND(U82*Parámetros!$C$113,0)</f>
        <v>2</v>
      </c>
      <c r="AH82" s="69">
        <f t="shared" si="11"/>
        <v>4</v>
      </c>
      <c r="AI82" s="148">
        <f t="shared" si="6"/>
        <v>2</v>
      </c>
      <c r="AJ82" s="68">
        <f t="shared" si="8"/>
        <v>39</v>
      </c>
    </row>
    <row r="83" spans="1:36" x14ac:dyDescent="0.25">
      <c r="A83" s="13">
        <v>43965</v>
      </c>
      <c r="B83" s="145">
        <f t="shared" si="9"/>
        <v>73</v>
      </c>
      <c r="C83" s="65">
        <f>+'Modelo predictivo'!N80</f>
        <v>297.24382545053959</v>
      </c>
      <c r="D83" s="68">
        <f>+$C83*'Estructura Poblacion'!C$19</f>
        <v>12.125600388672682</v>
      </c>
      <c r="E83" s="68">
        <f>+$C83*'Estructura Poblacion'!D$19</f>
        <v>19.941402104889086</v>
      </c>
      <c r="F83" s="68">
        <f>+$C83*'Estructura Poblacion'!E$19</f>
        <v>60.51793445149422</v>
      </c>
      <c r="G83" s="68">
        <f>+$C83*'Estructura Poblacion'!F$19</f>
        <v>69.06886583817645</v>
      </c>
      <c r="H83" s="68">
        <f>+$C83*'Estructura Poblacion'!G$19</f>
        <v>55.306390180513226</v>
      </c>
      <c r="I83" s="68">
        <f>+$C83*'Estructura Poblacion'!H$19</f>
        <v>37.643082219265509</v>
      </c>
      <c r="J83" s="68">
        <f>+$C83*'Estructura Poblacion'!I$19</f>
        <v>20.022185585160056</v>
      </c>
      <c r="K83" s="68">
        <f>+$C83*'Estructura Poblacion'!J$19</f>
        <v>11.028964643994255</v>
      </c>
      <c r="L83" s="68">
        <f>+$C83*'Estructura Poblacion'!K$19</f>
        <v>11.589400038374116</v>
      </c>
      <c r="M83" s="147">
        <f>+ROUND(D83*Parámetros!$B$105,0)</f>
        <v>0</v>
      </c>
      <c r="N83" s="147">
        <f>+ROUND(E83*Parámetros!$B$106,0)</f>
        <v>0</v>
      </c>
      <c r="O83" s="147">
        <f>+ROUND(F83*Parámetros!$B$107,0)</f>
        <v>1</v>
      </c>
      <c r="P83" s="147">
        <f>+ROUND(G83*Parámetros!$B$108,0)</f>
        <v>2</v>
      </c>
      <c r="Q83" s="147">
        <f>+ROUND(H83*Parámetros!$B$109,0)</f>
        <v>3</v>
      </c>
      <c r="R83" s="147">
        <f>+ROUND(I83*Parámetros!$B$110,0)</f>
        <v>4</v>
      </c>
      <c r="S83" s="147">
        <f>+ROUND(J83*Parámetros!$B$111,0)</f>
        <v>3</v>
      </c>
      <c r="T83" s="147">
        <f>+ROUND(K83*Parámetros!$B$112,0)</f>
        <v>3</v>
      </c>
      <c r="U83" s="147">
        <f>+ROUND(L83*Parámetros!$B$113,0)</f>
        <v>3</v>
      </c>
      <c r="V83" s="147">
        <f t="shared" si="10"/>
        <v>19</v>
      </c>
      <c r="W83" s="147">
        <f t="shared" si="5"/>
        <v>9</v>
      </c>
      <c r="X83" s="68">
        <f t="shared" si="7"/>
        <v>172</v>
      </c>
      <c r="Y83" s="69">
        <f>+ROUND(M83*Parámetros!$C$105,0)</f>
        <v>0</v>
      </c>
      <c r="Z83" s="69">
        <f>+ROUND(N83*Parámetros!$C$106,0)</f>
        <v>0</v>
      </c>
      <c r="AA83" s="69">
        <f>+ROUND(O83*Parámetros!$C$107,0)</f>
        <v>0</v>
      </c>
      <c r="AB83" s="69">
        <f>+ROUND(P83*Parámetros!$C$108,0)</f>
        <v>0</v>
      </c>
      <c r="AC83" s="69">
        <f>+ROUND(Q83*Parámetros!$C$109,0)</f>
        <v>0</v>
      </c>
      <c r="AD83" s="69">
        <f>+ROUND(R83*Parámetros!$C$110,0)</f>
        <v>0</v>
      </c>
      <c r="AE83" s="69">
        <f>+ROUND(S83*Parámetros!$C$111,0)</f>
        <v>1</v>
      </c>
      <c r="AF83" s="69">
        <f>+ROUND(T83*Parámetros!$C$112,0)</f>
        <v>1</v>
      </c>
      <c r="AG83" s="69">
        <f>+ROUND(U83*Parámetros!$C$113,0)</f>
        <v>2</v>
      </c>
      <c r="AH83" s="69">
        <f t="shared" si="11"/>
        <v>4</v>
      </c>
      <c r="AI83" s="148">
        <f t="shared" si="6"/>
        <v>2</v>
      </c>
      <c r="AJ83" s="68">
        <f t="shared" si="8"/>
        <v>41</v>
      </c>
    </row>
    <row r="84" spans="1:36" x14ac:dyDescent="0.25">
      <c r="A84" s="13">
        <v>43966</v>
      </c>
      <c r="B84" s="145">
        <f t="shared" si="9"/>
        <v>74</v>
      </c>
      <c r="C84" s="65">
        <f>+'Modelo predictivo'!N81</f>
        <v>311.62113931030035</v>
      </c>
      <c r="D84" s="68">
        <f>+$C84*'Estructura Poblacion'!C$19</f>
        <v>12.712100586823956</v>
      </c>
      <c r="E84" s="68">
        <f>+$C84*'Estructura Poblacion'!D$19</f>
        <v>20.905942903780772</v>
      </c>
      <c r="F84" s="68">
        <f>+$C84*'Estructura Poblacion'!E$19</f>
        <v>63.445111614669102</v>
      </c>
      <c r="G84" s="68">
        <f>+$C84*'Estructura Poblacion'!F$19</f>
        <v>72.409640909241489</v>
      </c>
      <c r="H84" s="68">
        <f>+$C84*'Estructura Poblacion'!G$19</f>
        <v>57.981491434072964</v>
      </c>
      <c r="I84" s="68">
        <f>+$C84*'Estructura Poblacion'!H$19</f>
        <v>39.463831252133865</v>
      </c>
      <c r="J84" s="68">
        <f>+$C84*'Estructura Poblacion'!I$19</f>
        <v>20.990633780441822</v>
      </c>
      <c r="K84" s="68">
        <f>+$C84*'Estructura Poblacion'!J$19</f>
        <v>11.562421936150169</v>
      </c>
      <c r="L84" s="68">
        <f>+$C84*'Estructura Poblacion'!K$19</f>
        <v>12.149964892986223</v>
      </c>
      <c r="M84" s="147">
        <f>+ROUND(D84*Parámetros!$B$105,0)</f>
        <v>0</v>
      </c>
      <c r="N84" s="147">
        <f>+ROUND(E84*Parámetros!$B$106,0)</f>
        <v>0</v>
      </c>
      <c r="O84" s="147">
        <f>+ROUND(F84*Parámetros!$B$107,0)</f>
        <v>1</v>
      </c>
      <c r="P84" s="147">
        <f>+ROUND(G84*Parámetros!$B$108,0)</f>
        <v>2</v>
      </c>
      <c r="Q84" s="147">
        <f>+ROUND(H84*Parámetros!$B$109,0)</f>
        <v>3</v>
      </c>
      <c r="R84" s="147">
        <f>+ROUND(I84*Parámetros!$B$110,0)</f>
        <v>4</v>
      </c>
      <c r="S84" s="147">
        <f>+ROUND(J84*Parámetros!$B$111,0)</f>
        <v>3</v>
      </c>
      <c r="T84" s="147">
        <f>+ROUND(K84*Parámetros!$B$112,0)</f>
        <v>3</v>
      </c>
      <c r="U84" s="147">
        <f>+ROUND(L84*Parámetros!$B$113,0)</f>
        <v>3</v>
      </c>
      <c r="V84" s="147">
        <f t="shared" si="10"/>
        <v>19</v>
      </c>
      <c r="W84" s="147">
        <f t="shared" si="5"/>
        <v>11</v>
      </c>
      <c r="X84" s="68">
        <f t="shared" si="7"/>
        <v>180</v>
      </c>
      <c r="Y84" s="69">
        <f>+ROUND(M84*Parámetros!$C$105,0)</f>
        <v>0</v>
      </c>
      <c r="Z84" s="69">
        <f>+ROUND(N84*Parámetros!$C$106,0)</f>
        <v>0</v>
      </c>
      <c r="AA84" s="69">
        <f>+ROUND(O84*Parámetros!$C$107,0)</f>
        <v>0</v>
      </c>
      <c r="AB84" s="69">
        <f>+ROUND(P84*Parámetros!$C$108,0)</f>
        <v>0</v>
      </c>
      <c r="AC84" s="69">
        <f>+ROUND(Q84*Parámetros!$C$109,0)</f>
        <v>0</v>
      </c>
      <c r="AD84" s="69">
        <f>+ROUND(R84*Parámetros!$C$110,0)</f>
        <v>0</v>
      </c>
      <c r="AE84" s="69">
        <f>+ROUND(S84*Parámetros!$C$111,0)</f>
        <v>1</v>
      </c>
      <c r="AF84" s="69">
        <f>+ROUND(T84*Parámetros!$C$112,0)</f>
        <v>1</v>
      </c>
      <c r="AG84" s="69">
        <f>+ROUND(U84*Parámetros!$C$113,0)</f>
        <v>2</v>
      </c>
      <c r="AH84" s="69">
        <f t="shared" si="11"/>
        <v>4</v>
      </c>
      <c r="AI84" s="148">
        <f t="shared" si="6"/>
        <v>3</v>
      </c>
      <c r="AJ84" s="68">
        <f t="shared" si="8"/>
        <v>42</v>
      </c>
    </row>
    <row r="85" spans="1:36" x14ac:dyDescent="0.25">
      <c r="A85" s="13">
        <v>43967</v>
      </c>
      <c r="B85" s="145">
        <f t="shared" si="9"/>
        <v>75</v>
      </c>
      <c r="C85" s="65">
        <f>+'Modelo predictivo'!N82</f>
        <v>326.69351141899824</v>
      </c>
      <c r="D85" s="68">
        <f>+$C85*'Estructura Poblacion'!C$19</f>
        <v>13.326954607163756</v>
      </c>
      <c r="E85" s="68">
        <f>+$C85*'Estructura Poblacion'!D$19</f>
        <v>21.917113556151726</v>
      </c>
      <c r="F85" s="68">
        <f>+$C85*'Estructura Poblacion'!E$19</f>
        <v>66.513800513152162</v>
      </c>
      <c r="G85" s="68">
        <f>+$C85*'Estructura Poblacion'!F$19</f>
        <v>75.911922732794295</v>
      </c>
      <c r="H85" s="68">
        <f>+$C85*'Estructura Poblacion'!G$19</f>
        <v>60.78591804083603</v>
      </c>
      <c r="I85" s="68">
        <f>+$C85*'Estructura Poblacion'!H$19</f>
        <v>41.372602751986221</v>
      </c>
      <c r="J85" s="68">
        <f>+$C85*'Estructura Poblacion'!I$19</f>
        <v>22.005900728751083</v>
      </c>
      <c r="K85" s="68">
        <f>+$C85*'Estructura Poblacion'!J$19</f>
        <v>12.121668739127461</v>
      </c>
      <c r="L85" s="68">
        <f>+$C85*'Estructura Poblacion'!K$19</f>
        <v>12.737629749035515</v>
      </c>
      <c r="M85" s="147">
        <f>+ROUND(D85*Parámetros!$B$105,0)</f>
        <v>0</v>
      </c>
      <c r="N85" s="147">
        <f>+ROUND(E85*Parámetros!$B$106,0)</f>
        <v>0</v>
      </c>
      <c r="O85" s="147">
        <f>+ROUND(F85*Parámetros!$B$107,0)</f>
        <v>1</v>
      </c>
      <c r="P85" s="147">
        <f>+ROUND(G85*Parámetros!$B$108,0)</f>
        <v>2</v>
      </c>
      <c r="Q85" s="147">
        <f>+ROUND(H85*Parámetros!$B$109,0)</f>
        <v>3</v>
      </c>
      <c r="R85" s="147">
        <f>+ROUND(I85*Parámetros!$B$110,0)</f>
        <v>4</v>
      </c>
      <c r="S85" s="147">
        <f>+ROUND(J85*Parámetros!$B$111,0)</f>
        <v>4</v>
      </c>
      <c r="T85" s="147">
        <f>+ROUND(K85*Parámetros!$B$112,0)</f>
        <v>3</v>
      </c>
      <c r="U85" s="147">
        <f>+ROUND(L85*Parámetros!$B$113,0)</f>
        <v>3</v>
      </c>
      <c r="V85" s="147">
        <f t="shared" si="10"/>
        <v>20</v>
      </c>
      <c r="W85" s="147">
        <f t="shared" si="5"/>
        <v>11</v>
      </c>
      <c r="X85" s="68">
        <f t="shared" si="7"/>
        <v>189</v>
      </c>
      <c r="Y85" s="69">
        <f>+ROUND(M85*Parámetros!$C$105,0)</f>
        <v>0</v>
      </c>
      <c r="Z85" s="69">
        <f>+ROUND(N85*Parámetros!$C$106,0)</f>
        <v>0</v>
      </c>
      <c r="AA85" s="69">
        <f>+ROUND(O85*Parámetros!$C$107,0)</f>
        <v>0</v>
      </c>
      <c r="AB85" s="69">
        <f>+ROUND(P85*Parámetros!$C$108,0)</f>
        <v>0</v>
      </c>
      <c r="AC85" s="69">
        <f>+ROUND(Q85*Parámetros!$C$109,0)</f>
        <v>0</v>
      </c>
      <c r="AD85" s="69">
        <f>+ROUND(R85*Parámetros!$C$110,0)</f>
        <v>0</v>
      </c>
      <c r="AE85" s="69">
        <f>+ROUND(S85*Parámetros!$C$111,0)</f>
        <v>1</v>
      </c>
      <c r="AF85" s="69">
        <f>+ROUND(T85*Parámetros!$C$112,0)</f>
        <v>1</v>
      </c>
      <c r="AG85" s="69">
        <f>+ROUND(U85*Parámetros!$C$113,0)</f>
        <v>2</v>
      </c>
      <c r="AH85" s="69">
        <f t="shared" si="11"/>
        <v>4</v>
      </c>
      <c r="AI85" s="148">
        <f t="shared" si="6"/>
        <v>3</v>
      </c>
      <c r="AJ85" s="68">
        <f t="shared" si="8"/>
        <v>43</v>
      </c>
    </row>
    <row r="86" spans="1:36" x14ac:dyDescent="0.25">
      <c r="A86" s="13">
        <v>43968</v>
      </c>
      <c r="B86" s="145">
        <f t="shared" si="9"/>
        <v>76</v>
      </c>
      <c r="C86" s="65">
        <f>+'Modelo predictivo'!N83</f>
        <v>342.49450860917568</v>
      </c>
      <c r="D86" s="68">
        <f>+$C86*'Estructura Poblacion'!C$19</f>
        <v>13.971531756513198</v>
      </c>
      <c r="E86" s="68">
        <f>+$C86*'Estructura Poblacion'!D$19</f>
        <v>22.977165983313014</v>
      </c>
      <c r="F86" s="68">
        <f>+$C86*'Estructura Poblacion'!E$19</f>
        <v>69.730835251465066</v>
      </c>
      <c r="G86" s="68">
        <f>+$C86*'Estructura Poblacion'!F$19</f>
        <v>79.583511043783005</v>
      </c>
      <c r="H86" s="68">
        <f>+$C86*'Estructura Poblacion'!G$19</f>
        <v>63.725915581631241</v>
      </c>
      <c r="I86" s="68">
        <f>+$C86*'Estructura Poblacion'!H$19</f>
        <v>43.373647636517234</v>
      </c>
      <c r="J86" s="68">
        <f>+$C86*'Estructura Poblacion'!I$19</f>
        <v>23.070247474029291</v>
      </c>
      <c r="K86" s="68">
        <f>+$C86*'Estructura Poblacion'!J$19</f>
        <v>12.707950520039736</v>
      </c>
      <c r="L86" s="68">
        <f>+$C86*'Estructura Poblacion'!K$19</f>
        <v>13.353703361883909</v>
      </c>
      <c r="M86" s="147">
        <f>+ROUND(D86*Parámetros!$B$105,0)</f>
        <v>0</v>
      </c>
      <c r="N86" s="147">
        <f>+ROUND(E86*Parámetros!$B$106,0)</f>
        <v>0</v>
      </c>
      <c r="O86" s="147">
        <f>+ROUND(F86*Parámetros!$B$107,0)</f>
        <v>1</v>
      </c>
      <c r="P86" s="147">
        <f>+ROUND(G86*Parámetros!$B$108,0)</f>
        <v>3</v>
      </c>
      <c r="Q86" s="147">
        <f>+ROUND(H86*Parámetros!$B$109,0)</f>
        <v>3</v>
      </c>
      <c r="R86" s="147">
        <f>+ROUND(I86*Parámetros!$B$110,0)</f>
        <v>4</v>
      </c>
      <c r="S86" s="147">
        <f>+ROUND(J86*Parámetros!$B$111,0)</f>
        <v>4</v>
      </c>
      <c r="T86" s="147">
        <f>+ROUND(K86*Parámetros!$B$112,0)</f>
        <v>3</v>
      </c>
      <c r="U86" s="147">
        <f>+ROUND(L86*Parámetros!$B$113,0)</f>
        <v>4</v>
      </c>
      <c r="V86" s="147">
        <f t="shared" si="10"/>
        <v>22</v>
      </c>
      <c r="W86" s="147">
        <f t="shared" ref="W86:W149" si="12">+V74</f>
        <v>11</v>
      </c>
      <c r="X86" s="68">
        <f t="shared" si="7"/>
        <v>200</v>
      </c>
      <c r="Y86" s="69">
        <f>+ROUND(M86*Parámetros!$C$105,0)</f>
        <v>0</v>
      </c>
      <c r="Z86" s="69">
        <f>+ROUND(N86*Parámetros!$C$106,0)</f>
        <v>0</v>
      </c>
      <c r="AA86" s="69">
        <f>+ROUND(O86*Parámetros!$C$107,0)</f>
        <v>0</v>
      </c>
      <c r="AB86" s="69">
        <f>+ROUND(P86*Parámetros!$C$108,0)</f>
        <v>0</v>
      </c>
      <c r="AC86" s="69">
        <f>+ROUND(Q86*Parámetros!$C$109,0)</f>
        <v>0</v>
      </c>
      <c r="AD86" s="69">
        <f>+ROUND(R86*Parámetros!$C$110,0)</f>
        <v>0</v>
      </c>
      <c r="AE86" s="69">
        <f>+ROUND(S86*Parámetros!$C$111,0)</f>
        <v>1</v>
      </c>
      <c r="AF86" s="69">
        <f>+ROUND(T86*Parámetros!$C$112,0)</f>
        <v>1</v>
      </c>
      <c r="AG86" s="69">
        <f>+ROUND(U86*Parámetros!$C$113,0)</f>
        <v>3</v>
      </c>
      <c r="AH86" s="69">
        <f t="shared" si="11"/>
        <v>5</v>
      </c>
      <c r="AI86" s="148">
        <f t="shared" ref="AI86:AI149" si="13">+AH74</f>
        <v>3</v>
      </c>
      <c r="AJ86" s="68">
        <f t="shared" si="8"/>
        <v>45</v>
      </c>
    </row>
    <row r="87" spans="1:36" x14ac:dyDescent="0.25">
      <c r="A87" s="13">
        <v>43969</v>
      </c>
      <c r="B87" s="145">
        <f t="shared" si="9"/>
        <v>77</v>
      </c>
      <c r="C87" s="65">
        <f>+'Modelo predictivo'!N84</f>
        <v>359.05931530892849</v>
      </c>
      <c r="D87" s="68">
        <f>+$C87*'Estructura Poblacion'!C$19</f>
        <v>14.647267328992676</v>
      </c>
      <c r="E87" s="68">
        <f>+$C87*'Estructura Poblacion'!D$19</f>
        <v>24.088460627327397</v>
      </c>
      <c r="F87" s="68">
        <f>+$C87*'Estructura Poblacion'!E$19</f>
        <v>73.103379271640591</v>
      </c>
      <c r="G87" s="68">
        <f>+$C87*'Estructura Poblacion'!F$19</f>
        <v>83.432581448681717</v>
      </c>
      <c r="H87" s="68">
        <f>+$C87*'Estructura Poblacion'!G$19</f>
        <v>66.808030613668294</v>
      </c>
      <c r="I87" s="68">
        <f>+$C87*'Estructura Poblacion'!H$19</f>
        <v>45.471421676398151</v>
      </c>
      <c r="J87" s="68">
        <f>+$C87*'Estructura Poblacion'!I$19</f>
        <v>24.18604402059184</v>
      </c>
      <c r="K87" s="68">
        <f>+$C87*'Estructura Poblacion'!J$19</f>
        <v>13.322572765427882</v>
      </c>
      <c r="L87" s="68">
        <f>+$C87*'Estructura Poblacion'!K$19</f>
        <v>13.999557556199948</v>
      </c>
      <c r="M87" s="147">
        <f>+ROUND(D87*Parámetros!$B$105,0)</f>
        <v>0</v>
      </c>
      <c r="N87" s="147">
        <f>+ROUND(E87*Parámetros!$B$106,0)</f>
        <v>0</v>
      </c>
      <c r="O87" s="147">
        <f>+ROUND(F87*Parámetros!$B$107,0)</f>
        <v>1</v>
      </c>
      <c r="P87" s="147">
        <f>+ROUND(G87*Parámetros!$B$108,0)</f>
        <v>3</v>
      </c>
      <c r="Q87" s="147">
        <f>+ROUND(H87*Parámetros!$B$109,0)</f>
        <v>3</v>
      </c>
      <c r="R87" s="147">
        <f>+ROUND(I87*Parámetros!$B$110,0)</f>
        <v>5</v>
      </c>
      <c r="S87" s="147">
        <f>+ROUND(J87*Parámetros!$B$111,0)</f>
        <v>4</v>
      </c>
      <c r="T87" s="147">
        <f>+ROUND(K87*Parámetros!$B$112,0)</f>
        <v>3</v>
      </c>
      <c r="U87" s="147">
        <f>+ROUND(L87*Parámetros!$B$113,0)</f>
        <v>4</v>
      </c>
      <c r="V87" s="147">
        <f t="shared" si="10"/>
        <v>23</v>
      </c>
      <c r="W87" s="147">
        <f t="shared" si="12"/>
        <v>13</v>
      </c>
      <c r="X87" s="68">
        <f t="shared" si="7"/>
        <v>210</v>
      </c>
      <c r="Y87" s="69">
        <f>+ROUND(M87*Parámetros!$C$105,0)</f>
        <v>0</v>
      </c>
      <c r="Z87" s="69">
        <f>+ROUND(N87*Parámetros!$C$106,0)</f>
        <v>0</v>
      </c>
      <c r="AA87" s="69">
        <f>+ROUND(O87*Parámetros!$C$107,0)</f>
        <v>0</v>
      </c>
      <c r="AB87" s="69">
        <f>+ROUND(P87*Parámetros!$C$108,0)</f>
        <v>0</v>
      </c>
      <c r="AC87" s="69">
        <f>+ROUND(Q87*Parámetros!$C$109,0)</f>
        <v>0</v>
      </c>
      <c r="AD87" s="69">
        <f>+ROUND(R87*Parámetros!$C$110,0)</f>
        <v>1</v>
      </c>
      <c r="AE87" s="69">
        <f>+ROUND(S87*Parámetros!$C$111,0)</f>
        <v>1</v>
      </c>
      <c r="AF87" s="69">
        <f>+ROUND(T87*Parámetros!$C$112,0)</f>
        <v>1</v>
      </c>
      <c r="AG87" s="69">
        <f>+ROUND(U87*Parámetros!$C$113,0)</f>
        <v>3</v>
      </c>
      <c r="AH87" s="69">
        <f t="shared" si="11"/>
        <v>6</v>
      </c>
      <c r="AI87" s="148">
        <f t="shared" si="13"/>
        <v>3</v>
      </c>
      <c r="AJ87" s="68">
        <f t="shared" si="8"/>
        <v>48</v>
      </c>
    </row>
    <row r="88" spans="1:36" x14ac:dyDescent="0.25">
      <c r="A88" s="13">
        <v>43970</v>
      </c>
      <c r="B88" s="145">
        <f t="shared" si="9"/>
        <v>78</v>
      </c>
      <c r="C88" s="65">
        <f>+'Modelo predictivo'!N85</f>
        <v>376.42481110244989</v>
      </c>
      <c r="D88" s="68">
        <f>+$C88*'Estructura Poblacion'!C$19</f>
        <v>15.355665769983856</v>
      </c>
      <c r="E88" s="68">
        <f>+$C88*'Estructura Poblacion'!D$19</f>
        <v>25.253471654367193</v>
      </c>
      <c r="F88" s="68">
        <f>+$C88*'Estructura Poblacion'!E$19</f>
        <v>76.638941144312341</v>
      </c>
      <c r="G88" s="68">
        <f>+$C88*'Estructura Poblacion'!F$19</f>
        <v>87.467703447795301</v>
      </c>
      <c r="H88" s="68">
        <f>+$C88*'Estructura Poblacion'!G$19</f>
        <v>70.039125101766814</v>
      </c>
      <c r="I88" s="68">
        <f>+$C88*'Estructura Poblacion'!H$19</f>
        <v>47.670595317576463</v>
      </c>
      <c r="J88" s="68">
        <f>+$C88*'Estructura Poblacion'!I$19</f>
        <v>25.355774557564953</v>
      </c>
      <c r="K88" s="68">
        <f>+$C88*'Estructura Poblacion'!J$19</f>
        <v>13.966903859074257</v>
      </c>
      <c r="L88" s="68">
        <f>+$C88*'Estructura Poblacion'!K$19</f>
        <v>14.676630250008722</v>
      </c>
      <c r="M88" s="147">
        <f>+ROUND(D88*Parámetros!$B$105,0)</f>
        <v>0</v>
      </c>
      <c r="N88" s="147">
        <f>+ROUND(E88*Parámetros!$B$106,0)</f>
        <v>0</v>
      </c>
      <c r="O88" s="147">
        <f>+ROUND(F88*Parámetros!$B$107,0)</f>
        <v>1</v>
      </c>
      <c r="P88" s="147">
        <f>+ROUND(G88*Parámetros!$B$108,0)</f>
        <v>3</v>
      </c>
      <c r="Q88" s="147">
        <f>+ROUND(H88*Parámetros!$B$109,0)</f>
        <v>3</v>
      </c>
      <c r="R88" s="147">
        <f>+ROUND(I88*Parámetros!$B$110,0)</f>
        <v>5</v>
      </c>
      <c r="S88" s="147">
        <f>+ROUND(J88*Parámetros!$B$111,0)</f>
        <v>4</v>
      </c>
      <c r="T88" s="147">
        <f>+ROUND(K88*Parámetros!$B$112,0)</f>
        <v>3</v>
      </c>
      <c r="U88" s="147">
        <f>+ROUND(L88*Parámetros!$B$113,0)</f>
        <v>4</v>
      </c>
      <c r="V88" s="147">
        <f t="shared" si="10"/>
        <v>23</v>
      </c>
      <c r="W88" s="147">
        <f t="shared" si="12"/>
        <v>14</v>
      </c>
      <c r="X88" s="68">
        <f t="shared" si="7"/>
        <v>219</v>
      </c>
      <c r="Y88" s="69">
        <f>+ROUND(M88*Parámetros!$C$105,0)</f>
        <v>0</v>
      </c>
      <c r="Z88" s="69">
        <f>+ROUND(N88*Parámetros!$C$106,0)</f>
        <v>0</v>
      </c>
      <c r="AA88" s="69">
        <f>+ROUND(O88*Parámetros!$C$107,0)</f>
        <v>0</v>
      </c>
      <c r="AB88" s="69">
        <f>+ROUND(P88*Parámetros!$C$108,0)</f>
        <v>0</v>
      </c>
      <c r="AC88" s="69">
        <f>+ROUND(Q88*Parámetros!$C$109,0)</f>
        <v>0</v>
      </c>
      <c r="AD88" s="69">
        <f>+ROUND(R88*Parámetros!$C$110,0)</f>
        <v>1</v>
      </c>
      <c r="AE88" s="69">
        <f>+ROUND(S88*Parámetros!$C$111,0)</f>
        <v>1</v>
      </c>
      <c r="AF88" s="69">
        <f>+ROUND(T88*Parámetros!$C$112,0)</f>
        <v>1</v>
      </c>
      <c r="AG88" s="69">
        <f>+ROUND(U88*Parámetros!$C$113,0)</f>
        <v>3</v>
      </c>
      <c r="AH88" s="69">
        <f t="shared" si="11"/>
        <v>6</v>
      </c>
      <c r="AI88" s="148">
        <f t="shared" si="13"/>
        <v>3</v>
      </c>
      <c r="AJ88" s="68">
        <f t="shared" si="8"/>
        <v>51</v>
      </c>
    </row>
    <row r="89" spans="1:36" x14ac:dyDescent="0.25">
      <c r="A89" s="13">
        <v>43971</v>
      </c>
      <c r="B89" s="145">
        <f t="shared" si="9"/>
        <v>79</v>
      </c>
      <c r="C89" s="65">
        <f>+'Modelo predictivo'!N86</f>
        <v>394.62965206801891</v>
      </c>
      <c r="D89" s="68">
        <f>+$C89*'Estructura Poblacion'!C$19</f>
        <v>16.098303994186629</v>
      </c>
      <c r="E89" s="68">
        <f>+$C89*'Estructura Poblacion'!D$19</f>
        <v>26.474792411492142</v>
      </c>
      <c r="F89" s="68">
        <f>+$C89*'Estructura Poblacion'!E$19</f>
        <v>80.345391128880664</v>
      </c>
      <c r="G89" s="68">
        <f>+$C89*'Estructura Poblacion'!F$19</f>
        <v>91.697859335307413</v>
      </c>
      <c r="H89" s="68">
        <f>+$C89*'Estructura Poblacion'!G$19</f>
        <v>73.426391552431866</v>
      </c>
      <c r="I89" s="68">
        <f>+$C89*'Estructura Poblacion'!H$19</f>
        <v>49.976063981952798</v>
      </c>
      <c r="J89" s="68">
        <f>+$C89*'Estructura Poblacion'!I$19</f>
        <v>26.582042937769199</v>
      </c>
      <c r="K89" s="68">
        <f>+$C89*'Estructura Poblacion'!J$19</f>
        <v>14.642378099975549</v>
      </c>
      <c r="L89" s="68">
        <f>+$C89*'Estructura Poblacion'!K$19</f>
        <v>15.386428626022651</v>
      </c>
      <c r="M89" s="147">
        <f>+ROUND(D89*Parámetros!$B$105,0)</f>
        <v>0</v>
      </c>
      <c r="N89" s="147">
        <f>+ROUND(E89*Parámetros!$B$106,0)</f>
        <v>0</v>
      </c>
      <c r="O89" s="147">
        <f>+ROUND(F89*Parámetros!$B$107,0)</f>
        <v>1</v>
      </c>
      <c r="P89" s="147">
        <f>+ROUND(G89*Parámetros!$B$108,0)</f>
        <v>3</v>
      </c>
      <c r="Q89" s="147">
        <f>+ROUND(H89*Parámetros!$B$109,0)</f>
        <v>4</v>
      </c>
      <c r="R89" s="147">
        <f>+ROUND(I89*Parámetros!$B$110,0)</f>
        <v>5</v>
      </c>
      <c r="S89" s="147">
        <f>+ROUND(J89*Parámetros!$B$111,0)</f>
        <v>4</v>
      </c>
      <c r="T89" s="147">
        <f>+ROUND(K89*Parámetros!$B$112,0)</f>
        <v>4</v>
      </c>
      <c r="U89" s="147">
        <f>+ROUND(L89*Parámetros!$B$113,0)</f>
        <v>4</v>
      </c>
      <c r="V89" s="147">
        <f t="shared" si="10"/>
        <v>25</v>
      </c>
      <c r="W89" s="147">
        <f t="shared" si="12"/>
        <v>14</v>
      </c>
      <c r="X89" s="68">
        <f t="shared" si="7"/>
        <v>230</v>
      </c>
      <c r="Y89" s="69">
        <f>+ROUND(M89*Parámetros!$C$105,0)</f>
        <v>0</v>
      </c>
      <c r="Z89" s="69">
        <f>+ROUND(N89*Parámetros!$C$106,0)</f>
        <v>0</v>
      </c>
      <c r="AA89" s="69">
        <f>+ROUND(O89*Parámetros!$C$107,0)</f>
        <v>0</v>
      </c>
      <c r="AB89" s="69">
        <f>+ROUND(P89*Parámetros!$C$108,0)</f>
        <v>0</v>
      </c>
      <c r="AC89" s="69">
        <f>+ROUND(Q89*Parámetros!$C$109,0)</f>
        <v>0</v>
      </c>
      <c r="AD89" s="69">
        <f>+ROUND(R89*Parámetros!$C$110,0)</f>
        <v>1</v>
      </c>
      <c r="AE89" s="69">
        <f>+ROUND(S89*Parámetros!$C$111,0)</f>
        <v>1</v>
      </c>
      <c r="AF89" s="69">
        <f>+ROUND(T89*Parámetros!$C$112,0)</f>
        <v>2</v>
      </c>
      <c r="AG89" s="69">
        <f>+ROUND(U89*Parámetros!$C$113,0)</f>
        <v>3</v>
      </c>
      <c r="AH89" s="69">
        <f t="shared" si="11"/>
        <v>7</v>
      </c>
      <c r="AI89" s="148">
        <f t="shared" si="13"/>
        <v>3</v>
      </c>
      <c r="AJ89" s="68">
        <f t="shared" si="8"/>
        <v>55</v>
      </c>
    </row>
    <row r="90" spans="1:36" x14ac:dyDescent="0.25">
      <c r="A90" s="13">
        <v>43972</v>
      </c>
      <c r="B90" s="145">
        <f t="shared" si="9"/>
        <v>80</v>
      </c>
      <c r="C90" s="65">
        <f>+'Modelo predictivo'!N87</f>
        <v>413.71435592323542</v>
      </c>
      <c r="D90" s="68">
        <f>+$C90*'Estructura Poblacion'!C$19</f>
        <v>16.87683485898679</v>
      </c>
      <c r="E90" s="68">
        <f>+$C90*'Estructura Poblacion'!D$19</f>
        <v>27.7551411388467</v>
      </c>
      <c r="F90" s="68">
        <f>+$C90*'Estructura Poblacion'!E$19</f>
        <v>84.230978508822247</v>
      </c>
      <c r="G90" s="68">
        <f>+$C90*'Estructura Poblacion'!F$19</f>
        <v>96.132463983997127</v>
      </c>
      <c r="H90" s="68">
        <f>+$C90*'Estructura Poblacion'!G$19</f>
        <v>76.977368856321334</v>
      </c>
      <c r="I90" s="68">
        <f>+$C90*'Estructura Poblacion'!H$19</f>
        <v>52.392958850208991</v>
      </c>
      <c r="J90" s="68">
        <f>+$C90*'Estructura Poblacion'!I$19</f>
        <v>27.867578413057139</v>
      </c>
      <c r="K90" s="68">
        <f>+$C90*'Estructura Poblacion'!J$19</f>
        <v>15.350498861580091</v>
      </c>
      <c r="L90" s="68">
        <f>+$C90*'Estructura Poblacion'!K$19</f>
        <v>16.130532451415007</v>
      </c>
      <c r="M90" s="147">
        <f>+ROUND(D90*Parámetros!$B$105,0)</f>
        <v>0</v>
      </c>
      <c r="N90" s="147">
        <f>+ROUND(E90*Parámetros!$B$106,0)</f>
        <v>0</v>
      </c>
      <c r="O90" s="147">
        <f>+ROUND(F90*Parámetros!$B$107,0)</f>
        <v>1</v>
      </c>
      <c r="P90" s="147">
        <f>+ROUND(G90*Parámetros!$B$108,0)</f>
        <v>3</v>
      </c>
      <c r="Q90" s="147">
        <f>+ROUND(H90*Parámetros!$B$109,0)</f>
        <v>4</v>
      </c>
      <c r="R90" s="147">
        <f>+ROUND(I90*Parámetros!$B$110,0)</f>
        <v>5</v>
      </c>
      <c r="S90" s="147">
        <f>+ROUND(J90*Parámetros!$B$111,0)</f>
        <v>5</v>
      </c>
      <c r="T90" s="147">
        <f>+ROUND(K90*Parámetros!$B$112,0)</f>
        <v>4</v>
      </c>
      <c r="U90" s="147">
        <f>+ROUND(L90*Parámetros!$B$113,0)</f>
        <v>4</v>
      </c>
      <c r="V90" s="147">
        <f t="shared" si="10"/>
        <v>26</v>
      </c>
      <c r="W90" s="147">
        <f t="shared" si="12"/>
        <v>15</v>
      </c>
      <c r="X90" s="68">
        <f t="shared" si="7"/>
        <v>241</v>
      </c>
      <c r="Y90" s="69">
        <f>+ROUND(M90*Parámetros!$C$105,0)</f>
        <v>0</v>
      </c>
      <c r="Z90" s="69">
        <f>+ROUND(N90*Parámetros!$C$106,0)</f>
        <v>0</v>
      </c>
      <c r="AA90" s="69">
        <f>+ROUND(O90*Parámetros!$C$107,0)</f>
        <v>0</v>
      </c>
      <c r="AB90" s="69">
        <f>+ROUND(P90*Parámetros!$C$108,0)</f>
        <v>0</v>
      </c>
      <c r="AC90" s="69">
        <f>+ROUND(Q90*Parámetros!$C$109,0)</f>
        <v>0</v>
      </c>
      <c r="AD90" s="69">
        <f>+ROUND(R90*Parámetros!$C$110,0)</f>
        <v>1</v>
      </c>
      <c r="AE90" s="69">
        <f>+ROUND(S90*Parámetros!$C$111,0)</f>
        <v>1</v>
      </c>
      <c r="AF90" s="69">
        <f>+ROUND(T90*Parámetros!$C$112,0)</f>
        <v>2</v>
      </c>
      <c r="AG90" s="69">
        <f>+ROUND(U90*Parámetros!$C$113,0)</f>
        <v>3</v>
      </c>
      <c r="AH90" s="69">
        <f t="shared" si="11"/>
        <v>7</v>
      </c>
      <c r="AI90" s="148">
        <f t="shared" si="13"/>
        <v>3</v>
      </c>
      <c r="AJ90" s="68">
        <f t="shared" si="8"/>
        <v>59</v>
      </c>
    </row>
    <row r="91" spans="1:36" x14ac:dyDescent="0.25">
      <c r="A91" s="13">
        <v>43973</v>
      </c>
      <c r="B91" s="145">
        <f t="shared" si="9"/>
        <v>81</v>
      </c>
      <c r="C91" s="65">
        <f>+'Modelo predictivo'!N88</f>
        <v>455.14093685895205</v>
      </c>
      <c r="D91" s="68">
        <f>+$C91*'Estructura Poblacion'!C$19</f>
        <v>18.566767913556131</v>
      </c>
      <c r="E91" s="68">
        <f>+$C91*'Estructura Poblacion'!D$19</f>
        <v>30.534354826524524</v>
      </c>
      <c r="F91" s="68">
        <f>+$C91*'Estructura Poblacion'!E$19</f>
        <v>92.665303783088987</v>
      </c>
      <c r="G91" s="68">
        <f>+$C91*'Estructura Poblacion'!F$19</f>
        <v>105.75852419381461</v>
      </c>
      <c r="H91" s="68">
        <f>+$C91*'Estructura Poblacion'!G$19</f>
        <v>84.685366307917164</v>
      </c>
      <c r="I91" s="68">
        <f>+$C91*'Estructura Poblacion'!H$19</f>
        <v>57.639238364552412</v>
      </c>
      <c r="J91" s="68">
        <f>+$C91*'Estructura Poblacion'!I$19</f>
        <v>30.658050815289055</v>
      </c>
      <c r="K91" s="68">
        <f>+$C91*'Estructura Poblacion'!J$19</f>
        <v>16.88759486607762</v>
      </c>
      <c r="L91" s="68">
        <f>+$C91*'Estructura Poblacion'!K$19</f>
        <v>17.745735788131555</v>
      </c>
      <c r="M91" s="147">
        <f>+ROUND(D91*Parámetros!$B$105,0)</f>
        <v>0</v>
      </c>
      <c r="N91" s="147">
        <f>+ROUND(E91*Parámetros!$B$106,0)</f>
        <v>0</v>
      </c>
      <c r="O91" s="147">
        <f>+ROUND(F91*Parámetros!$B$107,0)</f>
        <v>1</v>
      </c>
      <c r="P91" s="147">
        <f>+ROUND(G91*Parámetros!$B$108,0)</f>
        <v>3</v>
      </c>
      <c r="Q91" s="147">
        <f>+ROUND(H91*Parámetros!$B$109,0)</f>
        <v>4</v>
      </c>
      <c r="R91" s="147">
        <f>+ROUND(I91*Parámetros!$B$110,0)</f>
        <v>6</v>
      </c>
      <c r="S91" s="147">
        <f>+ROUND(J91*Parámetros!$B$111,0)</f>
        <v>5</v>
      </c>
      <c r="T91" s="147">
        <f>+ROUND(K91*Parámetros!$B$112,0)</f>
        <v>4</v>
      </c>
      <c r="U91" s="147">
        <f>+ROUND(L91*Parámetros!$B$113,0)</f>
        <v>5</v>
      </c>
      <c r="V91" s="147">
        <f t="shared" si="10"/>
        <v>28</v>
      </c>
      <c r="W91" s="147">
        <f t="shared" si="12"/>
        <v>16</v>
      </c>
      <c r="X91" s="68">
        <f t="shared" si="7"/>
        <v>253</v>
      </c>
      <c r="Y91" s="69">
        <f>+ROUND(M91*Parámetros!$C$105,0)</f>
        <v>0</v>
      </c>
      <c r="Z91" s="69">
        <f>+ROUND(N91*Parámetros!$C$106,0)</f>
        <v>0</v>
      </c>
      <c r="AA91" s="69">
        <f>+ROUND(O91*Parámetros!$C$107,0)</f>
        <v>0</v>
      </c>
      <c r="AB91" s="69">
        <f>+ROUND(P91*Parámetros!$C$108,0)</f>
        <v>0</v>
      </c>
      <c r="AC91" s="69">
        <f>+ROUND(Q91*Parámetros!$C$109,0)</f>
        <v>0</v>
      </c>
      <c r="AD91" s="69">
        <f>+ROUND(R91*Parámetros!$C$110,0)</f>
        <v>1</v>
      </c>
      <c r="AE91" s="69">
        <f>+ROUND(S91*Parámetros!$C$111,0)</f>
        <v>1</v>
      </c>
      <c r="AF91" s="69">
        <f>+ROUND(T91*Parámetros!$C$112,0)</f>
        <v>2</v>
      </c>
      <c r="AG91" s="69">
        <f>+ROUND(U91*Parámetros!$C$113,0)</f>
        <v>4</v>
      </c>
      <c r="AH91" s="69">
        <f t="shared" si="11"/>
        <v>8</v>
      </c>
      <c r="AI91" s="148">
        <f t="shared" si="13"/>
        <v>4</v>
      </c>
      <c r="AJ91" s="68">
        <f t="shared" si="8"/>
        <v>63</v>
      </c>
    </row>
    <row r="92" spans="1:36" x14ac:dyDescent="0.25">
      <c r="A92" s="13">
        <v>43974</v>
      </c>
      <c r="B92" s="145">
        <f t="shared" si="9"/>
        <v>82</v>
      </c>
      <c r="C92" s="65">
        <f>+'Modelo predictivo'!N89</f>
        <v>479.84307923913002</v>
      </c>
      <c r="D92" s="68">
        <f>+$C92*'Estructura Poblacion'!C$19</f>
        <v>19.574453461917418</v>
      </c>
      <c r="E92" s="68">
        <f>+$C92*'Estructura Poblacion'!D$19</f>
        <v>32.191564537470455</v>
      </c>
      <c r="F92" s="68">
        <f>+$C92*'Estructura Poblacion'!E$19</f>
        <v>97.694584479194944</v>
      </c>
      <c r="G92" s="68">
        <f>+$C92*'Estructura Poblacion'!F$19</f>
        <v>111.49842124764237</v>
      </c>
      <c r="H92" s="68">
        <f>+$C92*'Estructura Poblacion'!G$19</f>
        <v>89.281546977782895</v>
      </c>
      <c r="I92" s="68">
        <f>+$C92*'Estructura Poblacion'!H$19</f>
        <v>60.767527994117046</v>
      </c>
      <c r="J92" s="68">
        <f>+$C92*'Estructura Poblacion'!I$19</f>
        <v>32.321973954272032</v>
      </c>
      <c r="K92" s="68">
        <f>+$C92*'Estructura Poblacion'!J$19</f>
        <v>17.804145628835947</v>
      </c>
      <c r="L92" s="68">
        <f>+$C92*'Estructura Poblacion'!K$19</f>
        <v>18.70886095789692</v>
      </c>
      <c r="M92" s="147">
        <f>+ROUND(D92*Parámetros!$B$105,0)</f>
        <v>0</v>
      </c>
      <c r="N92" s="147">
        <f>+ROUND(E92*Parámetros!$B$106,0)</f>
        <v>0</v>
      </c>
      <c r="O92" s="147">
        <f>+ROUND(F92*Parámetros!$B$107,0)</f>
        <v>1</v>
      </c>
      <c r="P92" s="147">
        <f>+ROUND(G92*Parámetros!$B$108,0)</f>
        <v>4</v>
      </c>
      <c r="Q92" s="147">
        <f>+ROUND(H92*Parámetros!$B$109,0)</f>
        <v>4</v>
      </c>
      <c r="R92" s="147">
        <f>+ROUND(I92*Parámetros!$B$110,0)</f>
        <v>6</v>
      </c>
      <c r="S92" s="147">
        <f>+ROUND(J92*Parámetros!$B$111,0)</f>
        <v>5</v>
      </c>
      <c r="T92" s="147">
        <f>+ROUND(K92*Parámetros!$B$112,0)</f>
        <v>4</v>
      </c>
      <c r="U92" s="147">
        <f>+ROUND(L92*Parámetros!$B$113,0)</f>
        <v>5</v>
      </c>
      <c r="V92" s="147">
        <f t="shared" si="10"/>
        <v>29</v>
      </c>
      <c r="W92" s="147">
        <f t="shared" si="12"/>
        <v>16</v>
      </c>
      <c r="X92" s="68">
        <f t="shared" si="7"/>
        <v>266</v>
      </c>
      <c r="Y92" s="69">
        <f>+ROUND(M92*Parámetros!$C$105,0)</f>
        <v>0</v>
      </c>
      <c r="Z92" s="69">
        <f>+ROUND(N92*Parámetros!$C$106,0)</f>
        <v>0</v>
      </c>
      <c r="AA92" s="69">
        <f>+ROUND(O92*Parámetros!$C$107,0)</f>
        <v>0</v>
      </c>
      <c r="AB92" s="69">
        <f>+ROUND(P92*Parámetros!$C$108,0)</f>
        <v>0</v>
      </c>
      <c r="AC92" s="69">
        <f>+ROUND(Q92*Parámetros!$C$109,0)</f>
        <v>0</v>
      </c>
      <c r="AD92" s="69">
        <f>+ROUND(R92*Parámetros!$C$110,0)</f>
        <v>1</v>
      </c>
      <c r="AE92" s="69">
        <f>+ROUND(S92*Parámetros!$C$111,0)</f>
        <v>1</v>
      </c>
      <c r="AF92" s="69">
        <f>+ROUND(T92*Parámetros!$C$112,0)</f>
        <v>2</v>
      </c>
      <c r="AG92" s="69">
        <f>+ROUND(U92*Parámetros!$C$113,0)</f>
        <v>4</v>
      </c>
      <c r="AH92" s="69">
        <f t="shared" si="11"/>
        <v>8</v>
      </c>
      <c r="AI92" s="148">
        <f t="shared" si="13"/>
        <v>4</v>
      </c>
      <c r="AJ92" s="68">
        <f t="shared" si="8"/>
        <v>67</v>
      </c>
    </row>
    <row r="93" spans="1:36" x14ac:dyDescent="0.25">
      <c r="A93" s="13">
        <v>43975</v>
      </c>
      <c r="B93" s="145">
        <f t="shared" si="9"/>
        <v>83</v>
      </c>
      <c r="C93" s="65">
        <f>+'Modelo predictivo'!N90</f>
        <v>505.88499926030636</v>
      </c>
      <c r="D93" s="68">
        <f>+$C93*'Estructura Poblacion'!C$19</f>
        <v>20.636793159140506</v>
      </c>
      <c r="E93" s="68">
        <f>+$C93*'Estructura Poblacion'!D$19</f>
        <v>33.938656837667118</v>
      </c>
      <c r="F93" s="68">
        <f>+$C93*'Estructura Poblacion'!E$19</f>
        <v>102.99663980849849</v>
      </c>
      <c r="G93" s="68">
        <f>+$C93*'Estructura Poblacion'!F$19</f>
        <v>117.54963485110356</v>
      </c>
      <c r="H93" s="68">
        <f>+$C93*'Estructura Poblacion'!G$19</f>
        <v>94.12701210244218</v>
      </c>
      <c r="I93" s="68">
        <f>+$C93*'Estructura Poblacion'!H$19</f>
        <v>64.065487623787462</v>
      </c>
      <c r="J93" s="68">
        <f>+$C93*'Estructura Poblacion'!I$19</f>
        <v>34.076143800752661</v>
      </c>
      <c r="K93" s="68">
        <f>+$C93*'Estructura Poblacion'!J$19</f>
        <v>18.770407635254212</v>
      </c>
      <c r="L93" s="68">
        <f>+$C93*'Estructura Poblacion'!K$19</f>
        <v>19.724223441660193</v>
      </c>
      <c r="M93" s="147">
        <f>+ROUND(D93*Parámetros!$B$105,0)</f>
        <v>0</v>
      </c>
      <c r="N93" s="147">
        <f>+ROUND(E93*Parámetros!$B$106,0)</f>
        <v>0</v>
      </c>
      <c r="O93" s="147">
        <f>+ROUND(F93*Parámetros!$B$107,0)</f>
        <v>1</v>
      </c>
      <c r="P93" s="147">
        <f>+ROUND(G93*Parámetros!$B$108,0)</f>
        <v>4</v>
      </c>
      <c r="Q93" s="147">
        <f>+ROUND(H93*Parámetros!$B$109,0)</f>
        <v>5</v>
      </c>
      <c r="R93" s="147">
        <f>+ROUND(I93*Parámetros!$B$110,0)</f>
        <v>7</v>
      </c>
      <c r="S93" s="147">
        <f>+ROUND(J93*Parámetros!$B$111,0)</f>
        <v>6</v>
      </c>
      <c r="T93" s="147">
        <f>+ROUND(K93*Parámetros!$B$112,0)</f>
        <v>5</v>
      </c>
      <c r="U93" s="147">
        <f>+ROUND(L93*Parámetros!$B$113,0)</f>
        <v>5</v>
      </c>
      <c r="V93" s="147">
        <f t="shared" si="10"/>
        <v>33</v>
      </c>
      <c r="W93" s="147">
        <f t="shared" si="12"/>
        <v>16</v>
      </c>
      <c r="X93" s="68">
        <f t="shared" si="7"/>
        <v>283</v>
      </c>
      <c r="Y93" s="69">
        <f>+ROUND(M93*Parámetros!$C$105,0)</f>
        <v>0</v>
      </c>
      <c r="Z93" s="69">
        <f>+ROUND(N93*Parámetros!$C$106,0)</f>
        <v>0</v>
      </c>
      <c r="AA93" s="69">
        <f>+ROUND(O93*Parámetros!$C$107,0)</f>
        <v>0</v>
      </c>
      <c r="AB93" s="69">
        <f>+ROUND(P93*Parámetros!$C$108,0)</f>
        <v>0</v>
      </c>
      <c r="AC93" s="69">
        <f>+ROUND(Q93*Parámetros!$C$109,0)</f>
        <v>0</v>
      </c>
      <c r="AD93" s="69">
        <f>+ROUND(R93*Parámetros!$C$110,0)</f>
        <v>1</v>
      </c>
      <c r="AE93" s="69">
        <f>+ROUND(S93*Parámetros!$C$111,0)</f>
        <v>2</v>
      </c>
      <c r="AF93" s="69">
        <f>+ROUND(T93*Parámetros!$C$112,0)</f>
        <v>2</v>
      </c>
      <c r="AG93" s="69">
        <f>+ROUND(U93*Parámetros!$C$113,0)</f>
        <v>4</v>
      </c>
      <c r="AH93" s="69">
        <f t="shared" si="11"/>
        <v>9</v>
      </c>
      <c r="AI93" s="148">
        <f t="shared" si="13"/>
        <v>4</v>
      </c>
      <c r="AJ93" s="68">
        <f t="shared" si="8"/>
        <v>72</v>
      </c>
    </row>
    <row r="94" spans="1:36" x14ac:dyDescent="0.25">
      <c r="A94" s="13">
        <v>43976</v>
      </c>
      <c r="B94" s="145">
        <f t="shared" si="9"/>
        <v>84</v>
      </c>
      <c r="C94" s="65">
        <f>+'Modelo predictivo'!N91</f>
        <v>533.33926283568144</v>
      </c>
      <c r="D94" s="68">
        <f>+$C94*'Estructura Poblacion'!C$19</f>
        <v>21.756747218995933</v>
      </c>
      <c r="E94" s="68">
        <f>+$C94*'Estructura Poblacion'!D$19</f>
        <v>35.780500006723166</v>
      </c>
      <c r="F94" s="68">
        <f>+$C94*'Estructura Poblacion'!E$19</f>
        <v>108.58624396915769</v>
      </c>
      <c r="G94" s="68">
        <f>+$C94*'Estructura Poblacion'!F$19</f>
        <v>123.92902673485202</v>
      </c>
      <c r="H94" s="68">
        <f>+$C94*'Estructura Poblacion'!G$19</f>
        <v>99.235263589640866</v>
      </c>
      <c r="I94" s="68">
        <f>+$C94*'Estructura Poblacion'!H$19</f>
        <v>67.542307031123457</v>
      </c>
      <c r="J94" s="68">
        <f>+$C94*'Estructura Poblacion'!I$19</f>
        <v>35.925448355950316</v>
      </c>
      <c r="K94" s="68">
        <f>+$C94*'Estructura Poblacion'!J$19</f>
        <v>19.789073378237308</v>
      </c>
      <c r="L94" s="68">
        <f>+$C94*'Estructura Poblacion'!K$19</f>
        <v>20.794652551000699</v>
      </c>
      <c r="M94" s="147">
        <f>+ROUND(D94*Parámetros!$B$105,0)</f>
        <v>0</v>
      </c>
      <c r="N94" s="147">
        <f>+ROUND(E94*Parámetros!$B$106,0)</f>
        <v>0</v>
      </c>
      <c r="O94" s="147">
        <f>+ROUND(F94*Parámetros!$B$107,0)</f>
        <v>1</v>
      </c>
      <c r="P94" s="147">
        <f>+ROUND(G94*Parámetros!$B$108,0)</f>
        <v>4</v>
      </c>
      <c r="Q94" s="147">
        <f>+ROUND(H94*Parámetros!$B$109,0)</f>
        <v>5</v>
      </c>
      <c r="R94" s="147">
        <f>+ROUND(I94*Parámetros!$B$110,0)</f>
        <v>7</v>
      </c>
      <c r="S94" s="147">
        <f>+ROUND(J94*Parámetros!$B$111,0)</f>
        <v>6</v>
      </c>
      <c r="T94" s="147">
        <f>+ROUND(K94*Parámetros!$B$112,0)</f>
        <v>5</v>
      </c>
      <c r="U94" s="147">
        <f>+ROUND(L94*Parámetros!$B$113,0)</f>
        <v>6</v>
      </c>
      <c r="V94" s="147">
        <f t="shared" si="10"/>
        <v>34</v>
      </c>
      <c r="W94" s="147">
        <f t="shared" si="12"/>
        <v>16</v>
      </c>
      <c r="X94" s="68">
        <f t="shared" si="7"/>
        <v>301</v>
      </c>
      <c r="Y94" s="69">
        <f>+ROUND(M94*Parámetros!$C$105,0)</f>
        <v>0</v>
      </c>
      <c r="Z94" s="69">
        <f>+ROUND(N94*Parámetros!$C$106,0)</f>
        <v>0</v>
      </c>
      <c r="AA94" s="69">
        <f>+ROUND(O94*Parámetros!$C$107,0)</f>
        <v>0</v>
      </c>
      <c r="AB94" s="69">
        <f>+ROUND(P94*Parámetros!$C$108,0)</f>
        <v>0</v>
      </c>
      <c r="AC94" s="69">
        <f>+ROUND(Q94*Parámetros!$C$109,0)</f>
        <v>0</v>
      </c>
      <c r="AD94" s="69">
        <f>+ROUND(R94*Parámetros!$C$110,0)</f>
        <v>1</v>
      </c>
      <c r="AE94" s="69">
        <f>+ROUND(S94*Parámetros!$C$111,0)</f>
        <v>2</v>
      </c>
      <c r="AF94" s="69">
        <f>+ROUND(T94*Parámetros!$C$112,0)</f>
        <v>2</v>
      </c>
      <c r="AG94" s="69">
        <f>+ROUND(U94*Parámetros!$C$113,0)</f>
        <v>4</v>
      </c>
      <c r="AH94" s="69">
        <f t="shared" si="11"/>
        <v>9</v>
      </c>
      <c r="AI94" s="148">
        <f t="shared" si="13"/>
        <v>4</v>
      </c>
      <c r="AJ94" s="68">
        <f t="shared" si="8"/>
        <v>77</v>
      </c>
    </row>
    <row r="95" spans="1:36" x14ac:dyDescent="0.25">
      <c r="A95" s="14">
        <v>43977</v>
      </c>
      <c r="B95" s="145">
        <f t="shared" si="9"/>
        <v>85</v>
      </c>
      <c r="C95" s="65">
        <f>+'Modelo predictivo'!N92</f>
        <v>562.2823550850153</v>
      </c>
      <c r="D95" s="68">
        <f>+$C95*'Estructura Poblacion'!C$19</f>
        <v>22.937435733201283</v>
      </c>
      <c r="E95" s="68">
        <f>+$C95*'Estructura Poblacion'!D$19</f>
        <v>37.722225254768404</v>
      </c>
      <c r="F95" s="68">
        <f>+$C95*'Estructura Poblacion'!E$19</f>
        <v>114.47896909780866</v>
      </c>
      <c r="G95" s="68">
        <f>+$C95*'Estructura Poblacion'!F$19</f>
        <v>130.65436931339397</v>
      </c>
      <c r="H95" s="68">
        <f>+$C95*'Estructura Poblacion'!G$19</f>
        <v>104.62053257057249</v>
      </c>
      <c r="I95" s="68">
        <f>+$C95*'Estructura Poblacion'!H$19</f>
        <v>71.207672323640693</v>
      </c>
      <c r="J95" s="68">
        <f>+$C95*'Estructura Poblacion'!I$19</f>
        <v>37.875039616748424</v>
      </c>
      <c r="K95" s="68">
        <f>+$C95*'Estructura Poblacion'!J$19</f>
        <v>20.862980769322487</v>
      </c>
      <c r="L95" s="68">
        <f>+$C95*'Estructura Poblacion'!K$19</f>
        <v>21.923130405558894</v>
      </c>
      <c r="M95" s="147">
        <f>+ROUND(D95*Parámetros!$B$105,0)</f>
        <v>0</v>
      </c>
      <c r="N95" s="147">
        <f>+ROUND(E95*Parámetros!$B$106,0)</f>
        <v>0</v>
      </c>
      <c r="O95" s="147">
        <f>+ROUND(F95*Parámetros!$B$107,0)</f>
        <v>1</v>
      </c>
      <c r="P95" s="147">
        <f>+ROUND(G95*Parámetros!$B$108,0)</f>
        <v>4</v>
      </c>
      <c r="Q95" s="147">
        <f>+ROUND(H95*Parámetros!$B$109,0)</f>
        <v>5</v>
      </c>
      <c r="R95" s="147">
        <f>+ROUND(I95*Parámetros!$B$110,0)</f>
        <v>7</v>
      </c>
      <c r="S95" s="147">
        <f>+ROUND(J95*Parámetros!$B$111,0)</f>
        <v>6</v>
      </c>
      <c r="T95" s="147">
        <f>+ROUND(K95*Parámetros!$B$112,0)</f>
        <v>5</v>
      </c>
      <c r="U95" s="147">
        <f>+ROUND(L95*Parámetros!$B$113,0)</f>
        <v>6</v>
      </c>
      <c r="V95" s="147">
        <f t="shared" si="10"/>
        <v>34</v>
      </c>
      <c r="W95" s="147">
        <f t="shared" si="12"/>
        <v>19</v>
      </c>
      <c r="X95" s="68">
        <f t="shared" si="7"/>
        <v>316</v>
      </c>
      <c r="Y95" s="69">
        <f>+ROUND(M95*Parámetros!$C$105,0)</f>
        <v>0</v>
      </c>
      <c r="Z95" s="69">
        <f>+ROUND(N95*Parámetros!$C$106,0)</f>
        <v>0</v>
      </c>
      <c r="AA95" s="69">
        <f>+ROUND(O95*Parámetros!$C$107,0)</f>
        <v>0</v>
      </c>
      <c r="AB95" s="69">
        <f>+ROUND(P95*Parámetros!$C$108,0)</f>
        <v>0</v>
      </c>
      <c r="AC95" s="69">
        <f>+ROUND(Q95*Parámetros!$C$109,0)</f>
        <v>0</v>
      </c>
      <c r="AD95" s="69">
        <f>+ROUND(R95*Parámetros!$C$110,0)</f>
        <v>1</v>
      </c>
      <c r="AE95" s="69">
        <f>+ROUND(S95*Parámetros!$C$111,0)</f>
        <v>2</v>
      </c>
      <c r="AF95" s="69">
        <f>+ROUND(T95*Parámetros!$C$112,0)</f>
        <v>2</v>
      </c>
      <c r="AG95" s="69">
        <f>+ROUND(U95*Parámetros!$C$113,0)</f>
        <v>4</v>
      </c>
      <c r="AH95" s="69">
        <f t="shared" si="11"/>
        <v>9</v>
      </c>
      <c r="AI95" s="148">
        <f t="shared" si="13"/>
        <v>4</v>
      </c>
      <c r="AJ95" s="68">
        <f t="shared" si="8"/>
        <v>82</v>
      </c>
    </row>
    <row r="96" spans="1:36" x14ac:dyDescent="0.25">
      <c r="A96" s="15">
        <v>43978</v>
      </c>
      <c r="B96" s="145">
        <f t="shared" si="9"/>
        <v>86</v>
      </c>
      <c r="C96" s="65">
        <f>+'Modelo predictivo'!N93</f>
        <v>592.79489075392485</v>
      </c>
      <c r="D96" s="68">
        <f>+$C96*'Estructura Poblacion'!C$19</f>
        <v>24.182147255149729</v>
      </c>
      <c r="E96" s="68">
        <f>+$C96*'Estructura Poblacion'!D$19</f>
        <v>39.769240838998741</v>
      </c>
      <c r="F96" s="68">
        <f>+$C96*'Estructura Poblacion'!E$19</f>
        <v>120.69122811029135</v>
      </c>
      <c r="G96" s="68">
        <f>+$C96*'Estructura Poblacion'!F$19</f>
        <v>137.74439457902952</v>
      </c>
      <c r="H96" s="68">
        <f>+$C96*'Estructura Poblacion'!G$19</f>
        <v>110.297818551345</v>
      </c>
      <c r="I96" s="68">
        <f>+$C96*'Estructura Poblacion'!H$19</f>
        <v>75.07179258639836</v>
      </c>
      <c r="J96" s="68">
        <f>+$C96*'Estructura Poblacion'!I$19</f>
        <v>39.930347749426119</v>
      </c>
      <c r="K96" s="68">
        <f>+$C96*'Estructura Poblacion'!J$19</f>
        <v>21.995120946098044</v>
      </c>
      <c r="L96" s="68">
        <f>+$C96*'Estructura Poblacion'!K$19</f>
        <v>23.112800137187996</v>
      </c>
      <c r="M96" s="147">
        <f>+ROUND(D96*Parámetros!$B$105,0)</f>
        <v>0</v>
      </c>
      <c r="N96" s="147">
        <f>+ROUND(E96*Parámetros!$B$106,0)</f>
        <v>0</v>
      </c>
      <c r="O96" s="147">
        <f>+ROUND(F96*Parámetros!$B$107,0)</f>
        <v>1</v>
      </c>
      <c r="P96" s="147">
        <f>+ROUND(G96*Parámetros!$B$108,0)</f>
        <v>4</v>
      </c>
      <c r="Q96" s="147">
        <f>+ROUND(H96*Parámetros!$B$109,0)</f>
        <v>5</v>
      </c>
      <c r="R96" s="147">
        <f>+ROUND(I96*Parámetros!$B$110,0)</f>
        <v>8</v>
      </c>
      <c r="S96" s="147">
        <f>+ROUND(J96*Parámetros!$B$111,0)</f>
        <v>7</v>
      </c>
      <c r="T96" s="147">
        <f>+ROUND(K96*Parámetros!$B$112,0)</f>
        <v>5</v>
      </c>
      <c r="U96" s="147">
        <f>+ROUND(L96*Parámetros!$B$113,0)</f>
        <v>6</v>
      </c>
      <c r="V96" s="147">
        <f t="shared" si="10"/>
        <v>36</v>
      </c>
      <c r="W96" s="147">
        <f t="shared" si="12"/>
        <v>19</v>
      </c>
      <c r="X96" s="68">
        <f t="shared" si="7"/>
        <v>333</v>
      </c>
      <c r="Y96" s="69">
        <f>+ROUND(M96*Parámetros!$C$105,0)</f>
        <v>0</v>
      </c>
      <c r="Z96" s="69">
        <f>+ROUND(N96*Parámetros!$C$106,0)</f>
        <v>0</v>
      </c>
      <c r="AA96" s="69">
        <f>+ROUND(O96*Parámetros!$C$107,0)</f>
        <v>0</v>
      </c>
      <c r="AB96" s="69">
        <f>+ROUND(P96*Parámetros!$C$108,0)</f>
        <v>0</v>
      </c>
      <c r="AC96" s="69">
        <f>+ROUND(Q96*Parámetros!$C$109,0)</f>
        <v>0</v>
      </c>
      <c r="AD96" s="69">
        <f>+ROUND(R96*Parámetros!$C$110,0)</f>
        <v>1</v>
      </c>
      <c r="AE96" s="69">
        <f>+ROUND(S96*Parámetros!$C$111,0)</f>
        <v>2</v>
      </c>
      <c r="AF96" s="69">
        <f>+ROUND(T96*Parámetros!$C$112,0)</f>
        <v>2</v>
      </c>
      <c r="AG96" s="69">
        <f>+ROUND(U96*Parámetros!$C$113,0)</f>
        <v>4</v>
      </c>
      <c r="AH96" s="69">
        <f t="shared" si="11"/>
        <v>9</v>
      </c>
      <c r="AI96" s="148">
        <f t="shared" si="13"/>
        <v>4</v>
      </c>
      <c r="AJ96" s="68">
        <f t="shared" si="8"/>
        <v>87</v>
      </c>
    </row>
    <row r="97" spans="1:36" x14ac:dyDescent="0.25">
      <c r="A97" s="16">
        <v>43979</v>
      </c>
      <c r="B97" s="145">
        <f t="shared" si="9"/>
        <v>87</v>
      </c>
      <c r="C97" s="65">
        <f>+'Modelo predictivo'!N94</f>
        <v>624.96183583140373</v>
      </c>
      <c r="D97" s="68">
        <f>+$C97*'Estructura Poblacion'!C$19</f>
        <v>25.494347840452694</v>
      </c>
      <c r="E97" s="68">
        <f>+$C97*'Estructura Poblacion'!D$19</f>
        <v>41.927246931484</v>
      </c>
      <c r="F97" s="68">
        <f>+$C97*'Estructura Poblacion'!E$19</f>
        <v>127.24031982229936</v>
      </c>
      <c r="G97" s="68">
        <f>+$C97*'Estructura Poblacion'!F$19</f>
        <v>145.21884559786176</v>
      </c>
      <c r="H97" s="68">
        <f>+$C97*'Estructura Poblacion'!G$19</f>
        <v>116.28293064803417</v>
      </c>
      <c r="I97" s="68">
        <f>+$C97*'Estructura Poblacion'!H$19</f>
        <v>79.145427947734476</v>
      </c>
      <c r="J97" s="68">
        <f>+$C97*'Estructura Poblacion'!I$19</f>
        <v>42.097096017696209</v>
      </c>
      <c r="K97" s="68">
        <f>+$C97*'Estructura Poblacion'!J$19</f>
        <v>23.188646495121947</v>
      </c>
      <c r="L97" s="68">
        <f>+$C97*'Estructura Poblacion'!K$19</f>
        <v>24.366974530719155</v>
      </c>
      <c r="M97" s="147">
        <f>+ROUND(D97*Parámetros!$B$105,0)</f>
        <v>0</v>
      </c>
      <c r="N97" s="147">
        <f>+ROUND(E97*Parámetros!$B$106,0)</f>
        <v>0</v>
      </c>
      <c r="O97" s="147">
        <f>+ROUND(F97*Parámetros!$B$107,0)</f>
        <v>2</v>
      </c>
      <c r="P97" s="147">
        <f>+ROUND(G97*Parámetros!$B$108,0)</f>
        <v>5</v>
      </c>
      <c r="Q97" s="147">
        <f>+ROUND(H97*Parámetros!$B$109,0)</f>
        <v>6</v>
      </c>
      <c r="R97" s="147">
        <f>+ROUND(I97*Parámetros!$B$110,0)</f>
        <v>8</v>
      </c>
      <c r="S97" s="147">
        <f>+ROUND(J97*Parámetros!$B$111,0)</f>
        <v>7</v>
      </c>
      <c r="T97" s="147">
        <f>+ROUND(K97*Parámetros!$B$112,0)</f>
        <v>6</v>
      </c>
      <c r="U97" s="147">
        <f>+ROUND(L97*Parámetros!$B$113,0)</f>
        <v>7</v>
      </c>
      <c r="V97" s="147">
        <f t="shared" si="10"/>
        <v>41</v>
      </c>
      <c r="W97" s="147">
        <f t="shared" si="12"/>
        <v>20</v>
      </c>
      <c r="X97" s="68">
        <f t="shared" si="7"/>
        <v>354</v>
      </c>
      <c r="Y97" s="69">
        <f>+ROUND(M97*Parámetros!$C$105,0)</f>
        <v>0</v>
      </c>
      <c r="Z97" s="69">
        <f>+ROUND(N97*Parámetros!$C$106,0)</f>
        <v>0</v>
      </c>
      <c r="AA97" s="69">
        <f>+ROUND(O97*Parámetros!$C$107,0)</f>
        <v>0</v>
      </c>
      <c r="AB97" s="69">
        <f>+ROUND(P97*Parámetros!$C$108,0)</f>
        <v>0</v>
      </c>
      <c r="AC97" s="69">
        <f>+ROUND(Q97*Parámetros!$C$109,0)</f>
        <v>0</v>
      </c>
      <c r="AD97" s="69">
        <f>+ROUND(R97*Parámetros!$C$110,0)</f>
        <v>1</v>
      </c>
      <c r="AE97" s="69">
        <f>+ROUND(S97*Parámetros!$C$111,0)</f>
        <v>2</v>
      </c>
      <c r="AF97" s="69">
        <f>+ROUND(T97*Parámetros!$C$112,0)</f>
        <v>3</v>
      </c>
      <c r="AG97" s="69">
        <f>+ROUND(U97*Parámetros!$C$113,0)</f>
        <v>5</v>
      </c>
      <c r="AH97" s="69">
        <f t="shared" si="11"/>
        <v>11</v>
      </c>
      <c r="AI97" s="148">
        <f t="shared" si="13"/>
        <v>4</v>
      </c>
      <c r="AJ97" s="68">
        <f t="shared" si="8"/>
        <v>94</v>
      </c>
    </row>
    <row r="98" spans="1:36" x14ac:dyDescent="0.25">
      <c r="A98" s="13">
        <v>43980</v>
      </c>
      <c r="B98" s="145">
        <f t="shared" si="9"/>
        <v>88</v>
      </c>
      <c r="C98" s="65">
        <f>+'Modelo predictivo'!N95</f>
        <v>658.8727408349514</v>
      </c>
      <c r="D98" s="68">
        <f>+$C98*'Estructura Poblacion'!C$19</f>
        <v>26.877690563444531</v>
      </c>
      <c r="E98" s="68">
        <f>+$C98*'Estructura Poblacion'!D$19</f>
        <v>44.202251269728741</v>
      </c>
      <c r="F98" s="68">
        <f>+$C98*'Estructura Poblacion'!E$19</f>
        <v>134.14447644551919</v>
      </c>
      <c r="G98" s="68">
        <f>+$C98*'Estructura Poblacion'!F$19</f>
        <v>153.09853071694226</v>
      </c>
      <c r="H98" s="68">
        <f>+$C98*'Estructura Poblacion'!G$19</f>
        <v>122.59253099265966</v>
      </c>
      <c r="I98" s="68">
        <f>+$C98*'Estructura Poblacion'!H$19</f>
        <v>83.439919122592045</v>
      </c>
      <c r="J98" s="68">
        <f>+$C98*'Estructura Poblacion'!I$19</f>
        <v>44.381316496667075</v>
      </c>
      <c r="K98" s="68">
        <f>+$C98*'Estructura Poblacion'!J$19</f>
        <v>24.446880107756595</v>
      </c>
      <c r="L98" s="68">
        <f>+$C98*'Estructura Poblacion'!K$19</f>
        <v>25.689145119641317</v>
      </c>
      <c r="M98" s="147">
        <f>+ROUND(D98*Parámetros!$B$105,0)</f>
        <v>0</v>
      </c>
      <c r="N98" s="147">
        <f>+ROUND(E98*Parámetros!$B$106,0)</f>
        <v>0</v>
      </c>
      <c r="O98" s="147">
        <f>+ROUND(F98*Parámetros!$B$107,0)</f>
        <v>2</v>
      </c>
      <c r="P98" s="147">
        <f>+ROUND(G98*Parámetros!$B$108,0)</f>
        <v>5</v>
      </c>
      <c r="Q98" s="147">
        <f>+ROUND(H98*Parámetros!$B$109,0)</f>
        <v>6</v>
      </c>
      <c r="R98" s="147">
        <f>+ROUND(I98*Parámetros!$B$110,0)</f>
        <v>9</v>
      </c>
      <c r="S98" s="147">
        <f>+ROUND(J98*Parámetros!$B$111,0)</f>
        <v>7</v>
      </c>
      <c r="T98" s="147">
        <f>+ROUND(K98*Parámetros!$B$112,0)</f>
        <v>6</v>
      </c>
      <c r="U98" s="147">
        <f>+ROUND(L98*Parámetros!$B$113,0)</f>
        <v>7</v>
      </c>
      <c r="V98" s="147">
        <f t="shared" si="10"/>
        <v>42</v>
      </c>
      <c r="W98" s="147">
        <f t="shared" si="12"/>
        <v>22</v>
      </c>
      <c r="X98" s="68">
        <f t="shared" si="7"/>
        <v>374</v>
      </c>
      <c r="Y98" s="69">
        <f>+ROUND(M98*Parámetros!$C$105,0)</f>
        <v>0</v>
      </c>
      <c r="Z98" s="69">
        <f>+ROUND(N98*Parámetros!$C$106,0)</f>
        <v>0</v>
      </c>
      <c r="AA98" s="69">
        <f>+ROUND(O98*Parámetros!$C$107,0)</f>
        <v>0</v>
      </c>
      <c r="AB98" s="69">
        <f>+ROUND(P98*Parámetros!$C$108,0)</f>
        <v>0</v>
      </c>
      <c r="AC98" s="69">
        <f>+ROUND(Q98*Parámetros!$C$109,0)</f>
        <v>0</v>
      </c>
      <c r="AD98" s="69">
        <f>+ROUND(R98*Parámetros!$C$110,0)</f>
        <v>1</v>
      </c>
      <c r="AE98" s="69">
        <f>+ROUND(S98*Parámetros!$C$111,0)</f>
        <v>2</v>
      </c>
      <c r="AF98" s="69">
        <f>+ROUND(T98*Parámetros!$C$112,0)</f>
        <v>3</v>
      </c>
      <c r="AG98" s="69">
        <f>+ROUND(U98*Parámetros!$C$113,0)</f>
        <v>5</v>
      </c>
      <c r="AH98" s="69">
        <f t="shared" si="11"/>
        <v>11</v>
      </c>
      <c r="AI98" s="148">
        <f t="shared" si="13"/>
        <v>5</v>
      </c>
      <c r="AJ98" s="68">
        <f t="shared" si="8"/>
        <v>100</v>
      </c>
    </row>
    <row r="99" spans="1:36" x14ac:dyDescent="0.25">
      <c r="A99" s="13">
        <v>43981</v>
      </c>
      <c r="B99" s="145">
        <f t="shared" si="9"/>
        <v>89</v>
      </c>
      <c r="C99" s="65">
        <f>+'Modelo predictivo'!N96</f>
        <v>641.48902677744627</v>
      </c>
      <c r="D99" s="68">
        <f>+$C99*'Estructura Poblacion'!C$19</f>
        <v>26.168548936657963</v>
      </c>
      <c r="E99" s="68">
        <f>+$C99*'Estructura Poblacion'!D$19</f>
        <v>43.036018021412517</v>
      </c>
      <c r="F99" s="68">
        <f>+$C99*'Estructura Poblacion'!E$19</f>
        <v>130.60520538997739</v>
      </c>
      <c r="G99" s="68">
        <f>+$C99*'Estructura Poblacion'!F$19</f>
        <v>149.0591754429104</v>
      </c>
      <c r="H99" s="68">
        <f>+$C99*'Estructura Poblacion'!G$19</f>
        <v>119.35804674056935</v>
      </c>
      <c r="I99" s="68">
        <f>+$C99*'Estructura Poblacion'!H$19</f>
        <v>81.238438312852722</v>
      </c>
      <c r="J99" s="68">
        <f>+$C99*'Estructura Poblacion'!I$19</f>
        <v>43.210358787146411</v>
      </c>
      <c r="K99" s="68">
        <f>+$C99*'Estructura Poblacion'!J$19</f>
        <v>23.801873041820308</v>
      </c>
      <c r="L99" s="68">
        <f>+$C99*'Estructura Poblacion'!K$19</f>
        <v>25.011362104099224</v>
      </c>
      <c r="M99" s="147">
        <f>+ROUND(D99*Parámetros!$B$105,0)</f>
        <v>0</v>
      </c>
      <c r="N99" s="147">
        <f>+ROUND(E99*Parámetros!$B$106,0)</f>
        <v>0</v>
      </c>
      <c r="O99" s="147">
        <f>+ROUND(F99*Parámetros!$B$107,0)</f>
        <v>2</v>
      </c>
      <c r="P99" s="147">
        <f>+ROUND(G99*Parámetros!$B$108,0)</f>
        <v>5</v>
      </c>
      <c r="Q99" s="147">
        <f>+ROUND(H99*Parámetros!$B$109,0)</f>
        <v>6</v>
      </c>
      <c r="R99" s="147">
        <f>+ROUND(I99*Parámetros!$B$110,0)</f>
        <v>8</v>
      </c>
      <c r="S99" s="147">
        <f>+ROUND(J99*Parámetros!$B$111,0)</f>
        <v>7</v>
      </c>
      <c r="T99" s="147">
        <f>+ROUND(K99*Parámetros!$B$112,0)</f>
        <v>6</v>
      </c>
      <c r="U99" s="147">
        <f>+ROUND(L99*Parámetros!$B$113,0)</f>
        <v>7</v>
      </c>
      <c r="V99" s="147">
        <f t="shared" si="10"/>
        <v>41</v>
      </c>
      <c r="W99" s="147">
        <f t="shared" si="12"/>
        <v>23</v>
      </c>
      <c r="X99" s="68">
        <f t="shared" si="7"/>
        <v>392</v>
      </c>
      <c r="Y99" s="69">
        <f>+ROUND(M99*Parámetros!$C$105,0)</f>
        <v>0</v>
      </c>
      <c r="Z99" s="69">
        <f>+ROUND(N99*Parámetros!$C$106,0)</f>
        <v>0</v>
      </c>
      <c r="AA99" s="69">
        <f>+ROUND(O99*Parámetros!$C$107,0)</f>
        <v>0</v>
      </c>
      <c r="AB99" s="69">
        <f>+ROUND(P99*Parámetros!$C$108,0)</f>
        <v>0</v>
      </c>
      <c r="AC99" s="69">
        <f>+ROUND(Q99*Parámetros!$C$109,0)</f>
        <v>0</v>
      </c>
      <c r="AD99" s="69">
        <f>+ROUND(R99*Parámetros!$C$110,0)</f>
        <v>1</v>
      </c>
      <c r="AE99" s="69">
        <f>+ROUND(S99*Parámetros!$C$111,0)</f>
        <v>2</v>
      </c>
      <c r="AF99" s="69">
        <f>+ROUND(T99*Parámetros!$C$112,0)</f>
        <v>3</v>
      </c>
      <c r="AG99" s="69">
        <f>+ROUND(U99*Parámetros!$C$113,0)</f>
        <v>5</v>
      </c>
      <c r="AH99" s="69">
        <f t="shared" si="11"/>
        <v>11</v>
      </c>
      <c r="AI99" s="148">
        <f t="shared" si="13"/>
        <v>6</v>
      </c>
      <c r="AJ99" s="68">
        <f t="shared" si="8"/>
        <v>105</v>
      </c>
    </row>
    <row r="100" spans="1:36" ht="15.75" thickBot="1" x14ac:dyDescent="0.3">
      <c r="A100" s="17">
        <v>43982</v>
      </c>
      <c r="B100" s="145">
        <f t="shared" si="9"/>
        <v>90</v>
      </c>
      <c r="C100" s="65">
        <f>+'Modelo predictivo'!N97</f>
        <v>670.1262609437108</v>
      </c>
      <c r="D100" s="68">
        <f>+$C100*'Estructura Poblacion'!C$19</f>
        <v>27.336760445208704</v>
      </c>
      <c r="E100" s="68">
        <f>+$C100*'Estructura Poblacion'!D$19</f>
        <v>44.957223956694001</v>
      </c>
      <c r="F100" s="68">
        <f>+$C100*'Estructura Poblacion'!E$19</f>
        <v>136.43565874765181</v>
      </c>
      <c r="G100" s="68">
        <f>+$C100*'Estructura Poblacion'!F$19</f>
        <v>155.71344750931297</v>
      </c>
      <c r="H100" s="68">
        <f>+$C100*'Estructura Poblacion'!G$19</f>
        <v>124.68640652765497</v>
      </c>
      <c r="I100" s="68">
        <f>+$C100*'Estructura Poblacion'!H$19</f>
        <v>84.86506960996752</v>
      </c>
      <c r="J100" s="68">
        <f>+$C100*'Estructura Poblacion'!I$19</f>
        <v>45.139347610559476</v>
      </c>
      <c r="K100" s="68">
        <f>+$C100*'Estructura Poblacion'!J$19</f>
        <v>24.864431843984796</v>
      </c>
      <c r="L100" s="68">
        <f>+$C100*'Estructura Poblacion'!K$19</f>
        <v>26.127914692676576</v>
      </c>
      <c r="M100" s="147">
        <f>+ROUND(D100*Parámetros!$B$105,0)</f>
        <v>0</v>
      </c>
      <c r="N100" s="147">
        <f>+ROUND(E100*Parámetros!$B$106,0)</f>
        <v>0</v>
      </c>
      <c r="O100" s="147">
        <f>+ROUND(F100*Parámetros!$B$107,0)</f>
        <v>2</v>
      </c>
      <c r="P100" s="147">
        <f>+ROUND(G100*Parámetros!$B$108,0)</f>
        <v>5</v>
      </c>
      <c r="Q100" s="147">
        <f>+ROUND(H100*Parámetros!$B$109,0)</f>
        <v>6</v>
      </c>
      <c r="R100" s="147">
        <f>+ROUND(I100*Parámetros!$B$110,0)</f>
        <v>9</v>
      </c>
      <c r="S100" s="147">
        <f>+ROUND(J100*Parámetros!$B$111,0)</f>
        <v>7</v>
      </c>
      <c r="T100" s="147">
        <f>+ROUND(K100*Parámetros!$B$112,0)</f>
        <v>6</v>
      </c>
      <c r="U100" s="147">
        <f>+ROUND(L100*Parámetros!$B$113,0)</f>
        <v>7</v>
      </c>
      <c r="V100" s="147">
        <f t="shared" si="10"/>
        <v>42</v>
      </c>
      <c r="W100" s="147">
        <f t="shared" si="12"/>
        <v>23</v>
      </c>
      <c r="X100" s="68">
        <f t="shared" si="7"/>
        <v>411</v>
      </c>
      <c r="Y100" s="69">
        <f>+ROUND(M100*Parámetros!$C$105,0)</f>
        <v>0</v>
      </c>
      <c r="Z100" s="69">
        <f>+ROUND(N100*Parámetros!$C$106,0)</f>
        <v>0</v>
      </c>
      <c r="AA100" s="69">
        <f>+ROUND(O100*Parámetros!$C$107,0)</f>
        <v>0</v>
      </c>
      <c r="AB100" s="69">
        <f>+ROUND(P100*Parámetros!$C$108,0)</f>
        <v>0</v>
      </c>
      <c r="AC100" s="69">
        <f>+ROUND(Q100*Parámetros!$C$109,0)</f>
        <v>0</v>
      </c>
      <c r="AD100" s="69">
        <f>+ROUND(R100*Parámetros!$C$110,0)</f>
        <v>1</v>
      </c>
      <c r="AE100" s="69">
        <f>+ROUND(S100*Parámetros!$C$111,0)</f>
        <v>2</v>
      </c>
      <c r="AF100" s="69">
        <f>+ROUND(T100*Parámetros!$C$112,0)</f>
        <v>3</v>
      </c>
      <c r="AG100" s="69">
        <f>+ROUND(U100*Parámetros!$C$113,0)</f>
        <v>5</v>
      </c>
      <c r="AH100" s="69">
        <f t="shared" si="11"/>
        <v>11</v>
      </c>
      <c r="AI100" s="148">
        <f t="shared" si="13"/>
        <v>6</v>
      </c>
      <c r="AJ100" s="68">
        <f t="shared" si="8"/>
        <v>110</v>
      </c>
    </row>
    <row r="101" spans="1:36" x14ac:dyDescent="0.25">
      <c r="A101" s="18">
        <v>43983</v>
      </c>
      <c r="B101" s="145">
        <f t="shared" si="9"/>
        <v>91</v>
      </c>
      <c r="C101" s="65">
        <f>+'Modelo predictivo'!N98</f>
        <v>700.04034276306629</v>
      </c>
      <c r="D101" s="68">
        <f>+$C101*'Estructura Poblacion'!C$19</f>
        <v>28.55705897146327</v>
      </c>
      <c r="E101" s="68">
        <f>+$C101*'Estructura Poblacion'!D$19</f>
        <v>46.964090653602327</v>
      </c>
      <c r="F101" s="68">
        <f>+$C101*'Estructura Poblacion'!E$19</f>
        <v>142.52607438530691</v>
      </c>
      <c r="G101" s="68">
        <f>+$C101*'Estructura Poblacion'!F$19</f>
        <v>162.66441344013293</v>
      </c>
      <c r="H101" s="68">
        <f>+$C101*'Estructura Poblacion'!G$19</f>
        <v>130.25234176107958</v>
      </c>
      <c r="I101" s="68">
        <f>+$C101*'Estructura Poblacion'!H$19</f>
        <v>88.653401427232495</v>
      </c>
      <c r="J101" s="68">
        <f>+$C101*'Estructura Poblacion'!I$19</f>
        <v>47.154344211040453</v>
      </c>
      <c r="K101" s="68">
        <f>+$C101*'Estructura Poblacion'!J$19</f>
        <v>25.974366929240659</v>
      </c>
      <c r="L101" s="68">
        <f>+$C101*'Estructura Poblacion'!K$19</f>
        <v>27.294250983967686</v>
      </c>
      <c r="M101" s="147">
        <f>+ROUND(D101*Parámetros!$B$105,0)</f>
        <v>0</v>
      </c>
      <c r="N101" s="147">
        <f>+ROUND(E101*Parámetros!$B$106,0)</f>
        <v>0</v>
      </c>
      <c r="O101" s="147">
        <f>+ROUND(F101*Parámetros!$B$107,0)</f>
        <v>2</v>
      </c>
      <c r="P101" s="147">
        <f>+ROUND(G101*Parámetros!$B$108,0)</f>
        <v>5</v>
      </c>
      <c r="Q101" s="147">
        <f>+ROUND(H101*Parámetros!$B$109,0)</f>
        <v>6</v>
      </c>
      <c r="R101" s="147">
        <f>+ROUND(I101*Parámetros!$B$110,0)</f>
        <v>9</v>
      </c>
      <c r="S101" s="147">
        <f>+ROUND(J101*Parámetros!$B$111,0)</f>
        <v>8</v>
      </c>
      <c r="T101" s="147">
        <f>+ROUND(K101*Parámetros!$B$112,0)</f>
        <v>6</v>
      </c>
      <c r="U101" s="147">
        <f>+ROUND(L101*Parámetros!$B$113,0)</f>
        <v>7</v>
      </c>
      <c r="V101" s="147">
        <f t="shared" si="10"/>
        <v>43</v>
      </c>
      <c r="W101" s="147">
        <f t="shared" si="12"/>
        <v>25</v>
      </c>
      <c r="X101" s="68">
        <f t="shared" si="7"/>
        <v>429</v>
      </c>
      <c r="Y101" s="69">
        <f>+ROUND(M101*Parámetros!$C$105,0)</f>
        <v>0</v>
      </c>
      <c r="Z101" s="69">
        <f>+ROUND(N101*Parámetros!$C$106,0)</f>
        <v>0</v>
      </c>
      <c r="AA101" s="69">
        <f>+ROUND(O101*Parámetros!$C$107,0)</f>
        <v>0</v>
      </c>
      <c r="AB101" s="69">
        <f>+ROUND(P101*Parámetros!$C$108,0)</f>
        <v>0</v>
      </c>
      <c r="AC101" s="69">
        <f>+ROUND(Q101*Parámetros!$C$109,0)</f>
        <v>0</v>
      </c>
      <c r="AD101" s="69">
        <f>+ROUND(R101*Parámetros!$C$110,0)</f>
        <v>1</v>
      </c>
      <c r="AE101" s="69">
        <f>+ROUND(S101*Parámetros!$C$111,0)</f>
        <v>2</v>
      </c>
      <c r="AF101" s="69">
        <f>+ROUND(T101*Parámetros!$C$112,0)</f>
        <v>3</v>
      </c>
      <c r="AG101" s="69">
        <f>+ROUND(U101*Parámetros!$C$113,0)</f>
        <v>5</v>
      </c>
      <c r="AH101" s="69">
        <f t="shared" si="11"/>
        <v>11</v>
      </c>
      <c r="AI101" s="148">
        <f t="shared" si="13"/>
        <v>7</v>
      </c>
      <c r="AJ101" s="68">
        <f t="shared" si="8"/>
        <v>114</v>
      </c>
    </row>
    <row r="102" spans="1:36" x14ac:dyDescent="0.25">
      <c r="A102" s="19">
        <v>43984</v>
      </c>
      <c r="B102" s="145">
        <f t="shared" si="9"/>
        <v>92</v>
      </c>
      <c r="C102" s="65">
        <f>+'Modelo predictivo'!N99</f>
        <v>731.28805959224701</v>
      </c>
      <c r="D102" s="68">
        <f>+$C102*'Estructura Poblacion'!C$19</f>
        <v>29.831761067477355</v>
      </c>
      <c r="E102" s="68">
        <f>+$C102*'Estructura Poblacion'!D$19</f>
        <v>49.060427844815365</v>
      </c>
      <c r="F102" s="68">
        <f>+$C102*'Estructura Poblacion'!E$19</f>
        <v>148.88801403522532</v>
      </c>
      <c r="G102" s="68">
        <f>+$C102*'Estructura Poblacion'!F$19</f>
        <v>169.92526859213723</v>
      </c>
      <c r="H102" s="68">
        <f>+$C102*'Estructura Poblacion'!G$19</f>
        <v>136.06641852646027</v>
      </c>
      <c r="I102" s="68">
        <f>+$C102*'Estructura Poblacion'!H$19</f>
        <v>92.610625339225578</v>
      </c>
      <c r="J102" s="68">
        <f>+$C102*'Estructura Poblacion'!I$19</f>
        <v>49.259173754658647</v>
      </c>
      <c r="K102" s="68">
        <f>+$C102*'Estructura Poblacion'!J$19</f>
        <v>27.133785341354734</v>
      </c>
      <c r="L102" s="68">
        <f>+$C102*'Estructura Poblacion'!K$19</f>
        <v>28.512585090892543</v>
      </c>
      <c r="M102" s="147">
        <f>+ROUND(D102*Parámetros!$B$105,0)</f>
        <v>0</v>
      </c>
      <c r="N102" s="147">
        <f>+ROUND(E102*Parámetros!$B$106,0)</f>
        <v>0</v>
      </c>
      <c r="O102" s="147">
        <f>+ROUND(F102*Parámetros!$B$107,0)</f>
        <v>2</v>
      </c>
      <c r="P102" s="147">
        <f>+ROUND(G102*Parámetros!$B$108,0)</f>
        <v>5</v>
      </c>
      <c r="Q102" s="147">
        <f>+ROUND(H102*Parámetros!$B$109,0)</f>
        <v>7</v>
      </c>
      <c r="R102" s="147">
        <f>+ROUND(I102*Parámetros!$B$110,0)</f>
        <v>9</v>
      </c>
      <c r="S102" s="147">
        <f>+ROUND(J102*Parámetros!$B$111,0)</f>
        <v>8</v>
      </c>
      <c r="T102" s="147">
        <f>+ROUND(K102*Parámetros!$B$112,0)</f>
        <v>7</v>
      </c>
      <c r="U102" s="147">
        <f>+ROUND(L102*Parámetros!$B$113,0)</f>
        <v>8</v>
      </c>
      <c r="V102" s="147">
        <f t="shared" si="10"/>
        <v>46</v>
      </c>
      <c r="W102" s="147">
        <f t="shared" si="12"/>
        <v>26</v>
      </c>
      <c r="X102" s="68">
        <f t="shared" si="7"/>
        <v>449</v>
      </c>
      <c r="Y102" s="69">
        <f>+ROUND(M102*Parámetros!$C$105,0)</f>
        <v>0</v>
      </c>
      <c r="Z102" s="69">
        <f>+ROUND(N102*Parámetros!$C$106,0)</f>
        <v>0</v>
      </c>
      <c r="AA102" s="69">
        <f>+ROUND(O102*Parámetros!$C$107,0)</f>
        <v>0</v>
      </c>
      <c r="AB102" s="69">
        <f>+ROUND(P102*Parámetros!$C$108,0)</f>
        <v>0</v>
      </c>
      <c r="AC102" s="69">
        <f>+ROUND(Q102*Parámetros!$C$109,0)</f>
        <v>0</v>
      </c>
      <c r="AD102" s="69">
        <f>+ROUND(R102*Parámetros!$C$110,0)</f>
        <v>1</v>
      </c>
      <c r="AE102" s="69">
        <f>+ROUND(S102*Parámetros!$C$111,0)</f>
        <v>2</v>
      </c>
      <c r="AF102" s="69">
        <f>+ROUND(T102*Parámetros!$C$112,0)</f>
        <v>3</v>
      </c>
      <c r="AG102" s="69">
        <f>+ROUND(U102*Parámetros!$C$113,0)</f>
        <v>6</v>
      </c>
      <c r="AH102" s="69">
        <f t="shared" si="11"/>
        <v>12</v>
      </c>
      <c r="AI102" s="148">
        <f t="shared" si="13"/>
        <v>7</v>
      </c>
      <c r="AJ102" s="68">
        <f t="shared" si="8"/>
        <v>119</v>
      </c>
    </row>
    <row r="103" spans="1:36" x14ac:dyDescent="0.25">
      <c r="A103" s="19">
        <v>43985</v>
      </c>
      <c r="B103" s="145">
        <f t="shared" si="9"/>
        <v>93</v>
      </c>
      <c r="C103" s="65">
        <f>+'Modelo predictivo'!N100</f>
        <v>763.92871128767729</v>
      </c>
      <c r="D103" s="68">
        <f>+$C103*'Estructura Poblacion'!C$19</f>
        <v>31.163285778830851</v>
      </c>
      <c r="E103" s="68">
        <f>+$C103*'Estructura Poblacion'!D$19</f>
        <v>51.250213820815432</v>
      </c>
      <c r="F103" s="68">
        <f>+$C103*'Estructura Poblacion'!E$19</f>
        <v>155.53355096694804</v>
      </c>
      <c r="G103" s="68">
        <f>+$C103*'Estructura Poblacion'!F$19</f>
        <v>177.50979213742934</v>
      </c>
      <c r="H103" s="68">
        <f>+$C103*'Estructura Poblacion'!G$19</f>
        <v>142.13967039528364</v>
      </c>
      <c r="I103" s="68">
        <f>+$C103*'Estructura Poblacion'!H$19</f>
        <v>96.744251104535024</v>
      </c>
      <c r="J103" s="68">
        <f>+$C103*'Estructura Poblacion'!I$19</f>
        <v>51.457830648122766</v>
      </c>
      <c r="K103" s="68">
        <f>+$C103*'Estructura Poblacion'!J$19</f>
        <v>28.344887348133792</v>
      </c>
      <c r="L103" s="68">
        <f>+$C103*'Estructura Poblacion'!K$19</f>
        <v>29.785229087578426</v>
      </c>
      <c r="M103" s="147">
        <f>+ROUND(D103*Parámetros!$B$105,0)</f>
        <v>0</v>
      </c>
      <c r="N103" s="147">
        <f>+ROUND(E103*Parámetros!$B$106,0)</f>
        <v>0</v>
      </c>
      <c r="O103" s="147">
        <f>+ROUND(F103*Parámetros!$B$107,0)</f>
        <v>2</v>
      </c>
      <c r="P103" s="147">
        <f>+ROUND(G103*Parámetros!$B$108,0)</f>
        <v>6</v>
      </c>
      <c r="Q103" s="147">
        <f>+ROUND(H103*Parámetros!$B$109,0)</f>
        <v>7</v>
      </c>
      <c r="R103" s="147">
        <f>+ROUND(I103*Parámetros!$B$110,0)</f>
        <v>10</v>
      </c>
      <c r="S103" s="147">
        <f>+ROUND(J103*Parámetros!$B$111,0)</f>
        <v>9</v>
      </c>
      <c r="T103" s="147">
        <f>+ROUND(K103*Parámetros!$B$112,0)</f>
        <v>7</v>
      </c>
      <c r="U103" s="147">
        <f>+ROUND(L103*Parámetros!$B$113,0)</f>
        <v>8</v>
      </c>
      <c r="V103" s="147">
        <f t="shared" si="10"/>
        <v>49</v>
      </c>
      <c r="W103" s="147">
        <f t="shared" si="12"/>
        <v>28</v>
      </c>
      <c r="X103" s="68">
        <f t="shared" si="7"/>
        <v>470</v>
      </c>
      <c r="Y103" s="69">
        <f>+ROUND(M103*Parámetros!$C$105,0)</f>
        <v>0</v>
      </c>
      <c r="Z103" s="69">
        <f>+ROUND(N103*Parámetros!$C$106,0)</f>
        <v>0</v>
      </c>
      <c r="AA103" s="69">
        <f>+ROUND(O103*Parámetros!$C$107,0)</f>
        <v>0</v>
      </c>
      <c r="AB103" s="69">
        <f>+ROUND(P103*Parámetros!$C$108,0)</f>
        <v>0</v>
      </c>
      <c r="AC103" s="69">
        <f>+ROUND(Q103*Parámetros!$C$109,0)</f>
        <v>0</v>
      </c>
      <c r="AD103" s="69">
        <f>+ROUND(R103*Parámetros!$C$110,0)</f>
        <v>1</v>
      </c>
      <c r="AE103" s="69">
        <f>+ROUND(S103*Parámetros!$C$111,0)</f>
        <v>2</v>
      </c>
      <c r="AF103" s="69">
        <f>+ROUND(T103*Parámetros!$C$112,0)</f>
        <v>3</v>
      </c>
      <c r="AG103" s="69">
        <f>+ROUND(U103*Parámetros!$C$113,0)</f>
        <v>6</v>
      </c>
      <c r="AH103" s="69">
        <f t="shared" si="11"/>
        <v>12</v>
      </c>
      <c r="AI103" s="148">
        <f t="shared" si="13"/>
        <v>8</v>
      </c>
      <c r="AJ103" s="68">
        <f t="shared" si="8"/>
        <v>123</v>
      </c>
    </row>
    <row r="104" spans="1:36" x14ac:dyDescent="0.25">
      <c r="A104" s="19">
        <v>43986</v>
      </c>
      <c r="B104" s="145">
        <f t="shared" si="9"/>
        <v>94</v>
      </c>
      <c r="C104" s="65">
        <f>+'Modelo predictivo'!N101</f>
        <v>798.02422019094229</v>
      </c>
      <c r="D104" s="68">
        <f>+$C104*'Estructura Poblacion'!C$19</f>
        <v>32.554159131314385</v>
      </c>
      <c r="E104" s="68">
        <f>+$C104*'Estructura Poblacion'!D$19</f>
        <v>53.537602808560678</v>
      </c>
      <c r="F104" s="68">
        <f>+$C104*'Estructura Poblacion'!E$19</f>
        <v>162.47529237998026</v>
      </c>
      <c r="G104" s="68">
        <f>+$C104*'Estructura Poblacion'!F$19</f>
        <v>185.43237262015097</v>
      </c>
      <c r="H104" s="68">
        <f>+$C104*'Estructura Poblacion'!G$19</f>
        <v>148.48361888924794</v>
      </c>
      <c r="I104" s="68">
        <f>+$C104*'Estructura Poblacion'!H$19</f>
        <v>101.06212059436524</v>
      </c>
      <c r="J104" s="68">
        <f>+$C104*'Estructura Poblacion'!I$19</f>
        <v>53.754485947343582</v>
      </c>
      <c r="K104" s="68">
        <f>+$C104*'Estructura Poblacion'!J$19</f>
        <v>29.609970522336422</v>
      </c>
      <c r="L104" s="68">
        <f>+$C104*'Estructura Poblacion'!K$19</f>
        <v>31.114597297642845</v>
      </c>
      <c r="M104" s="147">
        <f>+ROUND(D104*Parámetros!$B$105,0)</f>
        <v>0</v>
      </c>
      <c r="N104" s="147">
        <f>+ROUND(E104*Parámetros!$B$106,0)</f>
        <v>0</v>
      </c>
      <c r="O104" s="147">
        <f>+ROUND(F104*Parámetros!$B$107,0)</f>
        <v>2</v>
      </c>
      <c r="P104" s="147">
        <f>+ROUND(G104*Parámetros!$B$108,0)</f>
        <v>6</v>
      </c>
      <c r="Q104" s="147">
        <f>+ROUND(H104*Parámetros!$B$109,0)</f>
        <v>7</v>
      </c>
      <c r="R104" s="147">
        <f>+ROUND(I104*Parámetros!$B$110,0)</f>
        <v>10</v>
      </c>
      <c r="S104" s="147">
        <f>+ROUND(J104*Parámetros!$B$111,0)</f>
        <v>9</v>
      </c>
      <c r="T104" s="147">
        <f>+ROUND(K104*Parámetros!$B$112,0)</f>
        <v>7</v>
      </c>
      <c r="U104" s="147">
        <f>+ROUND(L104*Parámetros!$B$113,0)</f>
        <v>8</v>
      </c>
      <c r="V104" s="147">
        <f t="shared" si="10"/>
        <v>49</v>
      </c>
      <c r="W104" s="147">
        <f t="shared" si="12"/>
        <v>29</v>
      </c>
      <c r="X104" s="68">
        <f t="shared" si="7"/>
        <v>490</v>
      </c>
      <c r="Y104" s="69">
        <f>+ROUND(M104*Parámetros!$C$105,0)</f>
        <v>0</v>
      </c>
      <c r="Z104" s="69">
        <f>+ROUND(N104*Parámetros!$C$106,0)</f>
        <v>0</v>
      </c>
      <c r="AA104" s="69">
        <f>+ROUND(O104*Parámetros!$C$107,0)</f>
        <v>0</v>
      </c>
      <c r="AB104" s="69">
        <f>+ROUND(P104*Parámetros!$C$108,0)</f>
        <v>0</v>
      </c>
      <c r="AC104" s="69">
        <f>+ROUND(Q104*Parámetros!$C$109,0)</f>
        <v>0</v>
      </c>
      <c r="AD104" s="69">
        <f>+ROUND(R104*Parámetros!$C$110,0)</f>
        <v>1</v>
      </c>
      <c r="AE104" s="69">
        <f>+ROUND(S104*Parámetros!$C$111,0)</f>
        <v>2</v>
      </c>
      <c r="AF104" s="69">
        <f>+ROUND(T104*Parámetros!$C$112,0)</f>
        <v>3</v>
      </c>
      <c r="AG104" s="69">
        <f>+ROUND(U104*Parámetros!$C$113,0)</f>
        <v>6</v>
      </c>
      <c r="AH104" s="69">
        <f t="shared" si="11"/>
        <v>12</v>
      </c>
      <c r="AI104" s="148">
        <f t="shared" si="13"/>
        <v>8</v>
      </c>
      <c r="AJ104" s="68">
        <f t="shared" si="8"/>
        <v>127</v>
      </c>
    </row>
    <row r="105" spans="1:36" x14ac:dyDescent="0.25">
      <c r="A105" s="19">
        <v>43987</v>
      </c>
      <c r="B105" s="145">
        <f t="shared" si="9"/>
        <v>95</v>
      </c>
      <c r="C105" s="65">
        <f>+'Modelo predictivo'!N102</f>
        <v>833.6392457485199</v>
      </c>
      <c r="D105" s="68">
        <f>+$C105*'Estructura Poblacion'!C$19</f>
        <v>34.007018806663339</v>
      </c>
      <c r="E105" s="68">
        <f>+$C105*'Estructura Poblacion'!D$19</f>
        <v>55.926932661058267</v>
      </c>
      <c r="F105" s="68">
        <f>+$C105*'Estructura Poblacion'!E$19</f>
        <v>169.72640274001839</v>
      </c>
      <c r="G105" s="68">
        <f>+$C105*'Estructura Poblacion'!F$19</f>
        <v>193.70803459002047</v>
      </c>
      <c r="H105" s="68">
        <f>+$C105*'Estructura Poblacion'!G$19</f>
        <v>155.11029480687469</v>
      </c>
      <c r="I105" s="68">
        <f>+$C105*'Estructura Poblacion'!H$19</f>
        <v>105.57242230802764</v>
      </c>
      <c r="J105" s="68">
        <f>+$C105*'Estructura Poblacion'!I$19</f>
        <v>56.153495078157952</v>
      </c>
      <c r="K105" s="68">
        <f>+$C105*'Estructura Poblacion'!J$19</f>
        <v>30.931433994535055</v>
      </c>
      <c r="L105" s="68">
        <f>+$C105*'Estructura Poblacion'!K$19</f>
        <v>32.503210763164155</v>
      </c>
      <c r="M105" s="147">
        <f>+ROUND(D105*Parámetros!$B$105,0)</f>
        <v>0</v>
      </c>
      <c r="N105" s="147">
        <f>+ROUND(E105*Parámetros!$B$106,0)</f>
        <v>0</v>
      </c>
      <c r="O105" s="147">
        <f>+ROUND(F105*Parámetros!$B$107,0)</f>
        <v>2</v>
      </c>
      <c r="P105" s="147">
        <f>+ROUND(G105*Parámetros!$B$108,0)</f>
        <v>6</v>
      </c>
      <c r="Q105" s="147">
        <f>+ROUND(H105*Parámetros!$B$109,0)</f>
        <v>8</v>
      </c>
      <c r="R105" s="147">
        <f>+ROUND(I105*Parámetros!$B$110,0)</f>
        <v>11</v>
      </c>
      <c r="S105" s="147">
        <f>+ROUND(J105*Parámetros!$B$111,0)</f>
        <v>9</v>
      </c>
      <c r="T105" s="147">
        <f>+ROUND(K105*Parámetros!$B$112,0)</f>
        <v>8</v>
      </c>
      <c r="U105" s="147">
        <f>+ROUND(L105*Parámetros!$B$113,0)</f>
        <v>9</v>
      </c>
      <c r="V105" s="147">
        <f t="shared" si="10"/>
        <v>53</v>
      </c>
      <c r="W105" s="147">
        <f t="shared" si="12"/>
        <v>33</v>
      </c>
      <c r="X105" s="68">
        <f t="shared" si="7"/>
        <v>510</v>
      </c>
      <c r="Y105" s="69">
        <f>+ROUND(M105*Parámetros!$C$105,0)</f>
        <v>0</v>
      </c>
      <c r="Z105" s="69">
        <f>+ROUND(N105*Parámetros!$C$106,0)</f>
        <v>0</v>
      </c>
      <c r="AA105" s="69">
        <f>+ROUND(O105*Parámetros!$C$107,0)</f>
        <v>0</v>
      </c>
      <c r="AB105" s="69">
        <f>+ROUND(P105*Parámetros!$C$108,0)</f>
        <v>0</v>
      </c>
      <c r="AC105" s="69">
        <f>+ROUND(Q105*Parámetros!$C$109,0)</f>
        <v>1</v>
      </c>
      <c r="AD105" s="69">
        <f>+ROUND(R105*Parámetros!$C$110,0)</f>
        <v>1</v>
      </c>
      <c r="AE105" s="69">
        <f>+ROUND(S105*Parámetros!$C$111,0)</f>
        <v>2</v>
      </c>
      <c r="AF105" s="69">
        <f>+ROUND(T105*Parámetros!$C$112,0)</f>
        <v>3</v>
      </c>
      <c r="AG105" s="69">
        <f>+ROUND(U105*Parámetros!$C$113,0)</f>
        <v>6</v>
      </c>
      <c r="AH105" s="69">
        <f t="shared" si="11"/>
        <v>13</v>
      </c>
      <c r="AI105" s="148">
        <f t="shared" si="13"/>
        <v>9</v>
      </c>
      <c r="AJ105" s="68">
        <f t="shared" si="8"/>
        <v>131</v>
      </c>
    </row>
    <row r="106" spans="1:36" x14ac:dyDescent="0.25">
      <c r="A106" s="19">
        <v>43988</v>
      </c>
      <c r="B106" s="145">
        <f t="shared" si="9"/>
        <v>96</v>
      </c>
      <c r="C106" s="65">
        <f>+'Modelo predictivo'!N103</f>
        <v>870.84130413085222</v>
      </c>
      <c r="D106" s="68">
        <f>+$C106*'Estructura Poblacion'!C$19</f>
        <v>35.52461902223213</v>
      </c>
      <c r="E106" s="68">
        <f>+$C106*'Estructura Poblacion'!D$19</f>
        <v>58.4227328823318</v>
      </c>
      <c r="F106" s="68">
        <f>+$C106*'Estructura Poblacion'!E$19</f>
        <v>177.30062813302749</v>
      </c>
      <c r="G106" s="68">
        <f>+$C106*'Estructura Poblacion'!F$19</f>
        <v>202.35246639753962</v>
      </c>
      <c r="H106" s="68">
        <f>+$C106*'Estructura Poblacion'!G$19</f>
        <v>162.03226048031763</v>
      </c>
      <c r="I106" s="68">
        <f>+$C106*'Estructura Poblacion'!H$19</f>
        <v>110.28370652154976</v>
      </c>
      <c r="J106" s="68">
        <f>+$C106*'Estructura Poblacion'!I$19</f>
        <v>58.659405893805697</v>
      </c>
      <c r="K106" s="68">
        <f>+$C106*'Estructura Poblacion'!J$19</f>
        <v>32.31178289147396</v>
      </c>
      <c r="L106" s="68">
        <f>+$C106*'Estructura Poblacion'!K$19</f>
        <v>33.953701908574139</v>
      </c>
      <c r="M106" s="147">
        <f>+ROUND(D106*Parámetros!$B$105,0)</f>
        <v>0</v>
      </c>
      <c r="N106" s="147">
        <f>+ROUND(E106*Parámetros!$B$106,0)</f>
        <v>0</v>
      </c>
      <c r="O106" s="147">
        <f>+ROUND(F106*Parámetros!$B$107,0)</f>
        <v>2</v>
      </c>
      <c r="P106" s="147">
        <f>+ROUND(G106*Parámetros!$B$108,0)</f>
        <v>6</v>
      </c>
      <c r="Q106" s="147">
        <f>+ROUND(H106*Parámetros!$B$109,0)</f>
        <v>8</v>
      </c>
      <c r="R106" s="147">
        <f>+ROUND(I106*Parámetros!$B$110,0)</f>
        <v>11</v>
      </c>
      <c r="S106" s="147">
        <f>+ROUND(J106*Parámetros!$B$111,0)</f>
        <v>10</v>
      </c>
      <c r="T106" s="147">
        <f>+ROUND(K106*Parámetros!$B$112,0)</f>
        <v>8</v>
      </c>
      <c r="U106" s="147">
        <f>+ROUND(L106*Parámetros!$B$113,0)</f>
        <v>9</v>
      </c>
      <c r="V106" s="147">
        <f t="shared" si="10"/>
        <v>54</v>
      </c>
      <c r="W106" s="147">
        <f t="shared" si="12"/>
        <v>34</v>
      </c>
      <c r="X106" s="68">
        <f t="shared" si="7"/>
        <v>530</v>
      </c>
      <c r="Y106" s="69">
        <f>+ROUND(M106*Parámetros!$C$105,0)</f>
        <v>0</v>
      </c>
      <c r="Z106" s="69">
        <f>+ROUND(N106*Parámetros!$C$106,0)</f>
        <v>0</v>
      </c>
      <c r="AA106" s="69">
        <f>+ROUND(O106*Parámetros!$C$107,0)</f>
        <v>0</v>
      </c>
      <c r="AB106" s="69">
        <f>+ROUND(P106*Parámetros!$C$108,0)</f>
        <v>0</v>
      </c>
      <c r="AC106" s="69">
        <f>+ROUND(Q106*Parámetros!$C$109,0)</f>
        <v>1</v>
      </c>
      <c r="AD106" s="69">
        <f>+ROUND(R106*Parámetros!$C$110,0)</f>
        <v>1</v>
      </c>
      <c r="AE106" s="69">
        <f>+ROUND(S106*Parámetros!$C$111,0)</f>
        <v>3</v>
      </c>
      <c r="AF106" s="69">
        <f>+ROUND(T106*Parámetros!$C$112,0)</f>
        <v>3</v>
      </c>
      <c r="AG106" s="69">
        <f>+ROUND(U106*Parámetros!$C$113,0)</f>
        <v>6</v>
      </c>
      <c r="AH106" s="69">
        <f t="shared" si="11"/>
        <v>14</v>
      </c>
      <c r="AI106" s="148">
        <f t="shared" si="13"/>
        <v>9</v>
      </c>
      <c r="AJ106" s="68">
        <f t="shared" si="8"/>
        <v>136</v>
      </c>
    </row>
    <row r="107" spans="1:36" x14ac:dyDescent="0.25">
      <c r="A107" s="19">
        <v>43989</v>
      </c>
      <c r="B107" s="145">
        <f t="shared" si="9"/>
        <v>97</v>
      </c>
      <c r="C107" s="65">
        <f>+'Modelo predictivo'!N104</f>
        <v>932.94796112179756</v>
      </c>
      <c r="D107" s="68">
        <f>+$C107*'Estructura Poblacion'!C$19</f>
        <v>38.058163673688242</v>
      </c>
      <c r="E107" s="68">
        <f>+$C107*'Estructura Poblacion'!D$19</f>
        <v>62.589325135575905</v>
      </c>
      <c r="F107" s="68">
        <f>+$C107*'Estructura Poblacion'!E$19</f>
        <v>189.94535369152317</v>
      </c>
      <c r="G107" s="68">
        <f>+$C107*'Estructura Poblacion'!F$19</f>
        <v>216.78383886713877</v>
      </c>
      <c r="H107" s="68">
        <f>+$C107*'Estructura Poblacion'!G$19</f>
        <v>173.58807664955907</v>
      </c>
      <c r="I107" s="68">
        <f>+$C107*'Estructura Poblacion'!H$19</f>
        <v>118.1489195059752</v>
      </c>
      <c r="J107" s="68">
        <f>+$C107*'Estructura Poblacion'!I$19</f>
        <v>62.842877192029526</v>
      </c>
      <c r="K107" s="68">
        <f>+$C107*'Estructura Poblacion'!J$19</f>
        <v>34.616194507330363</v>
      </c>
      <c r="L107" s="68">
        <f>+$C107*'Estructura Poblacion'!K$19</f>
        <v>36.375211898977348</v>
      </c>
      <c r="M107" s="147">
        <f>+ROUND(D107*Parámetros!$B$105,0)</f>
        <v>0</v>
      </c>
      <c r="N107" s="147">
        <f>+ROUND(E107*Parámetros!$B$106,0)</f>
        <v>0</v>
      </c>
      <c r="O107" s="147">
        <f>+ROUND(F107*Parámetros!$B$107,0)</f>
        <v>2</v>
      </c>
      <c r="P107" s="147">
        <f>+ROUND(G107*Parámetros!$B$108,0)</f>
        <v>7</v>
      </c>
      <c r="Q107" s="147">
        <f>+ROUND(H107*Parámetros!$B$109,0)</f>
        <v>9</v>
      </c>
      <c r="R107" s="147">
        <f>+ROUND(I107*Parámetros!$B$110,0)</f>
        <v>12</v>
      </c>
      <c r="S107" s="147">
        <f>+ROUND(J107*Parámetros!$B$111,0)</f>
        <v>10</v>
      </c>
      <c r="T107" s="147">
        <f>+ROUND(K107*Parámetros!$B$112,0)</f>
        <v>8</v>
      </c>
      <c r="U107" s="147">
        <f>+ROUND(L107*Parámetros!$B$113,0)</f>
        <v>10</v>
      </c>
      <c r="V107" s="147">
        <f t="shared" si="10"/>
        <v>58</v>
      </c>
      <c r="W107" s="147">
        <f t="shared" si="12"/>
        <v>34</v>
      </c>
      <c r="X107" s="68">
        <f t="shared" si="7"/>
        <v>554</v>
      </c>
      <c r="Y107" s="69">
        <f>+ROUND(M107*Parámetros!$C$105,0)</f>
        <v>0</v>
      </c>
      <c r="Z107" s="69">
        <f>+ROUND(N107*Parámetros!$C$106,0)</f>
        <v>0</v>
      </c>
      <c r="AA107" s="69">
        <f>+ROUND(O107*Parámetros!$C$107,0)</f>
        <v>0</v>
      </c>
      <c r="AB107" s="69">
        <f>+ROUND(P107*Parámetros!$C$108,0)</f>
        <v>0</v>
      </c>
      <c r="AC107" s="69">
        <f>+ROUND(Q107*Parámetros!$C$109,0)</f>
        <v>1</v>
      </c>
      <c r="AD107" s="69">
        <f>+ROUND(R107*Parámetros!$C$110,0)</f>
        <v>1</v>
      </c>
      <c r="AE107" s="69">
        <f>+ROUND(S107*Parámetros!$C$111,0)</f>
        <v>3</v>
      </c>
      <c r="AF107" s="69">
        <f>+ROUND(T107*Parámetros!$C$112,0)</f>
        <v>3</v>
      </c>
      <c r="AG107" s="69">
        <f>+ROUND(U107*Parámetros!$C$113,0)</f>
        <v>7</v>
      </c>
      <c r="AH107" s="69">
        <f t="shared" si="11"/>
        <v>15</v>
      </c>
      <c r="AI107" s="148">
        <f t="shared" si="13"/>
        <v>9</v>
      </c>
      <c r="AJ107" s="68">
        <f t="shared" si="8"/>
        <v>142</v>
      </c>
    </row>
    <row r="108" spans="1:36" x14ac:dyDescent="0.25">
      <c r="A108" s="19">
        <v>43990</v>
      </c>
      <c r="B108" s="145">
        <f t="shared" si="9"/>
        <v>98</v>
      </c>
      <c r="C108" s="65">
        <f>+'Modelo predictivo'!N105</f>
        <v>977.34263874590397</v>
      </c>
      <c r="D108" s="68">
        <f>+$C108*'Estructura Poblacion'!C$19</f>
        <v>39.869175624694897</v>
      </c>
      <c r="E108" s="68">
        <f>+$C108*'Estructura Poblacion'!D$19</f>
        <v>65.567661578653812</v>
      </c>
      <c r="F108" s="68">
        <f>+$C108*'Estructura Poblacion'!E$19</f>
        <v>198.98397438071203</v>
      </c>
      <c r="G108" s="68">
        <f>+$C108*'Estructura Poblacion'!F$19</f>
        <v>227.09957891018541</v>
      </c>
      <c r="H108" s="68">
        <f>+$C108*'Estructura Poblacion'!G$19</f>
        <v>181.8483301935826</v>
      </c>
      <c r="I108" s="68">
        <f>+$C108*'Estructura Poblacion'!H$19</f>
        <v>123.77108002476486</v>
      </c>
      <c r="J108" s="68">
        <f>+$C108*'Estructura Poblacion'!I$19</f>
        <v>65.833279004534518</v>
      </c>
      <c r="K108" s="68">
        <f>+$C108*'Estructura Poblacion'!J$19</f>
        <v>36.263419068364229</v>
      </c>
      <c r="L108" s="68">
        <f>+$C108*'Estructura Poblacion'!K$19</f>
        <v>38.106139960411674</v>
      </c>
      <c r="M108" s="147">
        <f>+ROUND(D108*Parámetros!$B$105,0)</f>
        <v>0</v>
      </c>
      <c r="N108" s="147">
        <f>+ROUND(E108*Parámetros!$B$106,0)</f>
        <v>0</v>
      </c>
      <c r="O108" s="147">
        <f>+ROUND(F108*Parámetros!$B$107,0)</f>
        <v>2</v>
      </c>
      <c r="P108" s="147">
        <f>+ROUND(G108*Parámetros!$B$108,0)</f>
        <v>7</v>
      </c>
      <c r="Q108" s="147">
        <f>+ROUND(H108*Parámetros!$B$109,0)</f>
        <v>9</v>
      </c>
      <c r="R108" s="147">
        <f>+ROUND(I108*Parámetros!$B$110,0)</f>
        <v>13</v>
      </c>
      <c r="S108" s="147">
        <f>+ROUND(J108*Parámetros!$B$111,0)</f>
        <v>11</v>
      </c>
      <c r="T108" s="147">
        <f>+ROUND(K108*Parámetros!$B$112,0)</f>
        <v>9</v>
      </c>
      <c r="U108" s="147">
        <f>+ROUND(L108*Parámetros!$B$113,0)</f>
        <v>10</v>
      </c>
      <c r="V108" s="147">
        <f t="shared" si="10"/>
        <v>61</v>
      </c>
      <c r="W108" s="147">
        <f t="shared" si="12"/>
        <v>36</v>
      </c>
      <c r="X108" s="68">
        <f t="shared" si="7"/>
        <v>579</v>
      </c>
      <c r="Y108" s="69">
        <f>+ROUND(M108*Parámetros!$C$105,0)</f>
        <v>0</v>
      </c>
      <c r="Z108" s="69">
        <f>+ROUND(N108*Parámetros!$C$106,0)</f>
        <v>0</v>
      </c>
      <c r="AA108" s="69">
        <f>+ROUND(O108*Parámetros!$C$107,0)</f>
        <v>0</v>
      </c>
      <c r="AB108" s="69">
        <f>+ROUND(P108*Parámetros!$C$108,0)</f>
        <v>0</v>
      </c>
      <c r="AC108" s="69">
        <f>+ROUND(Q108*Parámetros!$C$109,0)</f>
        <v>1</v>
      </c>
      <c r="AD108" s="69">
        <f>+ROUND(R108*Parámetros!$C$110,0)</f>
        <v>2</v>
      </c>
      <c r="AE108" s="69">
        <f>+ROUND(S108*Parámetros!$C$111,0)</f>
        <v>3</v>
      </c>
      <c r="AF108" s="69">
        <f>+ROUND(T108*Parámetros!$C$112,0)</f>
        <v>4</v>
      </c>
      <c r="AG108" s="69">
        <f>+ROUND(U108*Parámetros!$C$113,0)</f>
        <v>7</v>
      </c>
      <c r="AH108" s="69">
        <f t="shared" si="11"/>
        <v>17</v>
      </c>
      <c r="AI108" s="148">
        <f t="shared" si="13"/>
        <v>9</v>
      </c>
      <c r="AJ108" s="68">
        <f t="shared" si="8"/>
        <v>150</v>
      </c>
    </row>
    <row r="109" spans="1:36" x14ac:dyDescent="0.25">
      <c r="A109" s="19">
        <v>43991</v>
      </c>
      <c r="B109" s="145">
        <f t="shared" si="9"/>
        <v>99</v>
      </c>
      <c r="C109" s="65">
        <f>+'Modelo predictivo'!N106</f>
        <v>1023.8463958352804</v>
      </c>
      <c r="D109" s="68">
        <f>+$C109*'Estructura Poblacion'!C$19</f>
        <v>41.766224198144613</v>
      </c>
      <c r="E109" s="68">
        <f>+$C109*'Estructura Poblacion'!D$19</f>
        <v>68.687491294550298</v>
      </c>
      <c r="F109" s="68">
        <f>+$C109*'Estructura Poblacion'!E$19</f>
        <v>208.45199720344812</v>
      </c>
      <c r="G109" s="68">
        <f>+$C109*'Estructura Poblacion'!F$19</f>
        <v>237.90539381486457</v>
      </c>
      <c r="H109" s="68">
        <f>+$C109*'Estructura Poblacion'!G$19</f>
        <v>190.50100760596109</v>
      </c>
      <c r="I109" s="68">
        <f>+$C109*'Estructura Poblacion'!H$19</f>
        <v>129.66033524803754</v>
      </c>
      <c r="J109" s="68">
        <f>+$C109*'Estructura Poblacion'!I$19</f>
        <v>68.96574728521081</v>
      </c>
      <c r="K109" s="68">
        <f>+$C109*'Estructura Poblacion'!J$19</f>
        <v>37.988899124928004</v>
      </c>
      <c r="L109" s="68">
        <f>+$C109*'Estructura Poblacion'!K$19</f>
        <v>39.919300060135392</v>
      </c>
      <c r="M109" s="147">
        <f>+ROUND(D109*Parámetros!$B$105,0)</f>
        <v>0</v>
      </c>
      <c r="N109" s="147">
        <f>+ROUND(E109*Parámetros!$B$106,0)</f>
        <v>0</v>
      </c>
      <c r="O109" s="147">
        <f>+ROUND(F109*Parámetros!$B$107,0)</f>
        <v>3</v>
      </c>
      <c r="P109" s="147">
        <f>+ROUND(G109*Parámetros!$B$108,0)</f>
        <v>8</v>
      </c>
      <c r="Q109" s="147">
        <f>+ROUND(H109*Parámetros!$B$109,0)</f>
        <v>9</v>
      </c>
      <c r="R109" s="147">
        <f>+ROUND(I109*Parámetros!$B$110,0)</f>
        <v>13</v>
      </c>
      <c r="S109" s="147">
        <f>+ROUND(J109*Parámetros!$B$111,0)</f>
        <v>11</v>
      </c>
      <c r="T109" s="147">
        <f>+ROUND(K109*Parámetros!$B$112,0)</f>
        <v>9</v>
      </c>
      <c r="U109" s="147">
        <f>+ROUND(L109*Parámetros!$B$113,0)</f>
        <v>11</v>
      </c>
      <c r="V109" s="147">
        <f t="shared" si="10"/>
        <v>64</v>
      </c>
      <c r="W109" s="147">
        <f t="shared" si="12"/>
        <v>41</v>
      </c>
      <c r="X109" s="68">
        <f t="shared" si="7"/>
        <v>602</v>
      </c>
      <c r="Y109" s="69">
        <f>+ROUND(M109*Parámetros!$C$105,0)</f>
        <v>0</v>
      </c>
      <c r="Z109" s="69">
        <f>+ROUND(N109*Parámetros!$C$106,0)</f>
        <v>0</v>
      </c>
      <c r="AA109" s="69">
        <f>+ROUND(O109*Parámetros!$C$107,0)</f>
        <v>0</v>
      </c>
      <c r="AB109" s="69">
        <f>+ROUND(P109*Parámetros!$C$108,0)</f>
        <v>0</v>
      </c>
      <c r="AC109" s="69">
        <f>+ROUND(Q109*Parámetros!$C$109,0)</f>
        <v>1</v>
      </c>
      <c r="AD109" s="69">
        <f>+ROUND(R109*Parámetros!$C$110,0)</f>
        <v>2</v>
      </c>
      <c r="AE109" s="69">
        <f>+ROUND(S109*Parámetros!$C$111,0)</f>
        <v>3</v>
      </c>
      <c r="AF109" s="69">
        <f>+ROUND(T109*Parámetros!$C$112,0)</f>
        <v>4</v>
      </c>
      <c r="AG109" s="69">
        <f>+ROUND(U109*Parámetros!$C$113,0)</f>
        <v>8</v>
      </c>
      <c r="AH109" s="69">
        <f t="shared" si="11"/>
        <v>18</v>
      </c>
      <c r="AI109" s="148">
        <f t="shared" si="13"/>
        <v>11</v>
      </c>
      <c r="AJ109" s="68">
        <f t="shared" si="8"/>
        <v>157</v>
      </c>
    </row>
    <row r="110" spans="1:36" x14ac:dyDescent="0.25">
      <c r="A110" s="19">
        <v>43992</v>
      </c>
      <c r="B110" s="145">
        <f t="shared" si="9"/>
        <v>100</v>
      </c>
      <c r="C110" s="65">
        <f>+'Modelo predictivo'!N107</f>
        <v>1072.5590923205018</v>
      </c>
      <c r="D110" s="68">
        <f>+$C110*'Estructura Poblacion'!C$19</f>
        <v>43.753383024872811</v>
      </c>
      <c r="E110" s="68">
        <f>+$C110*'Estructura Poblacion'!D$19</f>
        <v>71.955513655495366</v>
      </c>
      <c r="F110" s="68">
        <f>+$C110*'Estructura Poblacion'!E$19</f>
        <v>218.36975333641345</v>
      </c>
      <c r="G110" s="68">
        <f>+$C110*'Estructura Poblacion'!F$19</f>
        <v>249.22448746821081</v>
      </c>
      <c r="H110" s="68">
        <f>+$C110*'Estructura Poblacion'!G$19</f>
        <v>199.56468922987042</v>
      </c>
      <c r="I110" s="68">
        <f>+$C110*'Estructura Poblacion'!H$19</f>
        <v>135.82933147911464</v>
      </c>
      <c r="J110" s="68">
        <f>+$C110*'Estructura Poblacion'!I$19</f>
        <v>72.24700854573436</v>
      </c>
      <c r="K110" s="68">
        <f>+$C110*'Estructura Poblacion'!J$19</f>
        <v>39.796339889878482</v>
      </c>
      <c r="L110" s="68">
        <f>+$C110*'Estructura Poblacion'!K$19</f>
        <v>41.818585690911497</v>
      </c>
      <c r="M110" s="147">
        <f>+ROUND(D110*Parámetros!$B$105,0)</f>
        <v>0</v>
      </c>
      <c r="N110" s="147">
        <f>+ROUND(E110*Parámetros!$B$106,0)</f>
        <v>0</v>
      </c>
      <c r="O110" s="147">
        <f>+ROUND(F110*Parámetros!$B$107,0)</f>
        <v>3</v>
      </c>
      <c r="P110" s="147">
        <f>+ROUND(G110*Parámetros!$B$108,0)</f>
        <v>8</v>
      </c>
      <c r="Q110" s="147">
        <f>+ROUND(H110*Parámetros!$B$109,0)</f>
        <v>10</v>
      </c>
      <c r="R110" s="147">
        <f>+ROUND(I110*Parámetros!$B$110,0)</f>
        <v>14</v>
      </c>
      <c r="S110" s="147">
        <f>+ROUND(J110*Parámetros!$B$111,0)</f>
        <v>12</v>
      </c>
      <c r="T110" s="147">
        <f>+ROUND(K110*Parámetros!$B$112,0)</f>
        <v>10</v>
      </c>
      <c r="U110" s="147">
        <f>+ROUND(L110*Parámetros!$B$113,0)</f>
        <v>11</v>
      </c>
      <c r="V110" s="147">
        <f t="shared" si="10"/>
        <v>68</v>
      </c>
      <c r="W110" s="147">
        <f t="shared" si="12"/>
        <v>42</v>
      </c>
      <c r="X110" s="68">
        <f t="shared" si="7"/>
        <v>628</v>
      </c>
      <c r="Y110" s="69">
        <f>+ROUND(M110*Parámetros!$C$105,0)</f>
        <v>0</v>
      </c>
      <c r="Z110" s="69">
        <f>+ROUND(N110*Parámetros!$C$106,0)</f>
        <v>0</v>
      </c>
      <c r="AA110" s="69">
        <f>+ROUND(O110*Parámetros!$C$107,0)</f>
        <v>0</v>
      </c>
      <c r="AB110" s="69">
        <f>+ROUND(P110*Parámetros!$C$108,0)</f>
        <v>0</v>
      </c>
      <c r="AC110" s="69">
        <f>+ROUND(Q110*Parámetros!$C$109,0)</f>
        <v>1</v>
      </c>
      <c r="AD110" s="69">
        <f>+ROUND(R110*Parámetros!$C$110,0)</f>
        <v>2</v>
      </c>
      <c r="AE110" s="69">
        <f>+ROUND(S110*Parámetros!$C$111,0)</f>
        <v>3</v>
      </c>
      <c r="AF110" s="69">
        <f>+ROUND(T110*Parámetros!$C$112,0)</f>
        <v>4</v>
      </c>
      <c r="AG110" s="69">
        <f>+ROUND(U110*Parámetros!$C$113,0)</f>
        <v>8</v>
      </c>
      <c r="AH110" s="69">
        <f t="shared" si="11"/>
        <v>18</v>
      </c>
      <c r="AI110" s="148">
        <f t="shared" si="13"/>
        <v>11</v>
      </c>
      <c r="AJ110" s="68">
        <f t="shared" si="8"/>
        <v>164</v>
      </c>
    </row>
    <row r="111" spans="1:36" x14ac:dyDescent="0.25">
      <c r="A111" s="19">
        <v>43993</v>
      </c>
      <c r="B111" s="145">
        <f t="shared" si="9"/>
        <v>101</v>
      </c>
      <c r="C111" s="65">
        <f>+'Modelo predictivo'!N108</f>
        <v>1123.5852834135294</v>
      </c>
      <c r="D111" s="68">
        <f>+$C111*'Estructura Poblacion'!C$19</f>
        <v>45.834917272429635</v>
      </c>
      <c r="E111" s="68">
        <f>+$C111*'Estructura Poblacion'!D$19</f>
        <v>75.378743029308836</v>
      </c>
      <c r="F111" s="68">
        <f>+$C111*'Estructura Poblacion'!E$19</f>
        <v>228.75852990123093</v>
      </c>
      <c r="G111" s="68">
        <f>+$C111*'Estructura Poblacion'!F$19</f>
        <v>261.08115477322741</v>
      </c>
      <c r="H111" s="68">
        <f>+$C111*'Estructura Poblacion'!G$19</f>
        <v>209.05882903155992</v>
      </c>
      <c r="I111" s="68">
        <f>+$C111*'Estructura Poblacion'!H$19</f>
        <v>142.29130963371352</v>
      </c>
      <c r="J111" s="68">
        <f>+$C111*'Estructura Poblacion'!I$19</f>
        <v>75.684105569431622</v>
      </c>
      <c r="K111" s="68">
        <f>+$C111*'Estructura Poblacion'!J$19</f>
        <v>41.689620790262865</v>
      </c>
      <c r="L111" s="68">
        <f>+$C111*'Estructura Poblacion'!K$19</f>
        <v>43.808073412364671</v>
      </c>
      <c r="M111" s="147">
        <f>+ROUND(D111*Parámetros!$B$105,0)</f>
        <v>0</v>
      </c>
      <c r="N111" s="147">
        <f>+ROUND(E111*Parámetros!$B$106,0)</f>
        <v>0</v>
      </c>
      <c r="O111" s="147">
        <f>+ROUND(F111*Parámetros!$B$107,0)</f>
        <v>3</v>
      </c>
      <c r="P111" s="147">
        <f>+ROUND(G111*Parámetros!$B$108,0)</f>
        <v>8</v>
      </c>
      <c r="Q111" s="147">
        <f>+ROUND(H111*Parámetros!$B$109,0)</f>
        <v>10</v>
      </c>
      <c r="R111" s="147">
        <f>+ROUND(I111*Parámetros!$B$110,0)</f>
        <v>15</v>
      </c>
      <c r="S111" s="147">
        <f>+ROUND(J111*Parámetros!$B$111,0)</f>
        <v>13</v>
      </c>
      <c r="T111" s="147">
        <f>+ROUND(K111*Parámetros!$B$112,0)</f>
        <v>10</v>
      </c>
      <c r="U111" s="147">
        <f>+ROUND(L111*Parámetros!$B$113,0)</f>
        <v>12</v>
      </c>
      <c r="V111" s="147">
        <f t="shared" si="10"/>
        <v>71</v>
      </c>
      <c r="W111" s="147">
        <f t="shared" si="12"/>
        <v>41</v>
      </c>
      <c r="X111" s="68">
        <f t="shared" si="7"/>
        <v>658</v>
      </c>
      <c r="Y111" s="69">
        <f>+ROUND(M111*Parámetros!$C$105,0)</f>
        <v>0</v>
      </c>
      <c r="Z111" s="69">
        <f>+ROUND(N111*Parámetros!$C$106,0)</f>
        <v>0</v>
      </c>
      <c r="AA111" s="69">
        <f>+ROUND(O111*Parámetros!$C$107,0)</f>
        <v>0</v>
      </c>
      <c r="AB111" s="69">
        <f>+ROUND(P111*Parámetros!$C$108,0)</f>
        <v>0</v>
      </c>
      <c r="AC111" s="69">
        <f>+ROUND(Q111*Parámetros!$C$109,0)</f>
        <v>1</v>
      </c>
      <c r="AD111" s="69">
        <f>+ROUND(R111*Parámetros!$C$110,0)</f>
        <v>2</v>
      </c>
      <c r="AE111" s="69">
        <f>+ROUND(S111*Parámetros!$C$111,0)</f>
        <v>4</v>
      </c>
      <c r="AF111" s="69">
        <f>+ROUND(T111*Parámetros!$C$112,0)</f>
        <v>4</v>
      </c>
      <c r="AG111" s="69">
        <f>+ROUND(U111*Parámetros!$C$113,0)</f>
        <v>9</v>
      </c>
      <c r="AH111" s="69">
        <f t="shared" si="11"/>
        <v>20</v>
      </c>
      <c r="AI111" s="148">
        <f t="shared" si="13"/>
        <v>11</v>
      </c>
      <c r="AJ111" s="68">
        <f t="shared" si="8"/>
        <v>173</v>
      </c>
    </row>
    <row r="112" spans="1:36" x14ac:dyDescent="0.25">
      <c r="A112" s="19">
        <v>43994</v>
      </c>
      <c r="B112" s="145">
        <f t="shared" si="9"/>
        <v>102</v>
      </c>
      <c r="C112" s="65">
        <f>+'Modelo predictivo'!N109</f>
        <v>1177.0344371125102</v>
      </c>
      <c r="D112" s="68">
        <f>+$C112*'Estructura Poblacion'!C$19</f>
        <v>48.015292517850604</v>
      </c>
      <c r="E112" s="68">
        <f>+$C112*'Estructura Poblacion'!D$19</f>
        <v>78.964523371295286</v>
      </c>
      <c r="F112" s="68">
        <f>+$C112*'Estructura Poblacion'!E$19</f>
        <v>239.64061424777688</v>
      </c>
      <c r="G112" s="68">
        <f>+$C112*'Estructura Poblacion'!F$19</f>
        <v>273.50083218924584</v>
      </c>
      <c r="H112" s="68">
        <f>+$C112*'Estructura Poblacion'!G$19</f>
        <v>219.00379507017638</v>
      </c>
      <c r="I112" s="68">
        <f>+$C112*'Estructura Poblacion'!H$19</f>
        <v>149.06013278484633</v>
      </c>
      <c r="J112" s="68">
        <f>+$C112*'Estructura Poblacion'!I$19</f>
        <v>79.284412062286961</v>
      </c>
      <c r="K112" s="68">
        <f>+$C112*'Estructura Poblacion'!J$19</f>
        <v>43.6728035376386</v>
      </c>
      <c r="L112" s="68">
        <f>+$C112*'Estructura Poblacion'!K$19</f>
        <v>45.892031331393362</v>
      </c>
      <c r="M112" s="147">
        <f>+ROUND(D112*Parámetros!$B$105,0)</f>
        <v>0</v>
      </c>
      <c r="N112" s="147">
        <f>+ROUND(E112*Parámetros!$B$106,0)</f>
        <v>0</v>
      </c>
      <c r="O112" s="147">
        <f>+ROUND(F112*Parámetros!$B$107,0)</f>
        <v>3</v>
      </c>
      <c r="P112" s="147">
        <f>+ROUND(G112*Parámetros!$B$108,0)</f>
        <v>9</v>
      </c>
      <c r="Q112" s="147">
        <f>+ROUND(H112*Parámetros!$B$109,0)</f>
        <v>11</v>
      </c>
      <c r="R112" s="147">
        <f>+ROUND(I112*Parámetros!$B$110,0)</f>
        <v>15</v>
      </c>
      <c r="S112" s="147">
        <f>+ROUND(J112*Parámetros!$B$111,0)</f>
        <v>13</v>
      </c>
      <c r="T112" s="147">
        <f>+ROUND(K112*Parámetros!$B$112,0)</f>
        <v>11</v>
      </c>
      <c r="U112" s="147">
        <f>+ROUND(L112*Parámetros!$B$113,0)</f>
        <v>13</v>
      </c>
      <c r="V112" s="147">
        <f t="shared" si="10"/>
        <v>75</v>
      </c>
      <c r="W112" s="147">
        <f t="shared" si="12"/>
        <v>42</v>
      </c>
      <c r="X112" s="68">
        <f t="shared" si="7"/>
        <v>691</v>
      </c>
      <c r="Y112" s="69">
        <f>+ROUND(M112*Parámetros!$C$105,0)</f>
        <v>0</v>
      </c>
      <c r="Z112" s="69">
        <f>+ROUND(N112*Parámetros!$C$106,0)</f>
        <v>0</v>
      </c>
      <c r="AA112" s="69">
        <f>+ROUND(O112*Parámetros!$C$107,0)</f>
        <v>0</v>
      </c>
      <c r="AB112" s="69">
        <f>+ROUND(P112*Parámetros!$C$108,0)</f>
        <v>0</v>
      </c>
      <c r="AC112" s="69">
        <f>+ROUND(Q112*Parámetros!$C$109,0)</f>
        <v>1</v>
      </c>
      <c r="AD112" s="69">
        <f>+ROUND(R112*Parámetros!$C$110,0)</f>
        <v>2</v>
      </c>
      <c r="AE112" s="69">
        <f>+ROUND(S112*Parámetros!$C$111,0)</f>
        <v>4</v>
      </c>
      <c r="AF112" s="69">
        <f>+ROUND(T112*Parámetros!$C$112,0)</f>
        <v>5</v>
      </c>
      <c r="AG112" s="69">
        <f>+ROUND(U112*Parámetros!$C$113,0)</f>
        <v>9</v>
      </c>
      <c r="AH112" s="69">
        <f t="shared" si="11"/>
        <v>21</v>
      </c>
      <c r="AI112" s="148">
        <f t="shared" si="13"/>
        <v>11</v>
      </c>
      <c r="AJ112" s="68">
        <f t="shared" si="8"/>
        <v>183</v>
      </c>
    </row>
    <row r="113" spans="1:36" x14ac:dyDescent="0.25">
      <c r="A113" s="19">
        <v>43995</v>
      </c>
      <c r="B113" s="145">
        <f t="shared" si="9"/>
        <v>103</v>
      </c>
      <c r="C113" s="65">
        <f>+'Modelo predictivo'!N110</f>
        <v>1233.0211615413427</v>
      </c>
      <c r="D113" s="68">
        <f>+$C113*'Estructura Poblacion'!C$19</f>
        <v>50.299184021621215</v>
      </c>
      <c r="E113" s="68">
        <f>+$C113*'Estructura Poblacion'!D$19</f>
        <v>82.720543475930711</v>
      </c>
      <c r="F113" s="68">
        <f>+$C113*'Estructura Poblacion'!E$19</f>
        <v>251.03934023982191</v>
      </c>
      <c r="G113" s="68">
        <f>+$C113*'Estructura Poblacion'!F$19</f>
        <v>286.51015055753413</v>
      </c>
      <c r="H113" s="68">
        <f>+$C113*'Estructura Poblacion'!G$19</f>
        <v>229.42091179748454</v>
      </c>
      <c r="I113" s="68">
        <f>+$C113*'Estructura Poblacion'!H$19</f>
        <v>156.15031495319752</v>
      </c>
      <c r="J113" s="68">
        <f>+$C113*'Estructura Poblacion'!I$19</f>
        <v>83.055647966414526</v>
      </c>
      <c r="K113" s="68">
        <f>+$C113*'Estructura Poblacion'!J$19</f>
        <v>45.750140563303376</v>
      </c>
      <c r="L113" s="68">
        <f>+$C113*'Estructura Poblacion'!K$19</f>
        <v>48.074927966034871</v>
      </c>
      <c r="M113" s="147">
        <f>+ROUND(D113*Parámetros!$B$105,0)</f>
        <v>0</v>
      </c>
      <c r="N113" s="147">
        <f>+ROUND(E113*Parámetros!$B$106,0)</f>
        <v>0</v>
      </c>
      <c r="O113" s="147">
        <f>+ROUND(F113*Parámetros!$B$107,0)</f>
        <v>3</v>
      </c>
      <c r="P113" s="147">
        <f>+ROUND(G113*Parámetros!$B$108,0)</f>
        <v>9</v>
      </c>
      <c r="Q113" s="147">
        <f>+ROUND(H113*Parámetros!$B$109,0)</f>
        <v>11</v>
      </c>
      <c r="R113" s="147">
        <f>+ROUND(I113*Parámetros!$B$110,0)</f>
        <v>16</v>
      </c>
      <c r="S113" s="147">
        <f>+ROUND(J113*Parámetros!$B$111,0)</f>
        <v>14</v>
      </c>
      <c r="T113" s="147">
        <f>+ROUND(K113*Parámetros!$B$112,0)</f>
        <v>11</v>
      </c>
      <c r="U113" s="147">
        <f>+ROUND(L113*Parámetros!$B$113,0)</f>
        <v>13</v>
      </c>
      <c r="V113" s="147">
        <f t="shared" si="10"/>
        <v>77</v>
      </c>
      <c r="W113" s="147">
        <f t="shared" si="12"/>
        <v>43</v>
      </c>
      <c r="X113" s="68">
        <f t="shared" si="7"/>
        <v>725</v>
      </c>
      <c r="Y113" s="69">
        <f>+ROUND(M113*Parámetros!$C$105,0)</f>
        <v>0</v>
      </c>
      <c r="Z113" s="69">
        <f>+ROUND(N113*Parámetros!$C$106,0)</f>
        <v>0</v>
      </c>
      <c r="AA113" s="69">
        <f>+ROUND(O113*Parámetros!$C$107,0)</f>
        <v>0</v>
      </c>
      <c r="AB113" s="69">
        <f>+ROUND(P113*Parámetros!$C$108,0)</f>
        <v>0</v>
      </c>
      <c r="AC113" s="69">
        <f>+ROUND(Q113*Parámetros!$C$109,0)</f>
        <v>1</v>
      </c>
      <c r="AD113" s="69">
        <f>+ROUND(R113*Parámetros!$C$110,0)</f>
        <v>2</v>
      </c>
      <c r="AE113" s="69">
        <f>+ROUND(S113*Parámetros!$C$111,0)</f>
        <v>4</v>
      </c>
      <c r="AF113" s="69">
        <f>+ROUND(T113*Parámetros!$C$112,0)</f>
        <v>5</v>
      </c>
      <c r="AG113" s="69">
        <f>+ROUND(U113*Parámetros!$C$113,0)</f>
        <v>9</v>
      </c>
      <c r="AH113" s="69">
        <f t="shared" si="11"/>
        <v>21</v>
      </c>
      <c r="AI113" s="148">
        <f t="shared" si="13"/>
        <v>11</v>
      </c>
      <c r="AJ113" s="68">
        <f t="shared" si="8"/>
        <v>193</v>
      </c>
    </row>
    <row r="114" spans="1:36" x14ac:dyDescent="0.25">
      <c r="A114" s="19">
        <v>43996</v>
      </c>
      <c r="B114" s="145">
        <f t="shared" si="9"/>
        <v>104</v>
      </c>
      <c r="C114" s="65">
        <f>+'Modelo predictivo'!N111</f>
        <v>1291.6654424592853</v>
      </c>
      <c r="D114" s="68">
        <f>+$C114*'Estructura Poblacion'!C$19</f>
        <v>52.691486416512703</v>
      </c>
      <c r="E114" s="68">
        <f>+$C114*'Estructura Poblacion'!D$19</f>
        <v>86.654852910833867</v>
      </c>
      <c r="F114" s="68">
        <f>+$C114*'Estructura Poblacion'!E$19</f>
        <v>262.97913661126108</v>
      </c>
      <c r="G114" s="68">
        <f>+$C114*'Estructura Poblacion'!F$19</f>
        <v>300.13699029006102</v>
      </c>
      <c r="H114" s="68">
        <f>+$C114*'Estructura Poblacion'!G$19</f>
        <v>240.33250424986684</v>
      </c>
      <c r="I114" s="68">
        <f>+$C114*'Estructura Poblacion'!H$19</f>
        <v>163.57705118543976</v>
      </c>
      <c r="J114" s="68">
        <f>+$C114*'Estructura Poblacion'!I$19</f>
        <v>87.005895458578777</v>
      </c>
      <c r="K114" s="68">
        <f>+$C114*'Estructura Poblacion'!J$19</f>
        <v>47.926083830875399</v>
      </c>
      <c r="L114" s="68">
        <f>+$C114*'Estructura Poblacion'!K$19</f>
        <v>50.361441505855794</v>
      </c>
      <c r="M114" s="147">
        <f>+ROUND(D114*Parámetros!$B$105,0)</f>
        <v>0</v>
      </c>
      <c r="N114" s="147">
        <f>+ROUND(E114*Parámetros!$B$106,0)</f>
        <v>0</v>
      </c>
      <c r="O114" s="147">
        <f>+ROUND(F114*Parámetros!$B$107,0)</f>
        <v>3</v>
      </c>
      <c r="P114" s="147">
        <f>+ROUND(G114*Parámetros!$B$108,0)</f>
        <v>10</v>
      </c>
      <c r="Q114" s="147">
        <f>+ROUND(H114*Parámetros!$B$109,0)</f>
        <v>12</v>
      </c>
      <c r="R114" s="147">
        <f>+ROUND(I114*Parámetros!$B$110,0)</f>
        <v>17</v>
      </c>
      <c r="S114" s="147">
        <f>+ROUND(J114*Parámetros!$B$111,0)</f>
        <v>14</v>
      </c>
      <c r="T114" s="147">
        <f>+ROUND(K114*Parámetros!$B$112,0)</f>
        <v>12</v>
      </c>
      <c r="U114" s="147">
        <f>+ROUND(L114*Parámetros!$B$113,0)</f>
        <v>14</v>
      </c>
      <c r="V114" s="147">
        <f t="shared" si="10"/>
        <v>82</v>
      </c>
      <c r="W114" s="147">
        <f t="shared" si="12"/>
        <v>46</v>
      </c>
      <c r="X114" s="68">
        <f t="shared" si="7"/>
        <v>761</v>
      </c>
      <c r="Y114" s="69">
        <f>+ROUND(M114*Parámetros!$C$105,0)</f>
        <v>0</v>
      </c>
      <c r="Z114" s="69">
        <f>+ROUND(N114*Parámetros!$C$106,0)</f>
        <v>0</v>
      </c>
      <c r="AA114" s="69">
        <f>+ROUND(O114*Parámetros!$C$107,0)</f>
        <v>0</v>
      </c>
      <c r="AB114" s="69">
        <f>+ROUND(P114*Parámetros!$C$108,0)</f>
        <v>1</v>
      </c>
      <c r="AC114" s="69">
        <f>+ROUND(Q114*Parámetros!$C$109,0)</f>
        <v>1</v>
      </c>
      <c r="AD114" s="69">
        <f>+ROUND(R114*Parámetros!$C$110,0)</f>
        <v>2</v>
      </c>
      <c r="AE114" s="69">
        <f>+ROUND(S114*Parámetros!$C$111,0)</f>
        <v>4</v>
      </c>
      <c r="AF114" s="69">
        <f>+ROUND(T114*Parámetros!$C$112,0)</f>
        <v>5</v>
      </c>
      <c r="AG114" s="69">
        <f>+ROUND(U114*Parámetros!$C$113,0)</f>
        <v>10</v>
      </c>
      <c r="AH114" s="69">
        <f t="shared" si="11"/>
        <v>23</v>
      </c>
      <c r="AI114" s="148">
        <f t="shared" si="13"/>
        <v>12</v>
      </c>
      <c r="AJ114" s="68">
        <f t="shared" si="8"/>
        <v>204</v>
      </c>
    </row>
    <row r="115" spans="1:36" x14ac:dyDescent="0.25">
      <c r="A115" s="19">
        <v>43997</v>
      </c>
      <c r="B115" s="145">
        <f t="shared" si="9"/>
        <v>105</v>
      </c>
      <c r="C115" s="65">
        <f>+'Modelo predictivo'!N112</f>
        <v>1327.0263191536069</v>
      </c>
      <c r="D115" s="68">
        <f>+$C115*'Estructura Poblacion'!C$19</f>
        <v>54.133978483550848</v>
      </c>
      <c r="E115" s="68">
        <f>+$C115*'Estructura Poblacion'!D$19</f>
        <v>89.027132502761674</v>
      </c>
      <c r="F115" s="68">
        <f>+$C115*'Estructura Poblacion'!E$19</f>
        <v>270.17850303944755</v>
      </c>
      <c r="G115" s="68">
        <f>+$C115*'Estructura Poblacion'!F$19</f>
        <v>308.35359712661517</v>
      </c>
      <c r="H115" s="68">
        <f>+$C115*'Estructura Poblacion'!G$19</f>
        <v>246.91189220053965</v>
      </c>
      <c r="I115" s="68">
        <f>+$C115*'Estructura Poblacion'!H$19</f>
        <v>168.05516738089676</v>
      </c>
      <c r="J115" s="68">
        <f>+$C115*'Estructura Poblacion'!I$19</f>
        <v>89.387785257482207</v>
      </c>
      <c r="K115" s="68">
        <f>+$C115*'Estructura Poblacion'!J$19</f>
        <v>49.238117338219716</v>
      </c>
      <c r="L115" s="68">
        <f>+$C115*'Estructura Poblacion'!K$19</f>
        <v>51.740145824093368</v>
      </c>
      <c r="M115" s="147">
        <f>+ROUND(D115*Parámetros!$B$105,0)</f>
        <v>0</v>
      </c>
      <c r="N115" s="147">
        <f>+ROUND(E115*Parámetros!$B$106,0)</f>
        <v>0</v>
      </c>
      <c r="O115" s="147">
        <f>+ROUND(F115*Parámetros!$B$107,0)</f>
        <v>3</v>
      </c>
      <c r="P115" s="147">
        <f>+ROUND(G115*Parámetros!$B$108,0)</f>
        <v>10</v>
      </c>
      <c r="Q115" s="147">
        <f>+ROUND(H115*Parámetros!$B$109,0)</f>
        <v>12</v>
      </c>
      <c r="R115" s="147">
        <f>+ROUND(I115*Parámetros!$B$110,0)</f>
        <v>17</v>
      </c>
      <c r="S115" s="147">
        <f>+ROUND(J115*Parámetros!$B$111,0)</f>
        <v>15</v>
      </c>
      <c r="T115" s="147">
        <f>+ROUND(K115*Parámetros!$B$112,0)</f>
        <v>12</v>
      </c>
      <c r="U115" s="147">
        <f>+ROUND(L115*Parámetros!$B$113,0)</f>
        <v>14</v>
      </c>
      <c r="V115" s="147">
        <f t="shared" si="10"/>
        <v>83</v>
      </c>
      <c r="W115" s="147">
        <f t="shared" si="12"/>
        <v>49</v>
      </c>
      <c r="X115" s="68">
        <f t="shared" si="7"/>
        <v>795</v>
      </c>
      <c r="Y115" s="69">
        <f>+ROUND(M115*Parámetros!$C$105,0)</f>
        <v>0</v>
      </c>
      <c r="Z115" s="69">
        <f>+ROUND(N115*Parámetros!$C$106,0)</f>
        <v>0</v>
      </c>
      <c r="AA115" s="69">
        <f>+ROUND(O115*Parámetros!$C$107,0)</f>
        <v>0</v>
      </c>
      <c r="AB115" s="69">
        <f>+ROUND(P115*Parámetros!$C$108,0)</f>
        <v>1</v>
      </c>
      <c r="AC115" s="69">
        <f>+ROUND(Q115*Parámetros!$C$109,0)</f>
        <v>1</v>
      </c>
      <c r="AD115" s="69">
        <f>+ROUND(R115*Parámetros!$C$110,0)</f>
        <v>2</v>
      </c>
      <c r="AE115" s="69">
        <f>+ROUND(S115*Parámetros!$C$111,0)</f>
        <v>4</v>
      </c>
      <c r="AF115" s="69">
        <f>+ROUND(T115*Parámetros!$C$112,0)</f>
        <v>5</v>
      </c>
      <c r="AG115" s="69">
        <f>+ROUND(U115*Parámetros!$C$113,0)</f>
        <v>10</v>
      </c>
      <c r="AH115" s="69">
        <f t="shared" si="11"/>
        <v>23</v>
      </c>
      <c r="AI115" s="148">
        <f t="shared" si="13"/>
        <v>12</v>
      </c>
      <c r="AJ115" s="68">
        <f t="shared" si="8"/>
        <v>215</v>
      </c>
    </row>
    <row r="116" spans="1:36" x14ac:dyDescent="0.25">
      <c r="A116" s="19">
        <v>43998</v>
      </c>
      <c r="B116" s="145">
        <f t="shared" si="9"/>
        <v>106</v>
      </c>
      <c r="C116" s="65">
        <f>+'Modelo predictivo'!N113</f>
        <v>1387.0873427689075</v>
      </c>
      <c r="D116" s="68">
        <f>+$C116*'Estructura Poblacion'!C$19</f>
        <v>56.584074697290198</v>
      </c>
      <c r="E116" s="68">
        <f>+$C116*'Estructura Poblacion'!D$19</f>
        <v>93.056487934884004</v>
      </c>
      <c r="F116" s="68">
        <f>+$C116*'Estructura Poblacion'!E$19</f>
        <v>282.40674389434537</v>
      </c>
      <c r="G116" s="68">
        <f>+$C116*'Estructura Poblacion'!F$19</f>
        <v>322.30963734343379</v>
      </c>
      <c r="H116" s="68">
        <f>+$C116*'Estructura Poblacion'!G$19</f>
        <v>258.0870895378568</v>
      </c>
      <c r="I116" s="68">
        <f>+$C116*'Estructura Poblacion'!H$19</f>
        <v>175.66132050013192</v>
      </c>
      <c r="J116" s="68">
        <f>+$C116*'Estructura Poblacion'!I$19</f>
        <v>93.43346378230099</v>
      </c>
      <c r="K116" s="68">
        <f>+$C116*'Estructura Poblacion'!J$19</f>
        <v>51.466627568604558</v>
      </c>
      <c r="L116" s="68">
        <f>+$C116*'Estructura Poblacion'!K$19</f>
        <v>54.081897510059939</v>
      </c>
      <c r="M116" s="147">
        <f>+ROUND(D116*Parámetros!$B$105,0)</f>
        <v>0</v>
      </c>
      <c r="N116" s="147">
        <f>+ROUND(E116*Parámetros!$B$106,0)</f>
        <v>0</v>
      </c>
      <c r="O116" s="147">
        <f>+ROUND(F116*Parámetros!$B$107,0)</f>
        <v>3</v>
      </c>
      <c r="P116" s="147">
        <f>+ROUND(G116*Parámetros!$B$108,0)</f>
        <v>10</v>
      </c>
      <c r="Q116" s="147">
        <f>+ROUND(H116*Parámetros!$B$109,0)</f>
        <v>13</v>
      </c>
      <c r="R116" s="147">
        <f>+ROUND(I116*Parámetros!$B$110,0)</f>
        <v>18</v>
      </c>
      <c r="S116" s="147">
        <f>+ROUND(J116*Parámetros!$B$111,0)</f>
        <v>16</v>
      </c>
      <c r="T116" s="147">
        <f>+ROUND(K116*Parámetros!$B$112,0)</f>
        <v>13</v>
      </c>
      <c r="U116" s="147">
        <f>+ROUND(L116*Parámetros!$B$113,0)</f>
        <v>15</v>
      </c>
      <c r="V116" s="147">
        <f t="shared" si="10"/>
        <v>88</v>
      </c>
      <c r="W116" s="147">
        <f t="shared" si="12"/>
        <v>49</v>
      </c>
      <c r="X116" s="68">
        <f t="shared" si="7"/>
        <v>834</v>
      </c>
      <c r="Y116" s="69">
        <f>+ROUND(M116*Parámetros!$C$105,0)</f>
        <v>0</v>
      </c>
      <c r="Z116" s="69">
        <f>+ROUND(N116*Parámetros!$C$106,0)</f>
        <v>0</v>
      </c>
      <c r="AA116" s="69">
        <f>+ROUND(O116*Parámetros!$C$107,0)</f>
        <v>0</v>
      </c>
      <c r="AB116" s="69">
        <f>+ROUND(P116*Parámetros!$C$108,0)</f>
        <v>1</v>
      </c>
      <c r="AC116" s="69">
        <f>+ROUND(Q116*Parámetros!$C$109,0)</f>
        <v>1</v>
      </c>
      <c r="AD116" s="69">
        <f>+ROUND(R116*Parámetros!$C$110,0)</f>
        <v>2</v>
      </c>
      <c r="AE116" s="69">
        <f>+ROUND(S116*Parámetros!$C$111,0)</f>
        <v>4</v>
      </c>
      <c r="AF116" s="69">
        <f>+ROUND(T116*Parámetros!$C$112,0)</f>
        <v>6</v>
      </c>
      <c r="AG116" s="69">
        <f>+ROUND(U116*Parámetros!$C$113,0)</f>
        <v>11</v>
      </c>
      <c r="AH116" s="69">
        <f t="shared" si="11"/>
        <v>25</v>
      </c>
      <c r="AI116" s="148">
        <f t="shared" si="13"/>
        <v>12</v>
      </c>
      <c r="AJ116" s="68">
        <f t="shared" si="8"/>
        <v>228</v>
      </c>
    </row>
    <row r="117" spans="1:36" x14ac:dyDescent="0.25">
      <c r="A117" s="19">
        <v>43999</v>
      </c>
      <c r="B117" s="145">
        <f t="shared" si="9"/>
        <v>107</v>
      </c>
      <c r="C117" s="65">
        <f>+'Modelo predictivo'!N114</f>
        <v>1449.8599383383989</v>
      </c>
      <c r="D117" s="68">
        <f>+$C117*'Estructura Poblacion'!C$19</f>
        <v>59.144785279189477</v>
      </c>
      <c r="E117" s="68">
        <f>+$C117*'Estructura Poblacion'!D$19</f>
        <v>97.267756470139403</v>
      </c>
      <c r="F117" s="68">
        <f>+$C117*'Estructura Poblacion'!E$19</f>
        <v>295.1870525122506</v>
      </c>
      <c r="G117" s="68">
        <f>+$C117*'Estructura Poblacion'!F$19</f>
        <v>336.89575019247843</v>
      </c>
      <c r="H117" s="68">
        <f>+$C117*'Estructura Poblacion'!G$19</f>
        <v>269.76681293647636</v>
      </c>
      <c r="I117" s="68">
        <f>+$C117*'Estructura Poblacion'!H$19</f>
        <v>183.61086822431923</v>
      </c>
      <c r="J117" s="68">
        <f>+$C117*'Estructura Poblacion'!I$19</f>
        <v>97.661792348082031</v>
      </c>
      <c r="K117" s="68">
        <f>+$C117*'Estructura Poblacion'!J$19</f>
        <v>53.795748236118207</v>
      </c>
      <c r="L117" s="68">
        <f>+$C117*'Estructura Poblacion'!K$19</f>
        <v>56.529372139345242</v>
      </c>
      <c r="M117" s="147">
        <f>+ROUND(D117*Parámetros!$B$105,0)</f>
        <v>0</v>
      </c>
      <c r="N117" s="147">
        <f>+ROUND(E117*Parámetros!$B$106,0)</f>
        <v>0</v>
      </c>
      <c r="O117" s="147">
        <f>+ROUND(F117*Parámetros!$B$107,0)</f>
        <v>4</v>
      </c>
      <c r="P117" s="147">
        <f>+ROUND(G117*Parámetros!$B$108,0)</f>
        <v>11</v>
      </c>
      <c r="Q117" s="147">
        <f>+ROUND(H117*Parámetros!$B$109,0)</f>
        <v>13</v>
      </c>
      <c r="R117" s="147">
        <f>+ROUND(I117*Parámetros!$B$110,0)</f>
        <v>19</v>
      </c>
      <c r="S117" s="147">
        <f>+ROUND(J117*Parámetros!$B$111,0)</f>
        <v>16</v>
      </c>
      <c r="T117" s="147">
        <f>+ROUND(K117*Parámetros!$B$112,0)</f>
        <v>13</v>
      </c>
      <c r="U117" s="147">
        <f>+ROUND(L117*Parámetros!$B$113,0)</f>
        <v>15</v>
      </c>
      <c r="V117" s="147">
        <f t="shared" si="10"/>
        <v>91</v>
      </c>
      <c r="W117" s="147">
        <f t="shared" si="12"/>
        <v>53</v>
      </c>
      <c r="X117" s="68">
        <f t="shared" si="7"/>
        <v>872</v>
      </c>
      <c r="Y117" s="69">
        <f>+ROUND(M117*Parámetros!$C$105,0)</f>
        <v>0</v>
      </c>
      <c r="Z117" s="69">
        <f>+ROUND(N117*Parámetros!$C$106,0)</f>
        <v>0</v>
      </c>
      <c r="AA117" s="69">
        <f>+ROUND(O117*Parámetros!$C$107,0)</f>
        <v>0</v>
      </c>
      <c r="AB117" s="69">
        <f>+ROUND(P117*Parámetros!$C$108,0)</f>
        <v>1</v>
      </c>
      <c r="AC117" s="69">
        <f>+ROUND(Q117*Parámetros!$C$109,0)</f>
        <v>1</v>
      </c>
      <c r="AD117" s="69">
        <f>+ROUND(R117*Parámetros!$C$110,0)</f>
        <v>2</v>
      </c>
      <c r="AE117" s="69">
        <f>+ROUND(S117*Parámetros!$C$111,0)</f>
        <v>4</v>
      </c>
      <c r="AF117" s="69">
        <f>+ROUND(T117*Parámetros!$C$112,0)</f>
        <v>6</v>
      </c>
      <c r="AG117" s="69">
        <f>+ROUND(U117*Parámetros!$C$113,0)</f>
        <v>11</v>
      </c>
      <c r="AH117" s="69">
        <f t="shared" si="11"/>
        <v>25</v>
      </c>
      <c r="AI117" s="148">
        <f t="shared" si="13"/>
        <v>13</v>
      </c>
      <c r="AJ117" s="68">
        <f t="shared" si="8"/>
        <v>240</v>
      </c>
    </row>
    <row r="118" spans="1:36" x14ac:dyDescent="0.25">
      <c r="A118" s="19">
        <v>44000</v>
      </c>
      <c r="B118" s="145">
        <f t="shared" si="9"/>
        <v>108</v>
      </c>
      <c r="C118" s="65">
        <f>+'Modelo predictivo'!N115</f>
        <v>1515.4658967405558</v>
      </c>
      <c r="D118" s="68">
        <f>+$C118*'Estructura Poblacion'!C$19</f>
        <v>61.821078499055893</v>
      </c>
      <c r="E118" s="68">
        <f>+$C118*'Estructura Poblacion'!D$19</f>
        <v>101.66910877742805</v>
      </c>
      <c r="F118" s="68">
        <f>+$C118*'Estructura Poblacion'!E$19</f>
        <v>308.54422514381406</v>
      </c>
      <c r="G118" s="68">
        <f>+$C118*'Estructura Poblacion'!F$19</f>
        <v>352.14023553105636</v>
      </c>
      <c r="H118" s="68">
        <f>+$C118*'Estructura Poblacion'!G$19</f>
        <v>281.97372330057391</v>
      </c>
      <c r="I118" s="68">
        <f>+$C118*'Estructura Poblacion'!H$19</f>
        <v>191.91923420118303</v>
      </c>
      <c r="J118" s="68">
        <f>+$C118*'Estructura Poblacion'!I$19</f>
        <v>102.08097472345773</v>
      </c>
      <c r="K118" s="68">
        <f>+$C118*'Estructura Poblacion'!J$19</f>
        <v>56.229998281702905</v>
      </c>
      <c r="L118" s="68">
        <f>+$C118*'Estructura Poblacion'!K$19</f>
        <v>59.08731828228386</v>
      </c>
      <c r="M118" s="147">
        <f>+ROUND(D118*Parámetros!$B$105,0)</f>
        <v>0</v>
      </c>
      <c r="N118" s="147">
        <f>+ROUND(E118*Parámetros!$B$106,0)</f>
        <v>0</v>
      </c>
      <c r="O118" s="147">
        <f>+ROUND(F118*Parámetros!$B$107,0)</f>
        <v>4</v>
      </c>
      <c r="P118" s="147">
        <f>+ROUND(G118*Parámetros!$B$108,0)</f>
        <v>11</v>
      </c>
      <c r="Q118" s="147">
        <f>+ROUND(H118*Parámetros!$B$109,0)</f>
        <v>14</v>
      </c>
      <c r="R118" s="147">
        <f>+ROUND(I118*Parámetros!$B$110,0)</f>
        <v>20</v>
      </c>
      <c r="S118" s="147">
        <f>+ROUND(J118*Parámetros!$B$111,0)</f>
        <v>17</v>
      </c>
      <c r="T118" s="147">
        <f>+ROUND(K118*Parámetros!$B$112,0)</f>
        <v>14</v>
      </c>
      <c r="U118" s="147">
        <f>+ROUND(L118*Parámetros!$B$113,0)</f>
        <v>16</v>
      </c>
      <c r="V118" s="147">
        <f t="shared" si="10"/>
        <v>96</v>
      </c>
      <c r="W118" s="147">
        <f t="shared" si="12"/>
        <v>54</v>
      </c>
      <c r="X118" s="68">
        <f t="shared" si="7"/>
        <v>914</v>
      </c>
      <c r="Y118" s="69">
        <f>+ROUND(M118*Parámetros!$C$105,0)</f>
        <v>0</v>
      </c>
      <c r="Z118" s="69">
        <f>+ROUND(N118*Parámetros!$C$106,0)</f>
        <v>0</v>
      </c>
      <c r="AA118" s="69">
        <f>+ROUND(O118*Parámetros!$C$107,0)</f>
        <v>0</v>
      </c>
      <c r="AB118" s="69">
        <f>+ROUND(P118*Parámetros!$C$108,0)</f>
        <v>1</v>
      </c>
      <c r="AC118" s="69">
        <f>+ROUND(Q118*Parámetros!$C$109,0)</f>
        <v>1</v>
      </c>
      <c r="AD118" s="69">
        <f>+ROUND(R118*Parámetros!$C$110,0)</f>
        <v>2</v>
      </c>
      <c r="AE118" s="69">
        <f>+ROUND(S118*Parámetros!$C$111,0)</f>
        <v>5</v>
      </c>
      <c r="AF118" s="69">
        <f>+ROUND(T118*Parámetros!$C$112,0)</f>
        <v>6</v>
      </c>
      <c r="AG118" s="69">
        <f>+ROUND(U118*Parámetros!$C$113,0)</f>
        <v>11</v>
      </c>
      <c r="AH118" s="69">
        <f t="shared" si="11"/>
        <v>26</v>
      </c>
      <c r="AI118" s="148">
        <f t="shared" si="13"/>
        <v>14</v>
      </c>
      <c r="AJ118" s="68">
        <f t="shared" si="8"/>
        <v>252</v>
      </c>
    </row>
    <row r="119" spans="1:36" x14ac:dyDescent="0.25">
      <c r="A119" s="19">
        <v>44001</v>
      </c>
      <c r="B119" s="145">
        <f t="shared" si="9"/>
        <v>109</v>
      </c>
      <c r="C119" s="65">
        <f>+'Modelo predictivo'!N116</f>
        <v>1584.0324208661914</v>
      </c>
      <c r="D119" s="68">
        <f>+$C119*'Estructura Poblacion'!C$19</f>
        <v>64.618143401337903</v>
      </c>
      <c r="E119" s="68">
        <f>+$C119*'Estructura Poblacion'!D$19</f>
        <v>106.26907860506503</v>
      </c>
      <c r="F119" s="68">
        <f>+$C119*'Estructura Poblacion'!E$19</f>
        <v>322.50415990885926</v>
      </c>
      <c r="G119" s="68">
        <f>+$C119*'Estructura Poblacion'!F$19</f>
        <v>368.07265077515916</v>
      </c>
      <c r="H119" s="68">
        <f>+$C119*'Estructura Poblacion'!G$19</f>
        <v>294.73148851526292</v>
      </c>
      <c r="I119" s="68">
        <f>+$C119*'Estructura Poblacion'!H$19</f>
        <v>200.60252745795088</v>
      </c>
      <c r="J119" s="68">
        <f>+$C119*'Estructura Poblacion'!I$19</f>
        <v>106.69957922732578</v>
      </c>
      <c r="K119" s="68">
        <f>+$C119*'Estructura Poblacion'!J$19</f>
        <v>58.774097454148276</v>
      </c>
      <c r="L119" s="68">
        <f>+$C119*'Estructura Poblacion'!K$19</f>
        <v>61.760695521082205</v>
      </c>
      <c r="M119" s="147">
        <f>+ROUND(D119*Parámetros!$B$105,0)</f>
        <v>0</v>
      </c>
      <c r="N119" s="147">
        <f>+ROUND(E119*Parámetros!$B$106,0)</f>
        <v>0</v>
      </c>
      <c r="O119" s="147">
        <f>+ROUND(F119*Parámetros!$B$107,0)</f>
        <v>4</v>
      </c>
      <c r="P119" s="147">
        <f>+ROUND(G119*Parámetros!$B$108,0)</f>
        <v>12</v>
      </c>
      <c r="Q119" s="147">
        <f>+ROUND(H119*Parámetros!$B$109,0)</f>
        <v>14</v>
      </c>
      <c r="R119" s="147">
        <f>+ROUND(I119*Parámetros!$B$110,0)</f>
        <v>20</v>
      </c>
      <c r="S119" s="147">
        <f>+ROUND(J119*Parámetros!$B$111,0)</f>
        <v>18</v>
      </c>
      <c r="T119" s="147">
        <f>+ROUND(K119*Parámetros!$B$112,0)</f>
        <v>14</v>
      </c>
      <c r="U119" s="147">
        <f>+ROUND(L119*Parámetros!$B$113,0)</f>
        <v>17</v>
      </c>
      <c r="V119" s="147">
        <f t="shared" si="10"/>
        <v>99</v>
      </c>
      <c r="W119" s="147">
        <f t="shared" si="12"/>
        <v>58</v>
      </c>
      <c r="X119" s="68">
        <f t="shared" si="7"/>
        <v>955</v>
      </c>
      <c r="Y119" s="69">
        <f>+ROUND(M119*Parámetros!$C$105,0)</f>
        <v>0</v>
      </c>
      <c r="Z119" s="69">
        <f>+ROUND(N119*Parámetros!$C$106,0)</f>
        <v>0</v>
      </c>
      <c r="AA119" s="69">
        <f>+ROUND(O119*Parámetros!$C$107,0)</f>
        <v>0</v>
      </c>
      <c r="AB119" s="69">
        <f>+ROUND(P119*Parámetros!$C$108,0)</f>
        <v>1</v>
      </c>
      <c r="AC119" s="69">
        <f>+ROUND(Q119*Parámetros!$C$109,0)</f>
        <v>1</v>
      </c>
      <c r="AD119" s="69">
        <f>+ROUND(R119*Parámetros!$C$110,0)</f>
        <v>2</v>
      </c>
      <c r="AE119" s="69">
        <f>+ROUND(S119*Parámetros!$C$111,0)</f>
        <v>5</v>
      </c>
      <c r="AF119" s="69">
        <f>+ROUND(T119*Parámetros!$C$112,0)</f>
        <v>6</v>
      </c>
      <c r="AG119" s="69">
        <f>+ROUND(U119*Parámetros!$C$113,0)</f>
        <v>12</v>
      </c>
      <c r="AH119" s="69">
        <f t="shared" si="11"/>
        <v>27</v>
      </c>
      <c r="AI119" s="148">
        <f t="shared" si="13"/>
        <v>15</v>
      </c>
      <c r="AJ119" s="68">
        <f t="shared" si="8"/>
        <v>264</v>
      </c>
    </row>
    <row r="120" spans="1:36" x14ac:dyDescent="0.25">
      <c r="A120" s="19">
        <v>44002</v>
      </c>
      <c r="B120" s="145">
        <f t="shared" si="9"/>
        <v>110</v>
      </c>
      <c r="C120" s="65">
        <f>+'Modelo predictivo'!N117</f>
        <v>1655.6923607140779</v>
      </c>
      <c r="D120" s="68">
        <f>+$C120*'Estructura Poblacion'!C$19</f>
        <v>67.541399395485968</v>
      </c>
      <c r="E120" s="68">
        <f>+$C120*'Estructura Poblacion'!D$19</f>
        <v>111.0765785528029</v>
      </c>
      <c r="F120" s="68">
        <f>+$C120*'Estructura Poblacion'!E$19</f>
        <v>337.09390466113177</v>
      </c>
      <c r="G120" s="68">
        <f>+$C120*'Estructura Poblacion'!F$19</f>
        <v>384.72386552730228</v>
      </c>
      <c r="H120" s="68">
        <f>+$C120*'Estructura Poblacion'!G$19</f>
        <v>308.06482718943766</v>
      </c>
      <c r="I120" s="68">
        <f>+$C120*'Estructura Poblacion'!H$19</f>
        <v>209.67757217396121</v>
      </c>
      <c r="J120" s="68">
        <f>+$C120*'Estructura Poblacion'!I$19</f>
        <v>111.52655456476482</v>
      </c>
      <c r="K120" s="68">
        <f>+$C120*'Estructura Poblacion'!J$19</f>
        <v>61.43297503310275</v>
      </c>
      <c r="L120" s="68">
        <f>+$C120*'Estructura Poblacion'!K$19</f>
        <v>64.554683616088653</v>
      </c>
      <c r="M120" s="147">
        <f>+ROUND(D120*Parámetros!$B$105,0)</f>
        <v>0</v>
      </c>
      <c r="N120" s="147">
        <f>+ROUND(E120*Parámetros!$B$106,0)</f>
        <v>0</v>
      </c>
      <c r="O120" s="147">
        <f>+ROUND(F120*Parámetros!$B$107,0)</f>
        <v>4</v>
      </c>
      <c r="P120" s="147">
        <f>+ROUND(G120*Parámetros!$B$108,0)</f>
        <v>12</v>
      </c>
      <c r="Q120" s="147">
        <f>+ROUND(H120*Parámetros!$B$109,0)</f>
        <v>15</v>
      </c>
      <c r="R120" s="147">
        <f>+ROUND(I120*Parámetros!$B$110,0)</f>
        <v>21</v>
      </c>
      <c r="S120" s="147">
        <f>+ROUND(J120*Parámetros!$B$111,0)</f>
        <v>19</v>
      </c>
      <c r="T120" s="147">
        <f>+ROUND(K120*Parámetros!$B$112,0)</f>
        <v>15</v>
      </c>
      <c r="U120" s="147">
        <f>+ROUND(L120*Parámetros!$B$113,0)</f>
        <v>18</v>
      </c>
      <c r="V120" s="147">
        <f t="shared" si="10"/>
        <v>104</v>
      </c>
      <c r="W120" s="147">
        <f t="shared" si="12"/>
        <v>61</v>
      </c>
      <c r="X120" s="68">
        <f t="shared" si="7"/>
        <v>998</v>
      </c>
      <c r="Y120" s="69">
        <f>+ROUND(M120*Parámetros!$C$105,0)</f>
        <v>0</v>
      </c>
      <c r="Z120" s="69">
        <f>+ROUND(N120*Parámetros!$C$106,0)</f>
        <v>0</v>
      </c>
      <c r="AA120" s="69">
        <f>+ROUND(O120*Parámetros!$C$107,0)</f>
        <v>0</v>
      </c>
      <c r="AB120" s="69">
        <f>+ROUND(P120*Parámetros!$C$108,0)</f>
        <v>1</v>
      </c>
      <c r="AC120" s="69">
        <f>+ROUND(Q120*Parámetros!$C$109,0)</f>
        <v>1</v>
      </c>
      <c r="AD120" s="69">
        <f>+ROUND(R120*Parámetros!$C$110,0)</f>
        <v>3</v>
      </c>
      <c r="AE120" s="69">
        <f>+ROUND(S120*Parámetros!$C$111,0)</f>
        <v>5</v>
      </c>
      <c r="AF120" s="69">
        <f>+ROUND(T120*Parámetros!$C$112,0)</f>
        <v>6</v>
      </c>
      <c r="AG120" s="69">
        <f>+ROUND(U120*Parámetros!$C$113,0)</f>
        <v>13</v>
      </c>
      <c r="AH120" s="69">
        <f t="shared" si="11"/>
        <v>29</v>
      </c>
      <c r="AI120" s="148">
        <f t="shared" si="13"/>
        <v>17</v>
      </c>
      <c r="AJ120" s="68">
        <f t="shared" si="8"/>
        <v>276</v>
      </c>
    </row>
    <row r="121" spans="1:36" x14ac:dyDescent="0.25">
      <c r="A121" s="19">
        <v>44003</v>
      </c>
      <c r="B121" s="145">
        <f t="shared" si="9"/>
        <v>111</v>
      </c>
      <c r="C121" s="65">
        <f>+'Modelo predictivo'!N118</f>
        <v>1730.5844581797719</v>
      </c>
      <c r="D121" s="68">
        <f>+$C121*'Estructura Poblacion'!C$19</f>
        <v>70.596506241732769</v>
      </c>
      <c r="E121" s="68">
        <f>+$C121*'Estructura Poblacion'!D$19</f>
        <v>116.10091649414881</v>
      </c>
      <c r="F121" s="68">
        <f>+$C121*'Estructura Poblacion'!E$19</f>
        <v>352.34170682655622</v>
      </c>
      <c r="G121" s="68">
        <f>+$C121*'Estructura Poblacion'!F$19</f>
        <v>402.12611845671887</v>
      </c>
      <c r="H121" s="68">
        <f>+$C121*'Estructura Poblacion'!G$19</f>
        <v>321.9995542021739</v>
      </c>
      <c r="I121" s="68">
        <f>+$C121*'Estructura Poblacion'!H$19</f>
        <v>219.16193868082229</v>
      </c>
      <c r="J121" s="68">
        <f>+$C121*'Estructura Poblacion'!I$19</f>
        <v>116.57124631587921</v>
      </c>
      <c r="K121" s="68">
        <f>+$C121*'Estructura Poblacion'!J$19</f>
        <v>64.211778911742613</v>
      </c>
      <c r="L121" s="68">
        <f>+$C121*'Estructura Poblacion'!K$19</f>
        <v>67.474692049997259</v>
      </c>
      <c r="M121" s="147">
        <f>+ROUND(D121*Parámetros!$B$105,0)</f>
        <v>0</v>
      </c>
      <c r="N121" s="147">
        <f>+ROUND(E121*Parámetros!$B$106,0)</f>
        <v>0</v>
      </c>
      <c r="O121" s="147">
        <f>+ROUND(F121*Parámetros!$B$107,0)</f>
        <v>4</v>
      </c>
      <c r="P121" s="147">
        <f>+ROUND(G121*Parámetros!$B$108,0)</f>
        <v>13</v>
      </c>
      <c r="Q121" s="147">
        <f>+ROUND(H121*Parámetros!$B$109,0)</f>
        <v>16</v>
      </c>
      <c r="R121" s="147">
        <f>+ROUND(I121*Parámetros!$B$110,0)</f>
        <v>22</v>
      </c>
      <c r="S121" s="147">
        <f>+ROUND(J121*Parámetros!$B$111,0)</f>
        <v>19</v>
      </c>
      <c r="T121" s="147">
        <f>+ROUND(K121*Parámetros!$B$112,0)</f>
        <v>16</v>
      </c>
      <c r="U121" s="147">
        <f>+ROUND(L121*Parámetros!$B$113,0)</f>
        <v>18</v>
      </c>
      <c r="V121" s="147">
        <f t="shared" si="10"/>
        <v>108</v>
      </c>
      <c r="W121" s="147">
        <f t="shared" si="12"/>
        <v>64</v>
      </c>
      <c r="X121" s="68">
        <f t="shared" si="7"/>
        <v>1042</v>
      </c>
      <c r="Y121" s="69">
        <f>+ROUND(M121*Parámetros!$C$105,0)</f>
        <v>0</v>
      </c>
      <c r="Z121" s="69">
        <f>+ROUND(N121*Parámetros!$C$106,0)</f>
        <v>0</v>
      </c>
      <c r="AA121" s="69">
        <f>+ROUND(O121*Parámetros!$C$107,0)</f>
        <v>0</v>
      </c>
      <c r="AB121" s="69">
        <f>+ROUND(P121*Parámetros!$C$108,0)</f>
        <v>1</v>
      </c>
      <c r="AC121" s="69">
        <f>+ROUND(Q121*Parámetros!$C$109,0)</f>
        <v>1</v>
      </c>
      <c r="AD121" s="69">
        <f>+ROUND(R121*Parámetros!$C$110,0)</f>
        <v>3</v>
      </c>
      <c r="AE121" s="69">
        <f>+ROUND(S121*Parámetros!$C$111,0)</f>
        <v>5</v>
      </c>
      <c r="AF121" s="69">
        <f>+ROUND(T121*Parámetros!$C$112,0)</f>
        <v>7</v>
      </c>
      <c r="AG121" s="69">
        <f>+ROUND(U121*Parámetros!$C$113,0)</f>
        <v>13</v>
      </c>
      <c r="AH121" s="69">
        <f t="shared" si="11"/>
        <v>30</v>
      </c>
      <c r="AI121" s="148">
        <f t="shared" si="13"/>
        <v>18</v>
      </c>
      <c r="AJ121" s="68">
        <f t="shared" si="8"/>
        <v>288</v>
      </c>
    </row>
    <row r="122" spans="1:36" x14ac:dyDescent="0.25">
      <c r="A122" s="19">
        <v>44004</v>
      </c>
      <c r="B122" s="145">
        <f t="shared" si="9"/>
        <v>112</v>
      </c>
      <c r="C122" s="65">
        <f>+'Modelo predictivo'!N119</f>
        <v>1868.0077356472611</v>
      </c>
      <c r="D122" s="68">
        <f>+$C122*'Estructura Poblacion'!C$19</f>
        <v>76.202475496591973</v>
      </c>
      <c r="E122" s="68">
        <f>+$C122*'Estructura Poblacion'!D$19</f>
        <v>125.32032695758649</v>
      </c>
      <c r="F122" s="68">
        <f>+$C122*'Estructura Poblacion'!E$19</f>
        <v>380.32066613809582</v>
      </c>
      <c r="G122" s="68">
        <f>+$C122*'Estructura Poblacion'!F$19</f>
        <v>434.05838786570575</v>
      </c>
      <c r="H122" s="68">
        <f>+$C122*'Estructura Poblacion'!G$19</f>
        <v>347.56908585512519</v>
      </c>
      <c r="I122" s="68">
        <f>+$C122*'Estructura Poblacion'!H$19</f>
        <v>236.56527994353394</v>
      </c>
      <c r="J122" s="68">
        <f>+$C122*'Estructura Poblacion'!I$19</f>
        <v>125.82800500886292</v>
      </c>
      <c r="K122" s="68">
        <f>+$C122*'Estructura Poblacion'!J$19</f>
        <v>69.310745950514459</v>
      </c>
      <c r="L122" s="68">
        <f>+$C122*'Estructura Poblacion'!K$19</f>
        <v>72.832762431244689</v>
      </c>
      <c r="M122" s="147">
        <f>+ROUND(D122*Parámetros!$B$105,0)</f>
        <v>0</v>
      </c>
      <c r="N122" s="147">
        <f>+ROUND(E122*Parámetros!$B$106,0)</f>
        <v>0</v>
      </c>
      <c r="O122" s="147">
        <f>+ROUND(F122*Parámetros!$B$107,0)</f>
        <v>5</v>
      </c>
      <c r="P122" s="147">
        <f>+ROUND(G122*Parámetros!$B$108,0)</f>
        <v>14</v>
      </c>
      <c r="Q122" s="147">
        <f>+ROUND(H122*Parámetros!$B$109,0)</f>
        <v>17</v>
      </c>
      <c r="R122" s="147">
        <f>+ROUND(I122*Parámetros!$B$110,0)</f>
        <v>24</v>
      </c>
      <c r="S122" s="147">
        <f>+ROUND(J122*Parámetros!$B$111,0)</f>
        <v>21</v>
      </c>
      <c r="T122" s="147">
        <f>+ROUND(K122*Parámetros!$B$112,0)</f>
        <v>17</v>
      </c>
      <c r="U122" s="147">
        <f>+ROUND(L122*Parámetros!$B$113,0)</f>
        <v>20</v>
      </c>
      <c r="V122" s="147">
        <f t="shared" si="10"/>
        <v>118</v>
      </c>
      <c r="W122" s="147">
        <f t="shared" si="12"/>
        <v>68</v>
      </c>
      <c r="X122" s="68">
        <f t="shared" si="7"/>
        <v>1092</v>
      </c>
      <c r="Y122" s="69">
        <f>+ROUND(M122*Parámetros!$C$105,0)</f>
        <v>0</v>
      </c>
      <c r="Z122" s="69">
        <f>+ROUND(N122*Parámetros!$C$106,0)</f>
        <v>0</v>
      </c>
      <c r="AA122" s="69">
        <f>+ROUND(O122*Parámetros!$C$107,0)</f>
        <v>0</v>
      </c>
      <c r="AB122" s="69">
        <f>+ROUND(P122*Parámetros!$C$108,0)</f>
        <v>1</v>
      </c>
      <c r="AC122" s="69">
        <f>+ROUND(Q122*Parámetros!$C$109,0)</f>
        <v>1</v>
      </c>
      <c r="AD122" s="69">
        <f>+ROUND(R122*Parámetros!$C$110,0)</f>
        <v>3</v>
      </c>
      <c r="AE122" s="69">
        <f>+ROUND(S122*Parámetros!$C$111,0)</f>
        <v>6</v>
      </c>
      <c r="AF122" s="69">
        <f>+ROUND(T122*Parámetros!$C$112,0)</f>
        <v>7</v>
      </c>
      <c r="AG122" s="69">
        <f>+ROUND(U122*Parámetros!$C$113,0)</f>
        <v>14</v>
      </c>
      <c r="AH122" s="69">
        <f t="shared" si="11"/>
        <v>32</v>
      </c>
      <c r="AI122" s="148">
        <f t="shared" si="13"/>
        <v>18</v>
      </c>
      <c r="AJ122" s="68">
        <f t="shared" si="8"/>
        <v>302</v>
      </c>
    </row>
    <row r="123" spans="1:36" x14ac:dyDescent="0.25">
      <c r="A123" s="19">
        <v>44005</v>
      </c>
      <c r="B123" s="145">
        <f t="shared" si="9"/>
        <v>113</v>
      </c>
      <c r="C123" s="65">
        <f>+'Modelo predictivo'!N120</f>
        <v>1959.6058531180024</v>
      </c>
      <c r="D123" s="68">
        <f>+$C123*'Estructura Poblacion'!C$19</f>
        <v>79.939078492874302</v>
      </c>
      <c r="E123" s="68">
        <f>+$C123*'Estructura Poblacion'!D$19</f>
        <v>131.4654332176284</v>
      </c>
      <c r="F123" s="68">
        <f>+$C123*'Estructura Poblacion'!E$19</f>
        <v>398.96976292109014</v>
      </c>
      <c r="G123" s="68">
        <f>+$C123*'Estructura Poblacion'!F$19</f>
        <v>455.34252413675131</v>
      </c>
      <c r="H123" s="68">
        <f>+$C123*'Estructura Poblacion'!G$19</f>
        <v>364.61220261948085</v>
      </c>
      <c r="I123" s="68">
        <f>+$C123*'Estructura Poblacion'!H$19</f>
        <v>248.16530380224586</v>
      </c>
      <c r="J123" s="68">
        <f>+$C123*'Estructura Poblacion'!I$19</f>
        <v>131.99800535948631</v>
      </c>
      <c r="K123" s="68">
        <f>+$C123*'Estructura Poblacion'!J$19</f>
        <v>72.709411667152992</v>
      </c>
      <c r="L123" s="68">
        <f>+$C123*'Estructura Poblacion'!K$19</f>
        <v>76.404130901292348</v>
      </c>
      <c r="M123" s="147">
        <f>+ROUND(D123*Parámetros!$B$105,0)</f>
        <v>0</v>
      </c>
      <c r="N123" s="147">
        <f>+ROUND(E123*Parámetros!$B$106,0)</f>
        <v>0</v>
      </c>
      <c r="O123" s="147">
        <f>+ROUND(F123*Parámetros!$B$107,0)</f>
        <v>5</v>
      </c>
      <c r="P123" s="147">
        <f>+ROUND(G123*Parámetros!$B$108,0)</f>
        <v>15</v>
      </c>
      <c r="Q123" s="147">
        <f>+ROUND(H123*Parámetros!$B$109,0)</f>
        <v>18</v>
      </c>
      <c r="R123" s="147">
        <f>+ROUND(I123*Parámetros!$B$110,0)</f>
        <v>25</v>
      </c>
      <c r="S123" s="147">
        <f>+ROUND(J123*Parámetros!$B$111,0)</f>
        <v>22</v>
      </c>
      <c r="T123" s="147">
        <f>+ROUND(K123*Parámetros!$B$112,0)</f>
        <v>18</v>
      </c>
      <c r="U123" s="147">
        <f>+ROUND(L123*Parámetros!$B$113,0)</f>
        <v>21</v>
      </c>
      <c r="V123" s="147">
        <f t="shared" si="10"/>
        <v>124</v>
      </c>
      <c r="W123" s="147">
        <f t="shared" si="12"/>
        <v>71</v>
      </c>
      <c r="X123" s="68">
        <f t="shared" si="7"/>
        <v>1145</v>
      </c>
      <c r="Y123" s="69">
        <f>+ROUND(M123*Parámetros!$C$105,0)</f>
        <v>0</v>
      </c>
      <c r="Z123" s="69">
        <f>+ROUND(N123*Parámetros!$C$106,0)</f>
        <v>0</v>
      </c>
      <c r="AA123" s="69">
        <f>+ROUND(O123*Parámetros!$C$107,0)</f>
        <v>0</v>
      </c>
      <c r="AB123" s="69">
        <f>+ROUND(P123*Parámetros!$C$108,0)</f>
        <v>1</v>
      </c>
      <c r="AC123" s="69">
        <f>+ROUND(Q123*Parámetros!$C$109,0)</f>
        <v>1</v>
      </c>
      <c r="AD123" s="69">
        <f>+ROUND(R123*Parámetros!$C$110,0)</f>
        <v>3</v>
      </c>
      <c r="AE123" s="69">
        <f>+ROUND(S123*Parámetros!$C$111,0)</f>
        <v>6</v>
      </c>
      <c r="AF123" s="69">
        <f>+ROUND(T123*Parámetros!$C$112,0)</f>
        <v>8</v>
      </c>
      <c r="AG123" s="69">
        <f>+ROUND(U123*Parámetros!$C$113,0)</f>
        <v>15</v>
      </c>
      <c r="AH123" s="69">
        <f t="shared" si="11"/>
        <v>34</v>
      </c>
      <c r="AI123" s="148">
        <f t="shared" si="13"/>
        <v>20</v>
      </c>
      <c r="AJ123" s="68">
        <f t="shared" si="8"/>
        <v>316</v>
      </c>
    </row>
    <row r="124" spans="1:36" x14ac:dyDescent="0.25">
      <c r="A124" s="19">
        <v>44006</v>
      </c>
      <c r="B124" s="145">
        <f t="shared" si="9"/>
        <v>114</v>
      </c>
      <c r="C124" s="65">
        <f>+'Modelo predictivo'!N121</f>
        <v>2055.6813602522016</v>
      </c>
      <c r="D124" s="68">
        <f>+$C124*'Estructura Poblacion'!C$19</f>
        <v>83.85832964933681</v>
      </c>
      <c r="E124" s="68">
        <f>+$C124*'Estructura Poblacion'!D$19</f>
        <v>137.91091721478213</v>
      </c>
      <c r="F124" s="68">
        <f>+$C124*'Estructura Poblacion'!E$19</f>
        <v>418.530442556163</v>
      </c>
      <c r="G124" s="68">
        <f>+$C124*'Estructura Poblacion'!F$19</f>
        <v>477.66704610967599</v>
      </c>
      <c r="H124" s="68">
        <f>+$C124*'Estructura Poblacion'!G$19</f>
        <v>382.48840064075432</v>
      </c>
      <c r="I124" s="68">
        <f>+$C124*'Estructura Poblacion'!H$19</f>
        <v>260.33234615822602</v>
      </c>
      <c r="J124" s="68">
        <f>+$C124*'Estructura Poblacion'!I$19</f>
        <v>138.46960029039394</v>
      </c>
      <c r="K124" s="68">
        <f>+$C124*'Estructura Poblacion'!J$19</f>
        <v>76.274206897906126</v>
      </c>
      <c r="L124" s="68">
        <f>+$C124*'Estructura Poblacion'!K$19</f>
        <v>80.150070734963251</v>
      </c>
      <c r="M124" s="147">
        <f>+ROUND(D124*Parámetros!$B$105,0)</f>
        <v>0</v>
      </c>
      <c r="N124" s="147">
        <f>+ROUND(E124*Parámetros!$B$106,0)</f>
        <v>0</v>
      </c>
      <c r="O124" s="147">
        <f>+ROUND(F124*Parámetros!$B$107,0)</f>
        <v>5</v>
      </c>
      <c r="P124" s="147">
        <f>+ROUND(G124*Parámetros!$B$108,0)</f>
        <v>15</v>
      </c>
      <c r="Q124" s="147">
        <f>+ROUND(H124*Parámetros!$B$109,0)</f>
        <v>19</v>
      </c>
      <c r="R124" s="147">
        <f>+ROUND(I124*Parámetros!$B$110,0)</f>
        <v>27</v>
      </c>
      <c r="S124" s="147">
        <f>+ROUND(J124*Parámetros!$B$111,0)</f>
        <v>23</v>
      </c>
      <c r="T124" s="147">
        <f>+ROUND(K124*Parámetros!$B$112,0)</f>
        <v>19</v>
      </c>
      <c r="U124" s="147">
        <f>+ROUND(L124*Parámetros!$B$113,0)</f>
        <v>22</v>
      </c>
      <c r="V124" s="147">
        <f t="shared" si="10"/>
        <v>130</v>
      </c>
      <c r="W124" s="147">
        <f t="shared" si="12"/>
        <v>75</v>
      </c>
      <c r="X124" s="68">
        <f t="shared" si="7"/>
        <v>1200</v>
      </c>
      <c r="Y124" s="69">
        <f>+ROUND(M124*Parámetros!$C$105,0)</f>
        <v>0</v>
      </c>
      <c r="Z124" s="69">
        <f>+ROUND(N124*Parámetros!$C$106,0)</f>
        <v>0</v>
      </c>
      <c r="AA124" s="69">
        <f>+ROUND(O124*Parámetros!$C$107,0)</f>
        <v>0</v>
      </c>
      <c r="AB124" s="69">
        <f>+ROUND(P124*Parámetros!$C$108,0)</f>
        <v>1</v>
      </c>
      <c r="AC124" s="69">
        <f>+ROUND(Q124*Parámetros!$C$109,0)</f>
        <v>1</v>
      </c>
      <c r="AD124" s="69">
        <f>+ROUND(R124*Parámetros!$C$110,0)</f>
        <v>3</v>
      </c>
      <c r="AE124" s="69">
        <f>+ROUND(S124*Parámetros!$C$111,0)</f>
        <v>6</v>
      </c>
      <c r="AF124" s="69">
        <f>+ROUND(T124*Parámetros!$C$112,0)</f>
        <v>8</v>
      </c>
      <c r="AG124" s="69">
        <f>+ROUND(U124*Parámetros!$C$113,0)</f>
        <v>16</v>
      </c>
      <c r="AH124" s="69">
        <f t="shared" si="11"/>
        <v>35</v>
      </c>
      <c r="AI124" s="148">
        <f t="shared" si="13"/>
        <v>21</v>
      </c>
      <c r="AJ124" s="68">
        <f t="shared" si="8"/>
        <v>330</v>
      </c>
    </row>
    <row r="125" spans="1:36" x14ac:dyDescent="0.25">
      <c r="A125" s="19">
        <v>44007</v>
      </c>
      <c r="B125" s="145">
        <f t="shared" si="9"/>
        <v>115</v>
      </c>
      <c r="C125" s="65">
        <f>+'Modelo predictivo'!N122</f>
        <v>2156.451692931354</v>
      </c>
      <c r="D125" s="68">
        <f>+$C125*'Estructura Poblacion'!C$19</f>
        <v>87.969098925196263</v>
      </c>
      <c r="E125" s="68">
        <f>+$C125*'Estructura Poblacion'!D$19</f>
        <v>144.67136622041772</v>
      </c>
      <c r="F125" s="68">
        <f>+$C125*'Estructura Poblacion'!E$19</f>
        <v>439.04697432427866</v>
      </c>
      <c r="G125" s="68">
        <f>+$C125*'Estructura Poblacion'!F$19</f>
        <v>501.08247812995501</v>
      </c>
      <c r="H125" s="68">
        <f>+$C125*'Estructura Poblacion'!G$19</f>
        <v>401.23813691980348</v>
      </c>
      <c r="I125" s="68">
        <f>+$C125*'Estructura Poblacion'!H$19</f>
        <v>273.09394318233399</v>
      </c>
      <c r="J125" s="68">
        <f>+$C125*'Estructura Poblacion'!I$19</f>
        <v>145.25743616662157</v>
      </c>
      <c r="K125" s="68">
        <f>+$C125*'Estructura Poblacion'!J$19</f>
        <v>80.013199405479142</v>
      </c>
      <c r="L125" s="68">
        <f>+$C125*'Estructura Poblacion'!K$19</f>
        <v>84.079059657268289</v>
      </c>
      <c r="M125" s="147">
        <f>+ROUND(D125*Parámetros!$B$105,0)</f>
        <v>0</v>
      </c>
      <c r="N125" s="147">
        <f>+ROUND(E125*Parámetros!$B$106,0)</f>
        <v>0</v>
      </c>
      <c r="O125" s="147">
        <f>+ROUND(F125*Parámetros!$B$107,0)</f>
        <v>5</v>
      </c>
      <c r="P125" s="147">
        <f>+ROUND(G125*Parámetros!$B$108,0)</f>
        <v>16</v>
      </c>
      <c r="Q125" s="147">
        <f>+ROUND(H125*Parámetros!$B$109,0)</f>
        <v>20</v>
      </c>
      <c r="R125" s="147">
        <f>+ROUND(I125*Parámetros!$B$110,0)</f>
        <v>28</v>
      </c>
      <c r="S125" s="147">
        <f>+ROUND(J125*Parámetros!$B$111,0)</f>
        <v>24</v>
      </c>
      <c r="T125" s="147">
        <f>+ROUND(K125*Parámetros!$B$112,0)</f>
        <v>19</v>
      </c>
      <c r="U125" s="147">
        <f>+ROUND(L125*Parámetros!$B$113,0)</f>
        <v>23</v>
      </c>
      <c r="V125" s="147">
        <f t="shared" si="10"/>
        <v>135</v>
      </c>
      <c r="W125" s="147">
        <f t="shared" si="12"/>
        <v>77</v>
      </c>
      <c r="X125" s="68">
        <f t="shared" si="7"/>
        <v>1258</v>
      </c>
      <c r="Y125" s="69">
        <f>+ROUND(M125*Parámetros!$C$105,0)</f>
        <v>0</v>
      </c>
      <c r="Z125" s="69">
        <f>+ROUND(N125*Parámetros!$C$106,0)</f>
        <v>0</v>
      </c>
      <c r="AA125" s="69">
        <f>+ROUND(O125*Parámetros!$C$107,0)</f>
        <v>0</v>
      </c>
      <c r="AB125" s="69">
        <f>+ROUND(P125*Parámetros!$C$108,0)</f>
        <v>1</v>
      </c>
      <c r="AC125" s="69">
        <f>+ROUND(Q125*Parámetros!$C$109,0)</f>
        <v>1</v>
      </c>
      <c r="AD125" s="69">
        <f>+ROUND(R125*Parámetros!$C$110,0)</f>
        <v>3</v>
      </c>
      <c r="AE125" s="69">
        <f>+ROUND(S125*Parámetros!$C$111,0)</f>
        <v>7</v>
      </c>
      <c r="AF125" s="69">
        <f>+ROUND(T125*Parámetros!$C$112,0)</f>
        <v>8</v>
      </c>
      <c r="AG125" s="69">
        <f>+ROUND(U125*Parámetros!$C$113,0)</f>
        <v>16</v>
      </c>
      <c r="AH125" s="69">
        <f t="shared" si="11"/>
        <v>36</v>
      </c>
      <c r="AI125" s="148">
        <f t="shared" si="13"/>
        <v>21</v>
      </c>
      <c r="AJ125" s="68">
        <f t="shared" si="8"/>
        <v>345</v>
      </c>
    </row>
    <row r="126" spans="1:36" x14ac:dyDescent="0.25">
      <c r="A126" s="19">
        <v>44008</v>
      </c>
      <c r="B126" s="145">
        <f t="shared" si="9"/>
        <v>116</v>
      </c>
      <c r="C126" s="65">
        <f>+'Modelo predictivo'!N123</f>
        <v>2262.1447032243013</v>
      </c>
      <c r="D126" s="68">
        <f>+$C126*'Estructura Poblacion'!C$19</f>
        <v>92.280681191861049</v>
      </c>
      <c r="E126" s="68">
        <f>+$C126*'Estructura Poblacion'!D$19</f>
        <v>151.76206630387009</v>
      </c>
      <c r="F126" s="68">
        <f>+$C126*'Estructura Poblacion'!E$19</f>
        <v>460.56574821031188</v>
      </c>
      <c r="G126" s="68">
        <f>+$C126*'Estructura Poblacion'!F$19</f>
        <v>525.64176489357965</v>
      </c>
      <c r="H126" s="68">
        <f>+$C126*'Estructura Poblacion'!G$19</f>
        <v>420.90380653549551</v>
      </c>
      <c r="I126" s="68">
        <f>+$C126*'Estructura Poblacion'!H$19</f>
        <v>286.47895015574585</v>
      </c>
      <c r="J126" s="68">
        <f>+$C126*'Estructura Poblacion'!I$19</f>
        <v>152.37686098203039</v>
      </c>
      <c r="K126" s="68">
        <f>+$C126*'Estructura Poblacion'!J$19</f>
        <v>83.934843435834964</v>
      </c>
      <c r="L126" s="68">
        <f>+$C126*'Estructura Poblacion'!K$19</f>
        <v>88.199981515572063</v>
      </c>
      <c r="M126" s="147">
        <f>+ROUND(D126*Parámetros!$B$105,0)</f>
        <v>0</v>
      </c>
      <c r="N126" s="147">
        <f>+ROUND(E126*Parámetros!$B$106,0)</f>
        <v>0</v>
      </c>
      <c r="O126" s="147">
        <f>+ROUND(F126*Parámetros!$B$107,0)</f>
        <v>6</v>
      </c>
      <c r="P126" s="147">
        <f>+ROUND(G126*Parámetros!$B$108,0)</f>
        <v>17</v>
      </c>
      <c r="Q126" s="147">
        <f>+ROUND(H126*Parámetros!$B$109,0)</f>
        <v>21</v>
      </c>
      <c r="R126" s="147">
        <f>+ROUND(I126*Parámetros!$B$110,0)</f>
        <v>29</v>
      </c>
      <c r="S126" s="147">
        <f>+ROUND(J126*Parámetros!$B$111,0)</f>
        <v>25</v>
      </c>
      <c r="T126" s="147">
        <f>+ROUND(K126*Parámetros!$B$112,0)</f>
        <v>20</v>
      </c>
      <c r="U126" s="147">
        <f>+ROUND(L126*Parámetros!$B$113,0)</f>
        <v>24</v>
      </c>
      <c r="V126" s="147">
        <f t="shared" si="10"/>
        <v>142</v>
      </c>
      <c r="W126" s="147">
        <f t="shared" si="12"/>
        <v>82</v>
      </c>
      <c r="X126" s="68">
        <f t="shared" si="7"/>
        <v>1318</v>
      </c>
      <c r="Y126" s="69">
        <f>+ROUND(M126*Parámetros!$C$105,0)</f>
        <v>0</v>
      </c>
      <c r="Z126" s="69">
        <f>+ROUND(N126*Parámetros!$C$106,0)</f>
        <v>0</v>
      </c>
      <c r="AA126" s="69">
        <f>+ROUND(O126*Parámetros!$C$107,0)</f>
        <v>0</v>
      </c>
      <c r="AB126" s="69">
        <f>+ROUND(P126*Parámetros!$C$108,0)</f>
        <v>1</v>
      </c>
      <c r="AC126" s="69">
        <f>+ROUND(Q126*Parámetros!$C$109,0)</f>
        <v>1</v>
      </c>
      <c r="AD126" s="69">
        <f>+ROUND(R126*Parámetros!$C$110,0)</f>
        <v>4</v>
      </c>
      <c r="AE126" s="69">
        <f>+ROUND(S126*Parámetros!$C$111,0)</f>
        <v>7</v>
      </c>
      <c r="AF126" s="69">
        <f>+ROUND(T126*Parámetros!$C$112,0)</f>
        <v>9</v>
      </c>
      <c r="AG126" s="69">
        <f>+ROUND(U126*Parámetros!$C$113,0)</f>
        <v>17</v>
      </c>
      <c r="AH126" s="69">
        <f t="shared" si="11"/>
        <v>39</v>
      </c>
      <c r="AI126" s="148">
        <f t="shared" si="13"/>
        <v>23</v>
      </c>
      <c r="AJ126" s="68">
        <f t="shared" si="8"/>
        <v>361</v>
      </c>
    </row>
    <row r="127" spans="1:36" x14ac:dyDescent="0.25">
      <c r="A127" s="19">
        <v>44009</v>
      </c>
      <c r="B127" s="145">
        <f t="shared" si="9"/>
        <v>117</v>
      </c>
      <c r="C127" s="65">
        <f>+'Modelo predictivo'!N124</f>
        <v>2372.9991439580917</v>
      </c>
      <c r="D127" s="68">
        <f>+$C127*'Estructura Poblacion'!C$19</f>
        <v>96.802816000247191</v>
      </c>
      <c r="E127" s="68">
        <f>+$C127*'Estructura Poblacion'!D$19</f>
        <v>159.19903484117935</v>
      </c>
      <c r="F127" s="68">
        <f>+$C127*'Estructura Poblacion'!E$19</f>
        <v>483.13537356019447</v>
      </c>
      <c r="G127" s="68">
        <f>+$C127*'Estructura Poblacion'!F$19</f>
        <v>551.40038404404629</v>
      </c>
      <c r="H127" s="68">
        <f>+$C127*'Estructura Poblacion'!G$19</f>
        <v>441.52983280592434</v>
      </c>
      <c r="I127" s="68">
        <f>+$C127*'Estructura Poblacion'!H$19</f>
        <v>300.51760283621041</v>
      </c>
      <c r="J127" s="68">
        <f>+$C127*'Estructura Poblacion'!I$19</f>
        <v>159.84395699974198</v>
      </c>
      <c r="K127" s="68">
        <f>+$C127*'Estructura Poblacion'!J$19</f>
        <v>88.047997697759811</v>
      </c>
      <c r="L127" s="68">
        <f>+$C127*'Estructura Poblacion'!K$19</f>
        <v>92.522145172787901</v>
      </c>
      <c r="M127" s="147">
        <f>+ROUND(D127*Parámetros!$B$105,0)</f>
        <v>0</v>
      </c>
      <c r="N127" s="147">
        <f>+ROUND(E127*Parámetros!$B$106,0)</f>
        <v>0</v>
      </c>
      <c r="O127" s="147">
        <f>+ROUND(F127*Parámetros!$B$107,0)</f>
        <v>6</v>
      </c>
      <c r="P127" s="147">
        <f>+ROUND(G127*Parámetros!$B$108,0)</f>
        <v>18</v>
      </c>
      <c r="Q127" s="147">
        <f>+ROUND(H127*Parámetros!$B$109,0)</f>
        <v>22</v>
      </c>
      <c r="R127" s="147">
        <f>+ROUND(I127*Parámetros!$B$110,0)</f>
        <v>31</v>
      </c>
      <c r="S127" s="147">
        <f>+ROUND(J127*Parámetros!$B$111,0)</f>
        <v>27</v>
      </c>
      <c r="T127" s="147">
        <f>+ROUND(K127*Parámetros!$B$112,0)</f>
        <v>21</v>
      </c>
      <c r="U127" s="147">
        <f>+ROUND(L127*Parámetros!$B$113,0)</f>
        <v>25</v>
      </c>
      <c r="V127" s="147">
        <f t="shared" si="10"/>
        <v>150</v>
      </c>
      <c r="W127" s="147">
        <f t="shared" si="12"/>
        <v>83</v>
      </c>
      <c r="X127" s="68">
        <f t="shared" si="7"/>
        <v>1385</v>
      </c>
      <c r="Y127" s="69">
        <f>+ROUND(M127*Parámetros!$C$105,0)</f>
        <v>0</v>
      </c>
      <c r="Z127" s="69">
        <f>+ROUND(N127*Parámetros!$C$106,0)</f>
        <v>0</v>
      </c>
      <c r="AA127" s="69">
        <f>+ROUND(O127*Parámetros!$C$107,0)</f>
        <v>0</v>
      </c>
      <c r="AB127" s="69">
        <f>+ROUND(P127*Parámetros!$C$108,0)</f>
        <v>1</v>
      </c>
      <c r="AC127" s="69">
        <f>+ROUND(Q127*Parámetros!$C$109,0)</f>
        <v>1</v>
      </c>
      <c r="AD127" s="69">
        <f>+ROUND(R127*Parámetros!$C$110,0)</f>
        <v>4</v>
      </c>
      <c r="AE127" s="69">
        <f>+ROUND(S127*Parámetros!$C$111,0)</f>
        <v>7</v>
      </c>
      <c r="AF127" s="69">
        <f>+ROUND(T127*Parámetros!$C$112,0)</f>
        <v>9</v>
      </c>
      <c r="AG127" s="69">
        <f>+ROUND(U127*Parámetros!$C$113,0)</f>
        <v>18</v>
      </c>
      <c r="AH127" s="69">
        <f t="shared" si="11"/>
        <v>40</v>
      </c>
      <c r="AI127" s="148">
        <f t="shared" si="13"/>
        <v>23</v>
      </c>
      <c r="AJ127" s="68">
        <f t="shared" si="8"/>
        <v>378</v>
      </c>
    </row>
    <row r="128" spans="1:36" x14ac:dyDescent="0.25">
      <c r="A128" s="19">
        <v>44010</v>
      </c>
      <c r="B128" s="145">
        <f t="shared" si="9"/>
        <v>118</v>
      </c>
      <c r="C128" s="65">
        <f>+'Modelo predictivo'!N125</f>
        <v>2489.2651742845774</v>
      </c>
      <c r="D128" s="68">
        <f>+$C128*'Estructura Poblacion'!C$19</f>
        <v>101.54570820458282</v>
      </c>
      <c r="E128" s="68">
        <f>+$C128*'Estructura Poblacion'!D$19</f>
        <v>166.99905443238688</v>
      </c>
      <c r="F128" s="68">
        <f>+$C128*'Estructura Poblacion'!E$19</f>
        <v>506.80678201272934</v>
      </c>
      <c r="G128" s="68">
        <f>+$C128*'Estructura Poblacion'!F$19</f>
        <v>578.41646364800636</v>
      </c>
      <c r="H128" s="68">
        <f>+$C128*'Estructura Poblacion'!G$19</f>
        <v>463.16276135617937</v>
      </c>
      <c r="I128" s="68">
        <f>+$C128*'Estructura Poblacion'!H$19</f>
        <v>315.24158148321436</v>
      </c>
      <c r="J128" s="68">
        <f>+$C128*'Estructura Poblacion'!I$19</f>
        <v>167.67557480683448</v>
      </c>
      <c r="K128" s="68">
        <f>+$C128*'Estructura Poblacion'!J$19</f>
        <v>92.36194412145683</v>
      </c>
      <c r="L128" s="68">
        <f>+$C128*'Estructura Poblacion'!K$19</f>
        <v>97.055304219186979</v>
      </c>
      <c r="M128" s="147">
        <f>+ROUND(D128*Parámetros!$B$105,0)</f>
        <v>0</v>
      </c>
      <c r="N128" s="147">
        <f>+ROUND(E128*Parámetros!$B$106,0)</f>
        <v>1</v>
      </c>
      <c r="O128" s="147">
        <f>+ROUND(F128*Parámetros!$B$107,0)</f>
        <v>6</v>
      </c>
      <c r="P128" s="147">
        <f>+ROUND(G128*Parámetros!$B$108,0)</f>
        <v>19</v>
      </c>
      <c r="Q128" s="147">
        <f>+ROUND(H128*Parámetros!$B$109,0)</f>
        <v>23</v>
      </c>
      <c r="R128" s="147">
        <f>+ROUND(I128*Parámetros!$B$110,0)</f>
        <v>32</v>
      </c>
      <c r="S128" s="147">
        <f>+ROUND(J128*Parámetros!$B$111,0)</f>
        <v>28</v>
      </c>
      <c r="T128" s="147">
        <f>+ROUND(K128*Parámetros!$B$112,0)</f>
        <v>22</v>
      </c>
      <c r="U128" s="147">
        <f>+ROUND(L128*Parámetros!$B$113,0)</f>
        <v>26</v>
      </c>
      <c r="V128" s="147">
        <f t="shared" si="10"/>
        <v>157</v>
      </c>
      <c r="W128" s="147">
        <f t="shared" si="12"/>
        <v>88</v>
      </c>
      <c r="X128" s="68">
        <f t="shared" si="7"/>
        <v>1454</v>
      </c>
      <c r="Y128" s="69">
        <f>+ROUND(M128*Parámetros!$C$105,0)</f>
        <v>0</v>
      </c>
      <c r="Z128" s="69">
        <f>+ROUND(N128*Parámetros!$C$106,0)</f>
        <v>0</v>
      </c>
      <c r="AA128" s="69">
        <f>+ROUND(O128*Parámetros!$C$107,0)</f>
        <v>0</v>
      </c>
      <c r="AB128" s="69">
        <f>+ROUND(P128*Parámetros!$C$108,0)</f>
        <v>1</v>
      </c>
      <c r="AC128" s="69">
        <f>+ROUND(Q128*Parámetros!$C$109,0)</f>
        <v>1</v>
      </c>
      <c r="AD128" s="69">
        <f>+ROUND(R128*Parámetros!$C$110,0)</f>
        <v>4</v>
      </c>
      <c r="AE128" s="69">
        <f>+ROUND(S128*Parámetros!$C$111,0)</f>
        <v>8</v>
      </c>
      <c r="AF128" s="69">
        <f>+ROUND(T128*Parámetros!$C$112,0)</f>
        <v>10</v>
      </c>
      <c r="AG128" s="69">
        <f>+ROUND(U128*Parámetros!$C$113,0)</f>
        <v>18</v>
      </c>
      <c r="AH128" s="69">
        <f t="shared" si="11"/>
        <v>42</v>
      </c>
      <c r="AI128" s="148">
        <f t="shared" si="13"/>
        <v>25</v>
      </c>
      <c r="AJ128" s="68">
        <f t="shared" si="8"/>
        <v>395</v>
      </c>
    </row>
    <row r="129" spans="1:36" x14ac:dyDescent="0.25">
      <c r="A129" s="19">
        <v>44011</v>
      </c>
      <c r="B129" s="145">
        <f t="shared" si="9"/>
        <v>119</v>
      </c>
      <c r="C129" s="65">
        <f>+'Modelo predictivo'!N126</f>
        <v>2365.6716142073274</v>
      </c>
      <c r="D129" s="68">
        <f>+$C129*'Estructura Poblacion'!C$19</f>
        <v>96.503900800043439</v>
      </c>
      <c r="E129" s="68">
        <f>+$C129*'Estructura Poblacion'!D$19</f>
        <v>158.70744778474833</v>
      </c>
      <c r="F129" s="68">
        <f>+$C129*'Estructura Poblacion'!E$19</f>
        <v>481.64351089668588</v>
      </c>
      <c r="G129" s="68">
        <f>+$C129*'Estructura Poblacion'!F$19</f>
        <v>549.69772741690304</v>
      </c>
      <c r="H129" s="68">
        <f>+$C129*'Estructura Poblacion'!G$19</f>
        <v>440.16644293957194</v>
      </c>
      <c r="I129" s="68">
        <f>+$C129*'Estructura Poblacion'!H$19</f>
        <v>299.5896414077298</v>
      </c>
      <c r="J129" s="68">
        <f>+$C129*'Estructura Poblacion'!I$19</f>
        <v>159.35037850293648</v>
      </c>
      <c r="K129" s="68">
        <f>+$C129*'Estructura Poblacion'!J$19</f>
        <v>87.776116300639103</v>
      </c>
      <c r="L129" s="68">
        <f>+$C129*'Estructura Poblacion'!K$19</f>
        <v>92.236448158069507</v>
      </c>
      <c r="M129" s="147">
        <f>+ROUND(D129*Parámetros!$B$105,0)</f>
        <v>0</v>
      </c>
      <c r="N129" s="147">
        <f>+ROUND(E129*Parámetros!$B$106,0)</f>
        <v>0</v>
      </c>
      <c r="O129" s="147">
        <f>+ROUND(F129*Parámetros!$B$107,0)</f>
        <v>6</v>
      </c>
      <c r="P129" s="147">
        <f>+ROUND(G129*Parámetros!$B$108,0)</f>
        <v>18</v>
      </c>
      <c r="Q129" s="147">
        <f>+ROUND(H129*Parámetros!$B$109,0)</f>
        <v>22</v>
      </c>
      <c r="R129" s="147">
        <f>+ROUND(I129*Parámetros!$B$110,0)</f>
        <v>31</v>
      </c>
      <c r="S129" s="147">
        <f>+ROUND(J129*Parámetros!$B$111,0)</f>
        <v>26</v>
      </c>
      <c r="T129" s="147">
        <f>+ROUND(K129*Parámetros!$B$112,0)</f>
        <v>21</v>
      </c>
      <c r="U129" s="147">
        <f>+ROUND(L129*Parámetros!$B$113,0)</f>
        <v>25</v>
      </c>
      <c r="V129" s="147">
        <f t="shared" si="10"/>
        <v>149</v>
      </c>
      <c r="W129" s="147">
        <f t="shared" si="12"/>
        <v>91</v>
      </c>
      <c r="X129" s="68">
        <f t="shared" si="7"/>
        <v>1512</v>
      </c>
      <c r="Y129" s="69">
        <f>+ROUND(M129*Parámetros!$C$105,0)</f>
        <v>0</v>
      </c>
      <c r="Z129" s="69">
        <f>+ROUND(N129*Parámetros!$C$106,0)</f>
        <v>0</v>
      </c>
      <c r="AA129" s="69">
        <f>+ROUND(O129*Parámetros!$C$107,0)</f>
        <v>0</v>
      </c>
      <c r="AB129" s="69">
        <f>+ROUND(P129*Parámetros!$C$108,0)</f>
        <v>1</v>
      </c>
      <c r="AC129" s="69">
        <f>+ROUND(Q129*Parámetros!$C$109,0)</f>
        <v>1</v>
      </c>
      <c r="AD129" s="69">
        <f>+ROUND(R129*Parámetros!$C$110,0)</f>
        <v>4</v>
      </c>
      <c r="AE129" s="69">
        <f>+ROUND(S129*Parámetros!$C$111,0)</f>
        <v>7</v>
      </c>
      <c r="AF129" s="69">
        <f>+ROUND(T129*Parámetros!$C$112,0)</f>
        <v>9</v>
      </c>
      <c r="AG129" s="69">
        <f>+ROUND(U129*Parámetros!$C$113,0)</f>
        <v>18</v>
      </c>
      <c r="AH129" s="69">
        <f t="shared" si="11"/>
        <v>40</v>
      </c>
      <c r="AI129" s="148">
        <f t="shared" si="13"/>
        <v>25</v>
      </c>
      <c r="AJ129" s="68">
        <f t="shared" si="8"/>
        <v>410</v>
      </c>
    </row>
    <row r="130" spans="1:36" x14ac:dyDescent="0.25">
      <c r="A130" s="19">
        <v>44012</v>
      </c>
      <c r="B130" s="145">
        <f t="shared" si="9"/>
        <v>120</v>
      </c>
      <c r="C130" s="65">
        <f>+'Modelo predictivo'!N127</f>
        <v>2454.7520164549351</v>
      </c>
      <c r="D130" s="68">
        <f>+$C130*'Estructura Poblacion'!C$19</f>
        <v>100.13779751254704</v>
      </c>
      <c r="E130" s="68">
        <f>+$C130*'Estructura Poblacion'!D$19</f>
        <v>164.68364634225344</v>
      </c>
      <c r="F130" s="68">
        <f>+$C130*'Estructura Poblacion'!E$19</f>
        <v>499.78000855466831</v>
      </c>
      <c r="G130" s="68">
        <f>+$C130*'Estructura Poblacion'!F$19</f>
        <v>570.39683644742718</v>
      </c>
      <c r="H130" s="68">
        <f>+$C130*'Estructura Poblacion'!G$19</f>
        <v>456.74110341124265</v>
      </c>
      <c r="I130" s="68">
        <f>+$C130*'Estructura Poblacion'!H$19</f>
        <v>310.8708207588881</v>
      </c>
      <c r="J130" s="68">
        <f>+$C130*'Estructura Poblacion'!I$19</f>
        <v>165.3507868986328</v>
      </c>
      <c r="K130" s="68">
        <f>+$C130*'Estructura Poblacion'!J$19</f>
        <v>91.081364459696758</v>
      </c>
      <c r="L130" s="68">
        <f>+$C130*'Estructura Poblacion'!K$19</f>
        <v>95.709652069578823</v>
      </c>
      <c r="M130" s="147">
        <f>+ROUND(D130*Parámetros!$B$105,0)</f>
        <v>0</v>
      </c>
      <c r="N130" s="147">
        <f>+ROUND(E130*Parámetros!$B$106,0)</f>
        <v>0</v>
      </c>
      <c r="O130" s="147">
        <f>+ROUND(F130*Parámetros!$B$107,0)</f>
        <v>6</v>
      </c>
      <c r="P130" s="147">
        <f>+ROUND(G130*Parámetros!$B$108,0)</f>
        <v>18</v>
      </c>
      <c r="Q130" s="147">
        <f>+ROUND(H130*Parámetros!$B$109,0)</f>
        <v>22</v>
      </c>
      <c r="R130" s="147">
        <f>+ROUND(I130*Parámetros!$B$110,0)</f>
        <v>32</v>
      </c>
      <c r="S130" s="147">
        <f>+ROUND(J130*Parámetros!$B$111,0)</f>
        <v>27</v>
      </c>
      <c r="T130" s="147">
        <f>+ROUND(K130*Parámetros!$B$112,0)</f>
        <v>22</v>
      </c>
      <c r="U130" s="147">
        <f>+ROUND(L130*Parámetros!$B$113,0)</f>
        <v>26</v>
      </c>
      <c r="V130" s="147">
        <f t="shared" si="10"/>
        <v>153</v>
      </c>
      <c r="W130" s="147">
        <f t="shared" si="12"/>
        <v>96</v>
      </c>
      <c r="X130" s="68">
        <f t="shared" si="7"/>
        <v>1569</v>
      </c>
      <c r="Y130" s="69">
        <f>+ROUND(M130*Parámetros!$C$105,0)</f>
        <v>0</v>
      </c>
      <c r="Z130" s="69">
        <f>+ROUND(N130*Parámetros!$C$106,0)</f>
        <v>0</v>
      </c>
      <c r="AA130" s="69">
        <f>+ROUND(O130*Parámetros!$C$107,0)</f>
        <v>0</v>
      </c>
      <c r="AB130" s="69">
        <f>+ROUND(P130*Parámetros!$C$108,0)</f>
        <v>1</v>
      </c>
      <c r="AC130" s="69">
        <f>+ROUND(Q130*Parámetros!$C$109,0)</f>
        <v>1</v>
      </c>
      <c r="AD130" s="69">
        <f>+ROUND(R130*Parámetros!$C$110,0)</f>
        <v>4</v>
      </c>
      <c r="AE130" s="69">
        <f>+ROUND(S130*Parámetros!$C$111,0)</f>
        <v>7</v>
      </c>
      <c r="AF130" s="69">
        <f>+ROUND(T130*Parámetros!$C$112,0)</f>
        <v>10</v>
      </c>
      <c r="AG130" s="69">
        <f>+ROUND(U130*Parámetros!$C$113,0)</f>
        <v>18</v>
      </c>
      <c r="AH130" s="69">
        <f t="shared" si="11"/>
        <v>41</v>
      </c>
      <c r="AI130" s="148">
        <f t="shared" si="13"/>
        <v>26</v>
      </c>
      <c r="AJ130" s="68">
        <f t="shared" si="8"/>
        <v>425</v>
      </c>
    </row>
    <row r="131" spans="1:36" x14ac:dyDescent="0.25">
      <c r="A131" s="19">
        <v>44013</v>
      </c>
      <c r="B131" s="145">
        <f t="shared" si="9"/>
        <v>121</v>
      </c>
      <c r="C131" s="65">
        <f>+'Modelo predictivo'!N128</f>
        <v>2547.1674340218306</v>
      </c>
      <c r="D131" s="68">
        <f>+$C131*'Estructura Poblacion'!C$19</f>
        <v>103.90774099739482</v>
      </c>
      <c r="E131" s="68">
        <f>+$C131*'Estructura Poblacion'!D$19</f>
        <v>170.88358337912669</v>
      </c>
      <c r="F131" s="68">
        <f>+$C131*'Estructura Poblacion'!E$19</f>
        <v>518.59550513947954</v>
      </c>
      <c r="G131" s="68">
        <f>+$C131*'Estructura Poblacion'!F$19</f>
        <v>591.87088411732259</v>
      </c>
      <c r="H131" s="68">
        <f>+$C131*'Estructura Poblacion'!G$19</f>
        <v>473.93629034204827</v>
      </c>
      <c r="I131" s="68">
        <f>+$C131*'Estructura Poblacion'!H$19</f>
        <v>322.57434784317826</v>
      </c>
      <c r="J131" s="68">
        <f>+$C131*'Estructura Poblacion'!I$19</f>
        <v>171.57584014793011</v>
      </c>
      <c r="K131" s="68">
        <f>+$C131*'Estructura Poblacion'!J$19</f>
        <v>94.510355360888269</v>
      </c>
      <c r="L131" s="68">
        <f>+$C131*'Estructura Poblacion'!K$19</f>
        <v>99.31288669446208</v>
      </c>
      <c r="M131" s="147">
        <f>+ROUND(D131*Parámetros!$B$105,0)</f>
        <v>0</v>
      </c>
      <c r="N131" s="147">
        <f>+ROUND(E131*Parámetros!$B$106,0)</f>
        <v>1</v>
      </c>
      <c r="O131" s="147">
        <f>+ROUND(F131*Parámetros!$B$107,0)</f>
        <v>6</v>
      </c>
      <c r="P131" s="147">
        <f>+ROUND(G131*Parámetros!$B$108,0)</f>
        <v>19</v>
      </c>
      <c r="Q131" s="147">
        <f>+ROUND(H131*Parámetros!$B$109,0)</f>
        <v>23</v>
      </c>
      <c r="R131" s="147">
        <f>+ROUND(I131*Parámetros!$B$110,0)</f>
        <v>33</v>
      </c>
      <c r="S131" s="147">
        <f>+ROUND(J131*Parámetros!$B$111,0)</f>
        <v>28</v>
      </c>
      <c r="T131" s="147">
        <f>+ROUND(K131*Parámetros!$B$112,0)</f>
        <v>23</v>
      </c>
      <c r="U131" s="147">
        <f>+ROUND(L131*Parámetros!$B$113,0)</f>
        <v>27</v>
      </c>
      <c r="V131" s="147">
        <f t="shared" si="10"/>
        <v>160</v>
      </c>
      <c r="W131" s="147">
        <f t="shared" si="12"/>
        <v>99</v>
      </c>
      <c r="X131" s="68">
        <f t="shared" si="7"/>
        <v>1630</v>
      </c>
      <c r="Y131" s="69">
        <f>+ROUND(M131*Parámetros!$C$105,0)</f>
        <v>0</v>
      </c>
      <c r="Z131" s="69">
        <f>+ROUND(N131*Parámetros!$C$106,0)</f>
        <v>0</v>
      </c>
      <c r="AA131" s="69">
        <f>+ROUND(O131*Parámetros!$C$107,0)</f>
        <v>0</v>
      </c>
      <c r="AB131" s="69">
        <f>+ROUND(P131*Parámetros!$C$108,0)</f>
        <v>1</v>
      </c>
      <c r="AC131" s="69">
        <f>+ROUND(Q131*Parámetros!$C$109,0)</f>
        <v>1</v>
      </c>
      <c r="AD131" s="69">
        <f>+ROUND(R131*Parámetros!$C$110,0)</f>
        <v>4</v>
      </c>
      <c r="AE131" s="69">
        <f>+ROUND(S131*Parámetros!$C$111,0)</f>
        <v>8</v>
      </c>
      <c r="AF131" s="69">
        <f>+ROUND(T131*Parámetros!$C$112,0)</f>
        <v>10</v>
      </c>
      <c r="AG131" s="69">
        <f>+ROUND(U131*Parámetros!$C$113,0)</f>
        <v>19</v>
      </c>
      <c r="AH131" s="69">
        <f t="shared" si="11"/>
        <v>43</v>
      </c>
      <c r="AI131" s="148">
        <f t="shared" si="13"/>
        <v>27</v>
      </c>
      <c r="AJ131" s="68">
        <f t="shared" si="8"/>
        <v>441</v>
      </c>
    </row>
    <row r="132" spans="1:36" x14ac:dyDescent="0.25">
      <c r="A132" s="19">
        <v>44014</v>
      </c>
      <c r="B132" s="145">
        <f t="shared" si="9"/>
        <v>122</v>
      </c>
      <c r="C132" s="65">
        <f>+'Modelo predictivo'!N129</f>
        <v>2643.0412363857031</v>
      </c>
      <c r="D132" s="68">
        <f>+$C132*'Estructura Poblacion'!C$19</f>
        <v>107.81876392089822</v>
      </c>
      <c r="E132" s="68">
        <f>+$C132*'Estructura Poblacion'!D$19</f>
        <v>177.31553546884564</v>
      </c>
      <c r="F132" s="68">
        <f>+$C132*'Estructura Poblacion'!E$19</f>
        <v>538.1151182997462</v>
      </c>
      <c r="G132" s="68">
        <f>+$C132*'Estructura Poblacion'!F$19</f>
        <v>614.14853709406384</v>
      </c>
      <c r="H132" s="68">
        <f>+$C132*'Estructura Poblacion'!G$19</f>
        <v>491.77495835672852</v>
      </c>
      <c r="I132" s="68">
        <f>+$C132*'Estructura Poblacion'!H$19</f>
        <v>334.71584622278846</v>
      </c>
      <c r="J132" s="68">
        <f>+$C132*'Estructura Poblacion'!I$19</f>
        <v>178.03384835306213</v>
      </c>
      <c r="K132" s="68">
        <f>+$C132*'Estructura Poblacion'!J$19</f>
        <v>98.067666517659092</v>
      </c>
      <c r="L132" s="68">
        <f>+$C132*'Estructura Poblacion'!K$19</f>
        <v>103.05096215191115</v>
      </c>
      <c r="M132" s="147">
        <f>+ROUND(D132*Parámetros!$B$105,0)</f>
        <v>0</v>
      </c>
      <c r="N132" s="147">
        <f>+ROUND(E132*Parámetros!$B$106,0)</f>
        <v>1</v>
      </c>
      <c r="O132" s="147">
        <f>+ROUND(F132*Parámetros!$B$107,0)</f>
        <v>6</v>
      </c>
      <c r="P132" s="147">
        <f>+ROUND(G132*Parámetros!$B$108,0)</f>
        <v>20</v>
      </c>
      <c r="Q132" s="147">
        <f>+ROUND(H132*Parámetros!$B$109,0)</f>
        <v>24</v>
      </c>
      <c r="R132" s="147">
        <f>+ROUND(I132*Parámetros!$B$110,0)</f>
        <v>34</v>
      </c>
      <c r="S132" s="147">
        <f>+ROUND(J132*Parámetros!$B$111,0)</f>
        <v>30</v>
      </c>
      <c r="T132" s="147">
        <f>+ROUND(K132*Parámetros!$B$112,0)</f>
        <v>24</v>
      </c>
      <c r="U132" s="147">
        <f>+ROUND(L132*Parámetros!$B$113,0)</f>
        <v>28</v>
      </c>
      <c r="V132" s="147">
        <f t="shared" si="10"/>
        <v>167</v>
      </c>
      <c r="W132" s="147">
        <f t="shared" si="12"/>
        <v>104</v>
      </c>
      <c r="X132" s="68">
        <f t="shared" si="7"/>
        <v>1693</v>
      </c>
      <c r="Y132" s="69">
        <f>+ROUND(M132*Parámetros!$C$105,0)</f>
        <v>0</v>
      </c>
      <c r="Z132" s="69">
        <f>+ROUND(N132*Parámetros!$C$106,0)</f>
        <v>0</v>
      </c>
      <c r="AA132" s="69">
        <f>+ROUND(O132*Parámetros!$C$107,0)</f>
        <v>0</v>
      </c>
      <c r="AB132" s="69">
        <f>+ROUND(P132*Parámetros!$C$108,0)</f>
        <v>1</v>
      </c>
      <c r="AC132" s="69">
        <f>+ROUND(Q132*Parámetros!$C$109,0)</f>
        <v>2</v>
      </c>
      <c r="AD132" s="69">
        <f>+ROUND(R132*Parámetros!$C$110,0)</f>
        <v>4</v>
      </c>
      <c r="AE132" s="69">
        <f>+ROUND(S132*Parámetros!$C$111,0)</f>
        <v>8</v>
      </c>
      <c r="AF132" s="69">
        <f>+ROUND(T132*Parámetros!$C$112,0)</f>
        <v>10</v>
      </c>
      <c r="AG132" s="69">
        <f>+ROUND(U132*Parámetros!$C$113,0)</f>
        <v>20</v>
      </c>
      <c r="AH132" s="69">
        <f t="shared" si="11"/>
        <v>45</v>
      </c>
      <c r="AI132" s="148">
        <f t="shared" si="13"/>
        <v>29</v>
      </c>
      <c r="AJ132" s="68">
        <f t="shared" si="8"/>
        <v>457</v>
      </c>
    </row>
    <row r="133" spans="1:36" x14ac:dyDescent="0.25">
      <c r="A133" s="19">
        <v>44015</v>
      </c>
      <c r="B133" s="145">
        <f t="shared" si="9"/>
        <v>123</v>
      </c>
      <c r="C133" s="65">
        <f>+'Modelo predictivo'!N130</f>
        <v>2742.5012422129512</v>
      </c>
      <c r="D133" s="68">
        <f>+$C133*'Estructura Poblacion'!C$19</f>
        <v>111.87608044711465</v>
      </c>
      <c r="E133" s="68">
        <f>+$C133*'Estructura Poblacion'!D$19</f>
        <v>183.98807767068791</v>
      </c>
      <c r="F133" s="68">
        <f>+$C133*'Estructura Poblacion'!E$19</f>
        <v>558.3648715253189</v>
      </c>
      <c r="G133" s="68">
        <f>+$C133*'Estructura Poblacion'!F$19</f>
        <v>637.25949587793104</v>
      </c>
      <c r="H133" s="68">
        <f>+$C133*'Estructura Poblacion'!G$19</f>
        <v>510.28088991409646</v>
      </c>
      <c r="I133" s="68">
        <f>+$C133*'Estructura Poblacion'!H$19</f>
        <v>347.31150290702362</v>
      </c>
      <c r="J133" s="68">
        <f>+$C133*'Estructura Poblacion'!I$19</f>
        <v>184.73342131124164</v>
      </c>
      <c r="K133" s="68">
        <f>+$C133*'Estructura Poblacion'!J$19</f>
        <v>101.75804052659778</v>
      </c>
      <c r="L133" s="68">
        <f>+$C133*'Estructura Poblacion'!K$19</f>
        <v>106.92886203293929</v>
      </c>
      <c r="M133" s="147">
        <f>+ROUND(D133*Parámetros!$B$105,0)</f>
        <v>0</v>
      </c>
      <c r="N133" s="147">
        <f>+ROUND(E133*Parámetros!$B$106,0)</f>
        <v>1</v>
      </c>
      <c r="O133" s="147">
        <f>+ROUND(F133*Parámetros!$B$107,0)</f>
        <v>7</v>
      </c>
      <c r="P133" s="147">
        <f>+ROUND(G133*Parámetros!$B$108,0)</f>
        <v>20</v>
      </c>
      <c r="Q133" s="147">
        <f>+ROUND(H133*Parámetros!$B$109,0)</f>
        <v>25</v>
      </c>
      <c r="R133" s="147">
        <f>+ROUND(I133*Parámetros!$B$110,0)</f>
        <v>35</v>
      </c>
      <c r="S133" s="147">
        <f>+ROUND(J133*Parámetros!$B$111,0)</f>
        <v>31</v>
      </c>
      <c r="T133" s="147">
        <f>+ROUND(K133*Parámetros!$B$112,0)</f>
        <v>25</v>
      </c>
      <c r="U133" s="147">
        <f>+ROUND(L133*Parámetros!$B$113,0)</f>
        <v>29</v>
      </c>
      <c r="V133" s="147">
        <f t="shared" si="10"/>
        <v>173</v>
      </c>
      <c r="W133" s="147">
        <f t="shared" si="12"/>
        <v>108</v>
      </c>
      <c r="X133" s="68">
        <f t="shared" si="7"/>
        <v>1758</v>
      </c>
      <c r="Y133" s="69">
        <f>+ROUND(M133*Parámetros!$C$105,0)</f>
        <v>0</v>
      </c>
      <c r="Z133" s="69">
        <f>+ROUND(N133*Parámetros!$C$106,0)</f>
        <v>0</v>
      </c>
      <c r="AA133" s="69">
        <f>+ROUND(O133*Parámetros!$C$107,0)</f>
        <v>0</v>
      </c>
      <c r="AB133" s="69">
        <f>+ROUND(P133*Parámetros!$C$108,0)</f>
        <v>1</v>
      </c>
      <c r="AC133" s="69">
        <f>+ROUND(Q133*Parámetros!$C$109,0)</f>
        <v>2</v>
      </c>
      <c r="AD133" s="69">
        <f>+ROUND(R133*Parámetros!$C$110,0)</f>
        <v>4</v>
      </c>
      <c r="AE133" s="69">
        <f>+ROUND(S133*Parámetros!$C$111,0)</f>
        <v>8</v>
      </c>
      <c r="AF133" s="69">
        <f>+ROUND(T133*Parámetros!$C$112,0)</f>
        <v>11</v>
      </c>
      <c r="AG133" s="69">
        <f>+ROUND(U133*Parámetros!$C$113,0)</f>
        <v>21</v>
      </c>
      <c r="AH133" s="69">
        <f t="shared" si="11"/>
        <v>47</v>
      </c>
      <c r="AI133" s="148">
        <f t="shared" si="13"/>
        <v>30</v>
      </c>
      <c r="AJ133" s="68">
        <f t="shared" si="8"/>
        <v>474</v>
      </c>
    </row>
    <row r="134" spans="1:36" x14ac:dyDescent="0.25">
      <c r="A134" s="19">
        <v>44016</v>
      </c>
      <c r="B134" s="145">
        <f t="shared" si="9"/>
        <v>124</v>
      </c>
      <c r="C134" s="65">
        <f>+'Modelo predictivo'!N131</f>
        <v>2845.6798709407449</v>
      </c>
      <c r="D134" s="68">
        <f>+$C134*'Estructura Poblacion'!C$19</f>
        <v>116.08509242140251</v>
      </c>
      <c r="E134" s="68">
        <f>+$C134*'Estructura Poblacion'!D$19</f>
        <v>190.91009369902207</v>
      </c>
      <c r="F134" s="68">
        <f>+$C134*'Estructura Poblacion'!E$19</f>
        <v>579.37172500891688</v>
      </c>
      <c r="G134" s="68">
        <f>+$C134*'Estructura Poblacion'!F$19</f>
        <v>661.23453002427641</v>
      </c>
      <c r="H134" s="68">
        <f>+$C134*'Estructura Poblacion'!G$19</f>
        <v>529.47872351101068</v>
      </c>
      <c r="I134" s="68">
        <f>+$C134*'Estructura Poblacion'!H$19</f>
        <v>360.37808754872106</v>
      </c>
      <c r="J134" s="68">
        <f>+$C134*'Estructura Poblacion'!I$19</f>
        <v>191.68347872514732</v>
      </c>
      <c r="K134" s="68">
        <f>+$C134*'Estructura Poblacion'!J$19</f>
        <v>105.58639069175202</v>
      </c>
      <c r="L134" s="68">
        <f>+$C134*'Estructura Poblacion'!K$19</f>
        <v>110.95174931049606</v>
      </c>
      <c r="M134" s="147">
        <f>+ROUND(D134*Parámetros!$B$105,0)</f>
        <v>0</v>
      </c>
      <c r="N134" s="147">
        <f>+ROUND(E134*Parámetros!$B$106,0)</f>
        <v>1</v>
      </c>
      <c r="O134" s="147">
        <f>+ROUND(F134*Parámetros!$B$107,0)</f>
        <v>7</v>
      </c>
      <c r="P134" s="147">
        <f>+ROUND(G134*Parámetros!$B$108,0)</f>
        <v>21</v>
      </c>
      <c r="Q134" s="147">
        <f>+ROUND(H134*Parámetros!$B$109,0)</f>
        <v>26</v>
      </c>
      <c r="R134" s="147">
        <f>+ROUND(I134*Parámetros!$B$110,0)</f>
        <v>37</v>
      </c>
      <c r="S134" s="147">
        <f>+ROUND(J134*Parámetros!$B$111,0)</f>
        <v>32</v>
      </c>
      <c r="T134" s="147">
        <f>+ROUND(K134*Parámetros!$B$112,0)</f>
        <v>26</v>
      </c>
      <c r="U134" s="147">
        <f>+ROUND(L134*Parámetros!$B$113,0)</f>
        <v>30</v>
      </c>
      <c r="V134" s="147">
        <f t="shared" si="10"/>
        <v>180</v>
      </c>
      <c r="W134" s="147">
        <f t="shared" si="12"/>
        <v>118</v>
      </c>
      <c r="X134" s="68">
        <f t="shared" si="7"/>
        <v>1820</v>
      </c>
      <c r="Y134" s="69">
        <f>+ROUND(M134*Parámetros!$C$105,0)</f>
        <v>0</v>
      </c>
      <c r="Z134" s="69">
        <f>+ROUND(N134*Parámetros!$C$106,0)</f>
        <v>0</v>
      </c>
      <c r="AA134" s="69">
        <f>+ROUND(O134*Parámetros!$C$107,0)</f>
        <v>0</v>
      </c>
      <c r="AB134" s="69">
        <f>+ROUND(P134*Parámetros!$C$108,0)</f>
        <v>1</v>
      </c>
      <c r="AC134" s="69">
        <f>+ROUND(Q134*Parámetros!$C$109,0)</f>
        <v>2</v>
      </c>
      <c r="AD134" s="69">
        <f>+ROUND(R134*Parámetros!$C$110,0)</f>
        <v>5</v>
      </c>
      <c r="AE134" s="69">
        <f>+ROUND(S134*Parámetros!$C$111,0)</f>
        <v>9</v>
      </c>
      <c r="AF134" s="69">
        <f>+ROUND(T134*Parámetros!$C$112,0)</f>
        <v>11</v>
      </c>
      <c r="AG134" s="69">
        <f>+ROUND(U134*Parámetros!$C$113,0)</f>
        <v>21</v>
      </c>
      <c r="AH134" s="69">
        <f t="shared" si="11"/>
        <v>49</v>
      </c>
      <c r="AI134" s="148">
        <f t="shared" si="13"/>
        <v>32</v>
      </c>
      <c r="AJ134" s="68">
        <f t="shared" si="8"/>
        <v>491</v>
      </c>
    </row>
    <row r="135" spans="1:36" x14ac:dyDescent="0.25">
      <c r="A135" s="19">
        <v>44017</v>
      </c>
      <c r="B135" s="145">
        <f t="shared" si="9"/>
        <v>125</v>
      </c>
      <c r="C135" s="65">
        <f>+'Modelo predictivo'!N132</f>
        <v>2952.7142988741398</v>
      </c>
      <c r="D135" s="68">
        <f>+$C135*'Estructura Poblacion'!C$19</f>
        <v>120.45139573816051</v>
      </c>
      <c r="E135" s="68">
        <f>+$C135*'Estructura Poblacion'!D$19</f>
        <v>198.09078639550251</v>
      </c>
      <c r="F135" s="68">
        <f>+$C135*'Estructura Poblacion'!E$19</f>
        <v>601.16360742702352</v>
      </c>
      <c r="G135" s="68">
        <f>+$C135*'Estructura Poblacion'!F$19</f>
        <v>686.10551441492692</v>
      </c>
      <c r="H135" s="68">
        <f>+$C135*'Estructura Poblacion'!G$19</f>
        <v>549.39398272643678</v>
      </c>
      <c r="I135" s="68">
        <f>+$C135*'Estructura Poblacion'!H$19</f>
        <v>373.93297221245399</v>
      </c>
      <c r="J135" s="68">
        <f>+$C135*'Estructura Poblacion'!I$19</f>
        <v>198.89326071754223</v>
      </c>
      <c r="K135" s="68">
        <f>+$C135*'Estructura Poblacion'!J$19</f>
        <v>109.55780681647146</v>
      </c>
      <c r="L135" s="68">
        <f>+$C135*'Estructura Poblacion'!K$19</f>
        <v>115.12497242562196</v>
      </c>
      <c r="M135" s="147">
        <f>+ROUND(D135*Parámetros!$B$105,0)</f>
        <v>0</v>
      </c>
      <c r="N135" s="147">
        <f>+ROUND(E135*Parámetros!$B$106,0)</f>
        <v>1</v>
      </c>
      <c r="O135" s="147">
        <f>+ROUND(F135*Parámetros!$B$107,0)</f>
        <v>7</v>
      </c>
      <c r="P135" s="147">
        <f>+ROUND(G135*Parámetros!$B$108,0)</f>
        <v>22</v>
      </c>
      <c r="Q135" s="147">
        <f>+ROUND(H135*Parámetros!$B$109,0)</f>
        <v>27</v>
      </c>
      <c r="R135" s="147">
        <f>+ROUND(I135*Parámetros!$B$110,0)</f>
        <v>38</v>
      </c>
      <c r="S135" s="147">
        <f>+ROUND(J135*Parámetros!$B$111,0)</f>
        <v>33</v>
      </c>
      <c r="T135" s="147">
        <f>+ROUND(K135*Parámetros!$B$112,0)</f>
        <v>27</v>
      </c>
      <c r="U135" s="147">
        <f>+ROUND(L135*Parámetros!$B$113,0)</f>
        <v>31</v>
      </c>
      <c r="V135" s="147">
        <f t="shared" si="10"/>
        <v>186</v>
      </c>
      <c r="W135" s="147">
        <f t="shared" si="12"/>
        <v>124</v>
      </c>
      <c r="X135" s="68">
        <f t="shared" si="7"/>
        <v>1882</v>
      </c>
      <c r="Y135" s="69">
        <f>+ROUND(M135*Parámetros!$C$105,0)</f>
        <v>0</v>
      </c>
      <c r="Z135" s="69">
        <f>+ROUND(N135*Parámetros!$C$106,0)</f>
        <v>0</v>
      </c>
      <c r="AA135" s="69">
        <f>+ROUND(O135*Parámetros!$C$107,0)</f>
        <v>0</v>
      </c>
      <c r="AB135" s="69">
        <f>+ROUND(P135*Parámetros!$C$108,0)</f>
        <v>1</v>
      </c>
      <c r="AC135" s="69">
        <f>+ROUND(Q135*Parámetros!$C$109,0)</f>
        <v>2</v>
      </c>
      <c r="AD135" s="69">
        <f>+ROUND(R135*Parámetros!$C$110,0)</f>
        <v>5</v>
      </c>
      <c r="AE135" s="69">
        <f>+ROUND(S135*Parámetros!$C$111,0)</f>
        <v>9</v>
      </c>
      <c r="AF135" s="69">
        <f>+ROUND(T135*Parámetros!$C$112,0)</f>
        <v>12</v>
      </c>
      <c r="AG135" s="69">
        <f>+ROUND(U135*Parámetros!$C$113,0)</f>
        <v>22</v>
      </c>
      <c r="AH135" s="69">
        <f t="shared" si="11"/>
        <v>51</v>
      </c>
      <c r="AI135" s="148">
        <f t="shared" si="13"/>
        <v>34</v>
      </c>
      <c r="AJ135" s="68">
        <f t="shared" si="8"/>
        <v>508</v>
      </c>
    </row>
    <row r="136" spans="1:36" x14ac:dyDescent="0.25">
      <c r="A136" s="19">
        <v>44018</v>
      </c>
      <c r="B136" s="145">
        <f t="shared" si="9"/>
        <v>126</v>
      </c>
      <c r="C136" s="65">
        <f>+'Modelo predictivo'!N133</f>
        <v>3046.019913867116</v>
      </c>
      <c r="D136" s="68">
        <f>+$C136*'Estructura Poblacion'!C$19</f>
        <v>124.25765344497513</v>
      </c>
      <c r="E136" s="68">
        <f>+$C136*'Estructura Poblacion'!D$19</f>
        <v>204.35044472279893</v>
      </c>
      <c r="F136" s="68">
        <f>+$C136*'Estructura Poblacion'!E$19</f>
        <v>620.16034548724235</v>
      </c>
      <c r="G136" s="68">
        <f>+$C136*'Estructura Poblacion'!F$19</f>
        <v>707.78641222375541</v>
      </c>
      <c r="H136" s="68">
        <f>+$C136*'Estructura Poblacion'!G$19</f>
        <v>566.75480339617661</v>
      </c>
      <c r="I136" s="68">
        <f>+$C136*'Estructura Poblacion'!H$19</f>
        <v>385.74923427063482</v>
      </c>
      <c r="J136" s="68">
        <f>+$C136*'Estructura Poblacion'!I$19</f>
        <v>205.17827719078676</v>
      </c>
      <c r="K136" s="68">
        <f>+$C136*'Estructura Poblacion'!J$19</f>
        <v>113.01982769204018</v>
      </c>
      <c r="L136" s="68">
        <f>+$C136*'Estructura Poblacion'!K$19</f>
        <v>118.76291543870585</v>
      </c>
      <c r="M136" s="147">
        <f>+ROUND(D136*Parámetros!$B$105,0)</f>
        <v>0</v>
      </c>
      <c r="N136" s="147">
        <f>+ROUND(E136*Parámetros!$B$106,0)</f>
        <v>1</v>
      </c>
      <c r="O136" s="147">
        <f>+ROUND(F136*Parámetros!$B$107,0)</f>
        <v>7</v>
      </c>
      <c r="P136" s="147">
        <f>+ROUND(G136*Parámetros!$B$108,0)</f>
        <v>23</v>
      </c>
      <c r="Q136" s="147">
        <f>+ROUND(H136*Parámetros!$B$109,0)</f>
        <v>28</v>
      </c>
      <c r="R136" s="147">
        <f>+ROUND(I136*Parámetros!$B$110,0)</f>
        <v>39</v>
      </c>
      <c r="S136" s="147">
        <f>+ROUND(J136*Parámetros!$B$111,0)</f>
        <v>34</v>
      </c>
      <c r="T136" s="147">
        <f>+ROUND(K136*Parámetros!$B$112,0)</f>
        <v>27</v>
      </c>
      <c r="U136" s="147">
        <f>+ROUND(L136*Parámetros!$B$113,0)</f>
        <v>32</v>
      </c>
      <c r="V136" s="147">
        <f t="shared" si="10"/>
        <v>191</v>
      </c>
      <c r="W136" s="147">
        <f t="shared" si="12"/>
        <v>130</v>
      </c>
      <c r="X136" s="68">
        <f t="shared" si="7"/>
        <v>1943</v>
      </c>
      <c r="Y136" s="69">
        <f>+ROUND(M136*Parámetros!$C$105,0)</f>
        <v>0</v>
      </c>
      <c r="Z136" s="69">
        <f>+ROUND(N136*Parámetros!$C$106,0)</f>
        <v>0</v>
      </c>
      <c r="AA136" s="69">
        <f>+ROUND(O136*Parámetros!$C$107,0)</f>
        <v>0</v>
      </c>
      <c r="AB136" s="69">
        <f>+ROUND(P136*Parámetros!$C$108,0)</f>
        <v>1</v>
      </c>
      <c r="AC136" s="69">
        <f>+ROUND(Q136*Parámetros!$C$109,0)</f>
        <v>2</v>
      </c>
      <c r="AD136" s="69">
        <f>+ROUND(R136*Parámetros!$C$110,0)</f>
        <v>5</v>
      </c>
      <c r="AE136" s="69">
        <f>+ROUND(S136*Parámetros!$C$111,0)</f>
        <v>9</v>
      </c>
      <c r="AF136" s="69">
        <f>+ROUND(T136*Parámetros!$C$112,0)</f>
        <v>12</v>
      </c>
      <c r="AG136" s="69">
        <f>+ROUND(U136*Parámetros!$C$113,0)</f>
        <v>23</v>
      </c>
      <c r="AH136" s="69">
        <f t="shared" si="11"/>
        <v>52</v>
      </c>
      <c r="AI136" s="148">
        <f t="shared" si="13"/>
        <v>35</v>
      </c>
      <c r="AJ136" s="68">
        <f t="shared" si="8"/>
        <v>525</v>
      </c>
    </row>
    <row r="137" spans="1:36" x14ac:dyDescent="0.25">
      <c r="A137" s="19">
        <v>44019</v>
      </c>
      <c r="B137" s="145">
        <f t="shared" si="9"/>
        <v>127</v>
      </c>
      <c r="C137" s="65">
        <f>+'Modelo predictivo'!N134</f>
        <v>3158.60960162431</v>
      </c>
      <c r="D137" s="68">
        <f>+$C137*'Estructura Poblacion'!C$19</f>
        <v>128.85057496171271</v>
      </c>
      <c r="E137" s="68">
        <f>+$C137*'Estructura Poblacion'!D$19</f>
        <v>211.90382697734034</v>
      </c>
      <c r="F137" s="68">
        <f>+$C137*'Estructura Poblacion'!E$19</f>
        <v>643.0832618279818</v>
      </c>
      <c r="G137" s="68">
        <f>+$C137*'Estructura Poblacion'!F$19</f>
        <v>733.94824090657789</v>
      </c>
      <c r="H137" s="68">
        <f>+$C137*'Estructura Poblacion'!G$19</f>
        <v>587.70369675657946</v>
      </c>
      <c r="I137" s="68">
        <f>+$C137*'Estructura Poblacion'!H$19</f>
        <v>400.00763935898783</v>
      </c>
      <c r="J137" s="68">
        <f>+$C137*'Estructura Poblacion'!I$19</f>
        <v>212.76225852272148</v>
      </c>
      <c r="K137" s="68">
        <f>+$C137*'Estructura Poblacion'!J$19</f>
        <v>117.19736673316341</v>
      </c>
      <c r="L137" s="68">
        <f>+$C137*'Estructura Poblacion'!K$19</f>
        <v>123.15273557924525</v>
      </c>
      <c r="M137" s="147">
        <f>+ROUND(D137*Parámetros!$B$105,0)</f>
        <v>0</v>
      </c>
      <c r="N137" s="147">
        <f>+ROUND(E137*Parámetros!$B$106,0)</f>
        <v>1</v>
      </c>
      <c r="O137" s="147">
        <f>+ROUND(F137*Parámetros!$B$107,0)</f>
        <v>8</v>
      </c>
      <c r="P137" s="147">
        <f>+ROUND(G137*Parámetros!$B$108,0)</f>
        <v>23</v>
      </c>
      <c r="Q137" s="147">
        <f>+ROUND(H137*Parámetros!$B$109,0)</f>
        <v>29</v>
      </c>
      <c r="R137" s="147">
        <f>+ROUND(I137*Parámetros!$B$110,0)</f>
        <v>41</v>
      </c>
      <c r="S137" s="147">
        <f>+ROUND(J137*Parámetros!$B$111,0)</f>
        <v>35</v>
      </c>
      <c r="T137" s="147">
        <f>+ROUND(K137*Parámetros!$B$112,0)</f>
        <v>28</v>
      </c>
      <c r="U137" s="147">
        <f>+ROUND(L137*Parámetros!$B$113,0)</f>
        <v>34</v>
      </c>
      <c r="V137" s="147">
        <f t="shared" si="10"/>
        <v>199</v>
      </c>
      <c r="W137" s="147">
        <f t="shared" si="12"/>
        <v>135</v>
      </c>
      <c r="X137" s="68">
        <f t="shared" si="7"/>
        <v>2007</v>
      </c>
      <c r="Y137" s="69">
        <f>+ROUND(M137*Parámetros!$C$105,0)</f>
        <v>0</v>
      </c>
      <c r="Z137" s="69">
        <f>+ROUND(N137*Parámetros!$C$106,0)</f>
        <v>0</v>
      </c>
      <c r="AA137" s="69">
        <f>+ROUND(O137*Parámetros!$C$107,0)</f>
        <v>0</v>
      </c>
      <c r="AB137" s="69">
        <f>+ROUND(P137*Parámetros!$C$108,0)</f>
        <v>1</v>
      </c>
      <c r="AC137" s="69">
        <f>+ROUND(Q137*Parámetros!$C$109,0)</f>
        <v>2</v>
      </c>
      <c r="AD137" s="69">
        <f>+ROUND(R137*Parámetros!$C$110,0)</f>
        <v>5</v>
      </c>
      <c r="AE137" s="69">
        <f>+ROUND(S137*Parámetros!$C$111,0)</f>
        <v>10</v>
      </c>
      <c r="AF137" s="69">
        <f>+ROUND(T137*Parámetros!$C$112,0)</f>
        <v>12</v>
      </c>
      <c r="AG137" s="69">
        <f>+ROUND(U137*Parámetros!$C$113,0)</f>
        <v>24</v>
      </c>
      <c r="AH137" s="69">
        <f t="shared" si="11"/>
        <v>54</v>
      </c>
      <c r="AI137" s="148">
        <f t="shared" si="13"/>
        <v>36</v>
      </c>
      <c r="AJ137" s="68">
        <f t="shared" si="8"/>
        <v>543</v>
      </c>
    </row>
    <row r="138" spans="1:36" x14ac:dyDescent="0.25">
      <c r="A138" s="19">
        <v>44020</v>
      </c>
      <c r="B138" s="145">
        <f t="shared" si="9"/>
        <v>128</v>
      </c>
      <c r="C138" s="65">
        <f>+'Modelo predictivo'!N135</f>
        <v>3275.3291671648622</v>
      </c>
      <c r="D138" s="68">
        <f>+$C138*'Estructura Poblacion'!C$19</f>
        <v>133.61196843099344</v>
      </c>
      <c r="E138" s="68">
        <f>+$C138*'Estructura Poblacion'!D$19</f>
        <v>219.73427319913881</v>
      </c>
      <c r="F138" s="68">
        <f>+$C138*'Estructura Poblacion'!E$19</f>
        <v>666.84700866404637</v>
      </c>
      <c r="G138" s="68">
        <f>+$C138*'Estructura Poblacion'!F$19</f>
        <v>761.06970592201208</v>
      </c>
      <c r="H138" s="68">
        <f>+$C138*'Estructura Poblacion'!G$19</f>
        <v>609.42101190585538</v>
      </c>
      <c r="I138" s="68">
        <f>+$C138*'Estructura Poblacion'!H$19</f>
        <v>414.78905389495117</v>
      </c>
      <c r="J138" s="68">
        <f>+$C138*'Estructura Poblacion'!I$19</f>
        <v>220.62442621999818</v>
      </c>
      <c r="K138" s="68">
        <f>+$C138*'Estructura Poblacion'!J$19</f>
        <v>121.52814117282732</v>
      </c>
      <c r="L138" s="68">
        <f>+$C138*'Estructura Poblacion'!K$19</f>
        <v>127.7035777550393</v>
      </c>
      <c r="M138" s="147">
        <f>+ROUND(D138*Parámetros!$B$105,0)</f>
        <v>0</v>
      </c>
      <c r="N138" s="147">
        <f>+ROUND(E138*Parámetros!$B$106,0)</f>
        <v>1</v>
      </c>
      <c r="O138" s="147">
        <f>+ROUND(F138*Parámetros!$B$107,0)</f>
        <v>8</v>
      </c>
      <c r="P138" s="147">
        <f>+ROUND(G138*Parámetros!$B$108,0)</f>
        <v>24</v>
      </c>
      <c r="Q138" s="147">
        <f>+ROUND(H138*Parámetros!$B$109,0)</f>
        <v>30</v>
      </c>
      <c r="R138" s="147">
        <f>+ROUND(I138*Parámetros!$B$110,0)</f>
        <v>42</v>
      </c>
      <c r="S138" s="147">
        <f>+ROUND(J138*Parámetros!$B$111,0)</f>
        <v>37</v>
      </c>
      <c r="T138" s="147">
        <f>+ROUND(K138*Parámetros!$B$112,0)</f>
        <v>30</v>
      </c>
      <c r="U138" s="147">
        <f>+ROUND(L138*Parámetros!$B$113,0)</f>
        <v>35</v>
      </c>
      <c r="V138" s="147">
        <f t="shared" si="10"/>
        <v>207</v>
      </c>
      <c r="W138" s="147">
        <f t="shared" si="12"/>
        <v>142</v>
      </c>
      <c r="X138" s="68">
        <f t="shared" si="7"/>
        <v>2072</v>
      </c>
      <c r="Y138" s="69">
        <f>+ROUND(M138*Parámetros!$C$105,0)</f>
        <v>0</v>
      </c>
      <c r="Z138" s="69">
        <f>+ROUND(N138*Parámetros!$C$106,0)</f>
        <v>0</v>
      </c>
      <c r="AA138" s="69">
        <f>+ROUND(O138*Parámetros!$C$107,0)</f>
        <v>0</v>
      </c>
      <c r="AB138" s="69">
        <f>+ROUND(P138*Parámetros!$C$108,0)</f>
        <v>1</v>
      </c>
      <c r="AC138" s="69">
        <f>+ROUND(Q138*Parámetros!$C$109,0)</f>
        <v>2</v>
      </c>
      <c r="AD138" s="69">
        <f>+ROUND(R138*Parámetros!$C$110,0)</f>
        <v>5</v>
      </c>
      <c r="AE138" s="69">
        <f>+ROUND(S138*Parámetros!$C$111,0)</f>
        <v>10</v>
      </c>
      <c r="AF138" s="69">
        <f>+ROUND(T138*Parámetros!$C$112,0)</f>
        <v>13</v>
      </c>
      <c r="AG138" s="69">
        <f>+ROUND(U138*Parámetros!$C$113,0)</f>
        <v>25</v>
      </c>
      <c r="AH138" s="69">
        <f t="shared" si="11"/>
        <v>56</v>
      </c>
      <c r="AI138" s="148">
        <f t="shared" si="13"/>
        <v>39</v>
      </c>
      <c r="AJ138" s="68">
        <f t="shared" si="8"/>
        <v>560</v>
      </c>
    </row>
    <row r="139" spans="1:36" x14ac:dyDescent="0.25">
      <c r="A139" s="19">
        <v>44021</v>
      </c>
      <c r="B139" s="145">
        <f t="shared" si="9"/>
        <v>129</v>
      </c>
      <c r="C139" s="65">
        <f>+'Modelo predictivo'!N136</f>
        <v>3396.3276992067695</v>
      </c>
      <c r="D139" s="68">
        <f>+$C139*'Estructura Poblacion'!C$19</f>
        <v>138.54791569560805</v>
      </c>
      <c r="E139" s="68">
        <f>+$C139*'Estructura Poblacion'!D$19</f>
        <v>227.85178540613495</v>
      </c>
      <c r="F139" s="68">
        <f>+$C139*'Estructura Poblacion'!E$19</f>
        <v>691.48194000278875</v>
      </c>
      <c r="G139" s="68">
        <f>+$C139*'Estructura Poblacion'!F$19</f>
        <v>789.18545017187682</v>
      </c>
      <c r="H139" s="68">
        <f>+$C139*'Estructura Poblacion'!G$19</f>
        <v>631.93448889477474</v>
      </c>
      <c r="I139" s="68">
        <f>+$C139*'Estructura Poblacion'!H$19</f>
        <v>430.1123585360491</v>
      </c>
      <c r="J139" s="68">
        <f>+$C139*'Estructura Poblacion'!I$19</f>
        <v>228.77482281916363</v>
      </c>
      <c r="K139" s="68">
        <f>+$C139*'Estructura Poblacion'!J$19</f>
        <v>126.01768281374345</v>
      </c>
      <c r="L139" s="68">
        <f>+$C139*'Estructura Poblacion'!K$19</f>
        <v>132.42125486663008</v>
      </c>
      <c r="M139" s="147">
        <f>+ROUND(D139*Parámetros!$B$105,0)</f>
        <v>0</v>
      </c>
      <c r="N139" s="147">
        <f>+ROUND(E139*Parámetros!$B$106,0)</f>
        <v>1</v>
      </c>
      <c r="O139" s="147">
        <f>+ROUND(F139*Parámetros!$B$107,0)</f>
        <v>8</v>
      </c>
      <c r="P139" s="147">
        <f>+ROUND(G139*Parámetros!$B$108,0)</f>
        <v>25</v>
      </c>
      <c r="Q139" s="147">
        <f>+ROUND(H139*Parámetros!$B$109,0)</f>
        <v>31</v>
      </c>
      <c r="R139" s="147">
        <f>+ROUND(I139*Parámetros!$B$110,0)</f>
        <v>44</v>
      </c>
      <c r="S139" s="147">
        <f>+ROUND(J139*Parámetros!$B$111,0)</f>
        <v>38</v>
      </c>
      <c r="T139" s="147">
        <f>+ROUND(K139*Parámetros!$B$112,0)</f>
        <v>31</v>
      </c>
      <c r="U139" s="147">
        <f>+ROUND(L139*Parámetros!$B$113,0)</f>
        <v>36</v>
      </c>
      <c r="V139" s="147">
        <f t="shared" si="10"/>
        <v>214</v>
      </c>
      <c r="W139" s="147">
        <f t="shared" si="12"/>
        <v>150</v>
      </c>
      <c r="X139" s="68">
        <f t="shared" si="7"/>
        <v>2136</v>
      </c>
      <c r="Y139" s="69">
        <f>+ROUND(M139*Parámetros!$C$105,0)</f>
        <v>0</v>
      </c>
      <c r="Z139" s="69">
        <f>+ROUND(N139*Parámetros!$C$106,0)</f>
        <v>0</v>
      </c>
      <c r="AA139" s="69">
        <f>+ROUND(O139*Parámetros!$C$107,0)</f>
        <v>0</v>
      </c>
      <c r="AB139" s="69">
        <f>+ROUND(P139*Parámetros!$C$108,0)</f>
        <v>1</v>
      </c>
      <c r="AC139" s="69">
        <f>+ROUND(Q139*Parámetros!$C$109,0)</f>
        <v>2</v>
      </c>
      <c r="AD139" s="69">
        <f>+ROUND(R139*Parámetros!$C$110,0)</f>
        <v>5</v>
      </c>
      <c r="AE139" s="69">
        <f>+ROUND(S139*Parámetros!$C$111,0)</f>
        <v>10</v>
      </c>
      <c r="AF139" s="69">
        <f>+ROUND(T139*Parámetros!$C$112,0)</f>
        <v>13</v>
      </c>
      <c r="AG139" s="69">
        <f>+ROUND(U139*Parámetros!$C$113,0)</f>
        <v>26</v>
      </c>
      <c r="AH139" s="69">
        <f t="shared" si="11"/>
        <v>57</v>
      </c>
      <c r="AI139" s="148">
        <f t="shared" si="13"/>
        <v>40</v>
      </c>
      <c r="AJ139" s="68">
        <f t="shared" si="8"/>
        <v>577</v>
      </c>
    </row>
    <row r="140" spans="1:36" x14ac:dyDescent="0.25">
      <c r="A140" s="19">
        <v>44022</v>
      </c>
      <c r="B140" s="145">
        <f t="shared" si="9"/>
        <v>130</v>
      </c>
      <c r="C140" s="65">
        <f>+'Modelo predictivo'!N137</f>
        <v>3521.7594871968031</v>
      </c>
      <c r="D140" s="68">
        <f>+$C140*'Estructura Poblacion'!C$19</f>
        <v>143.66471075400344</v>
      </c>
      <c r="E140" s="68">
        <f>+$C140*'Estructura Poblacion'!D$19</f>
        <v>236.26671452115761</v>
      </c>
      <c r="F140" s="68">
        <f>+$C140*'Estructura Poblacion'!E$19</f>
        <v>717.01946870404583</v>
      </c>
      <c r="G140" s="68">
        <f>+$C140*'Estructura Poblacion'!F$19</f>
        <v>818.33132502190892</v>
      </c>
      <c r="H140" s="68">
        <f>+$C140*'Estructura Poblacion'!G$19</f>
        <v>655.27283544276895</v>
      </c>
      <c r="I140" s="68">
        <f>+$C140*'Estructura Poblacion'!H$19</f>
        <v>445.99709256227021</v>
      </c>
      <c r="J140" s="68">
        <f>+$C140*'Estructura Poblacion'!I$19</f>
        <v>237.22384117508167</v>
      </c>
      <c r="K140" s="68">
        <f>+$C140*'Estructura Poblacion'!J$19</f>
        <v>130.67171642698415</v>
      </c>
      <c r="L140" s="68">
        <f>+$C140*'Estructura Poblacion'!K$19</f>
        <v>137.31178258858242</v>
      </c>
      <c r="M140" s="147">
        <f>+ROUND(D140*Parámetros!$B$105,0)</f>
        <v>0</v>
      </c>
      <c r="N140" s="147">
        <f>+ROUND(E140*Parámetros!$B$106,0)</f>
        <v>1</v>
      </c>
      <c r="O140" s="147">
        <f>+ROUND(F140*Parámetros!$B$107,0)</f>
        <v>9</v>
      </c>
      <c r="P140" s="147">
        <f>+ROUND(G140*Parámetros!$B$108,0)</f>
        <v>26</v>
      </c>
      <c r="Q140" s="147">
        <f>+ROUND(H140*Parámetros!$B$109,0)</f>
        <v>32</v>
      </c>
      <c r="R140" s="147">
        <f>+ROUND(I140*Parámetros!$B$110,0)</f>
        <v>45</v>
      </c>
      <c r="S140" s="147">
        <f>+ROUND(J140*Parámetros!$B$111,0)</f>
        <v>39</v>
      </c>
      <c r="T140" s="147">
        <f>+ROUND(K140*Parámetros!$B$112,0)</f>
        <v>32</v>
      </c>
      <c r="U140" s="147">
        <f>+ROUND(L140*Parámetros!$B$113,0)</f>
        <v>37</v>
      </c>
      <c r="V140" s="147">
        <f t="shared" si="10"/>
        <v>221</v>
      </c>
      <c r="W140" s="147">
        <f t="shared" si="12"/>
        <v>157</v>
      </c>
      <c r="X140" s="68">
        <f t="shared" ref="X140:X203" si="14">+X139+V140-W140</f>
        <v>2200</v>
      </c>
      <c r="Y140" s="69">
        <f>+ROUND(M140*Parámetros!$C$105,0)</f>
        <v>0</v>
      </c>
      <c r="Z140" s="69">
        <f>+ROUND(N140*Parámetros!$C$106,0)</f>
        <v>0</v>
      </c>
      <c r="AA140" s="69">
        <f>+ROUND(O140*Parámetros!$C$107,0)</f>
        <v>0</v>
      </c>
      <c r="AB140" s="69">
        <f>+ROUND(P140*Parámetros!$C$108,0)</f>
        <v>1</v>
      </c>
      <c r="AC140" s="69">
        <f>+ROUND(Q140*Parámetros!$C$109,0)</f>
        <v>2</v>
      </c>
      <c r="AD140" s="69">
        <f>+ROUND(R140*Parámetros!$C$110,0)</f>
        <v>5</v>
      </c>
      <c r="AE140" s="69">
        <f>+ROUND(S140*Parámetros!$C$111,0)</f>
        <v>11</v>
      </c>
      <c r="AF140" s="69">
        <f>+ROUND(T140*Parámetros!$C$112,0)</f>
        <v>14</v>
      </c>
      <c r="AG140" s="69">
        <f>+ROUND(U140*Parámetros!$C$113,0)</f>
        <v>26</v>
      </c>
      <c r="AH140" s="69">
        <f t="shared" si="11"/>
        <v>59</v>
      </c>
      <c r="AI140" s="148">
        <f t="shared" si="13"/>
        <v>42</v>
      </c>
      <c r="AJ140" s="68">
        <f t="shared" ref="AJ140:AJ203" si="15">+AJ139+AH140-AI140</f>
        <v>594</v>
      </c>
    </row>
    <row r="141" spans="1:36" x14ac:dyDescent="0.25">
      <c r="A141" s="19">
        <v>44023</v>
      </c>
      <c r="B141" s="145">
        <f t="shared" ref="B141:B204" si="16">+B140+1</f>
        <v>131</v>
      </c>
      <c r="C141" s="65">
        <f>+'Modelo predictivo'!N138</f>
        <v>3651.7841889411211</v>
      </c>
      <c r="D141" s="68">
        <f>+$C141*'Estructura Poblacion'!C$19</f>
        <v>148.96886659851333</v>
      </c>
      <c r="E141" s="68">
        <f>+$C141*'Estructura Poblacion'!D$19</f>
        <v>244.98977161787488</v>
      </c>
      <c r="F141" s="68">
        <f>+$C141*'Estructura Poblacion'!E$19</f>
        <v>743.49210060921905</v>
      </c>
      <c r="G141" s="68">
        <f>+$C141*'Estructura Poblacion'!F$19</f>
        <v>848.54442925314072</v>
      </c>
      <c r="H141" s="68">
        <f>+$C141*'Estructura Poblacion'!G$19</f>
        <v>679.46575812796266</v>
      </c>
      <c r="I141" s="68">
        <f>+$C141*'Estructura Poblacion'!H$19</f>
        <v>462.4634751048784</v>
      </c>
      <c r="J141" s="68">
        <f>+$C141*'Estructura Poblacion'!I$19</f>
        <v>245.98223575244191</v>
      </c>
      <c r="K141" s="68">
        <f>+$C141*'Estructura Poblacion'!J$19</f>
        <v>135.49616597176569</v>
      </c>
      <c r="L141" s="68">
        <f>+$C141*'Estructura Poblacion'!K$19</f>
        <v>142.38138590532458</v>
      </c>
      <c r="M141" s="147">
        <f>+ROUND(D141*Parámetros!$B$105,0)</f>
        <v>0</v>
      </c>
      <c r="N141" s="147">
        <f>+ROUND(E141*Parámetros!$B$106,0)</f>
        <v>1</v>
      </c>
      <c r="O141" s="147">
        <f>+ROUND(F141*Parámetros!$B$107,0)</f>
        <v>9</v>
      </c>
      <c r="P141" s="147">
        <f>+ROUND(G141*Parámetros!$B$108,0)</f>
        <v>27</v>
      </c>
      <c r="Q141" s="147">
        <f>+ROUND(H141*Parámetros!$B$109,0)</f>
        <v>33</v>
      </c>
      <c r="R141" s="147">
        <f>+ROUND(I141*Parámetros!$B$110,0)</f>
        <v>47</v>
      </c>
      <c r="S141" s="147">
        <f>+ROUND(J141*Parámetros!$B$111,0)</f>
        <v>41</v>
      </c>
      <c r="T141" s="147">
        <f>+ROUND(K141*Parámetros!$B$112,0)</f>
        <v>33</v>
      </c>
      <c r="U141" s="147">
        <f>+ROUND(L141*Parámetros!$B$113,0)</f>
        <v>39</v>
      </c>
      <c r="V141" s="147">
        <f t="shared" ref="V141:V204" si="17">+SUM(M141:U141)</f>
        <v>230</v>
      </c>
      <c r="W141" s="147">
        <f t="shared" si="12"/>
        <v>149</v>
      </c>
      <c r="X141" s="68">
        <f t="shared" si="14"/>
        <v>2281</v>
      </c>
      <c r="Y141" s="69">
        <f>+ROUND(M141*Parámetros!$C$105,0)</f>
        <v>0</v>
      </c>
      <c r="Z141" s="69">
        <f>+ROUND(N141*Parámetros!$C$106,0)</f>
        <v>0</v>
      </c>
      <c r="AA141" s="69">
        <f>+ROUND(O141*Parámetros!$C$107,0)</f>
        <v>0</v>
      </c>
      <c r="AB141" s="69">
        <f>+ROUND(P141*Parámetros!$C$108,0)</f>
        <v>1</v>
      </c>
      <c r="AC141" s="69">
        <f>+ROUND(Q141*Parámetros!$C$109,0)</f>
        <v>2</v>
      </c>
      <c r="AD141" s="69">
        <f>+ROUND(R141*Parámetros!$C$110,0)</f>
        <v>6</v>
      </c>
      <c r="AE141" s="69">
        <f>+ROUND(S141*Parámetros!$C$111,0)</f>
        <v>11</v>
      </c>
      <c r="AF141" s="69">
        <f>+ROUND(T141*Parámetros!$C$112,0)</f>
        <v>14</v>
      </c>
      <c r="AG141" s="69">
        <f>+ROUND(U141*Parámetros!$C$113,0)</f>
        <v>28</v>
      </c>
      <c r="AH141" s="69">
        <f t="shared" ref="AH141:AH204" si="18">+SUM(Y141:AG141)</f>
        <v>62</v>
      </c>
      <c r="AI141" s="148">
        <f t="shared" si="13"/>
        <v>40</v>
      </c>
      <c r="AJ141" s="68">
        <f t="shared" si="15"/>
        <v>616</v>
      </c>
    </row>
    <row r="142" spans="1:36" x14ac:dyDescent="0.25">
      <c r="A142" s="19">
        <v>44024</v>
      </c>
      <c r="B142" s="145">
        <f t="shared" si="16"/>
        <v>132</v>
      </c>
      <c r="C142" s="65">
        <f>+'Modelo predictivo'!N139</f>
        <v>3786.5670025497675</v>
      </c>
      <c r="D142" s="68">
        <f>+$C142*'Estructura Poblacion'!C$19</f>
        <v>154.46712222956711</v>
      </c>
      <c r="E142" s="68">
        <f>+$C142*'Estructura Poblacion'!D$19</f>
        <v>254.03203945615354</v>
      </c>
      <c r="F142" s="68">
        <f>+$C142*'Estructura Poblacion'!E$19</f>
        <v>770.9334695486499</v>
      </c>
      <c r="G142" s="68">
        <f>+$C142*'Estructura Poblacion'!F$19</f>
        <v>879.86314901566971</v>
      </c>
      <c r="H142" s="68">
        <f>+$C142*'Estructura Poblacion'!G$19</f>
        <v>704.54399437986274</v>
      </c>
      <c r="I142" s="68">
        <f>+$C142*'Estructura Poblacion'!H$19</f>
        <v>479.53242692153589</v>
      </c>
      <c r="J142" s="68">
        <f>+$C142*'Estructura Poblacion'!I$19</f>
        <v>255.06113420784951</v>
      </c>
      <c r="K142" s="68">
        <f>+$C142*'Estructura Poblacion'!J$19</f>
        <v>140.49716097529415</v>
      </c>
      <c r="L142" s="68">
        <f>+$C142*'Estructura Poblacion'!K$19</f>
        <v>147.63650581518505</v>
      </c>
      <c r="M142" s="147">
        <f>+ROUND(D142*Parámetros!$B$105,0)</f>
        <v>0</v>
      </c>
      <c r="N142" s="147">
        <f>+ROUND(E142*Parámetros!$B$106,0)</f>
        <v>1</v>
      </c>
      <c r="O142" s="147">
        <f>+ROUND(F142*Parámetros!$B$107,0)</f>
        <v>9</v>
      </c>
      <c r="P142" s="147">
        <f>+ROUND(G142*Parámetros!$B$108,0)</f>
        <v>28</v>
      </c>
      <c r="Q142" s="147">
        <f>+ROUND(H142*Parámetros!$B$109,0)</f>
        <v>35</v>
      </c>
      <c r="R142" s="147">
        <f>+ROUND(I142*Parámetros!$B$110,0)</f>
        <v>49</v>
      </c>
      <c r="S142" s="147">
        <f>+ROUND(J142*Parámetros!$B$111,0)</f>
        <v>42</v>
      </c>
      <c r="T142" s="147">
        <f>+ROUND(K142*Parámetros!$B$112,0)</f>
        <v>34</v>
      </c>
      <c r="U142" s="147">
        <f>+ROUND(L142*Parámetros!$B$113,0)</f>
        <v>40</v>
      </c>
      <c r="V142" s="147">
        <f t="shared" si="17"/>
        <v>238</v>
      </c>
      <c r="W142" s="147">
        <f t="shared" si="12"/>
        <v>153</v>
      </c>
      <c r="X142" s="68">
        <f t="shared" si="14"/>
        <v>2366</v>
      </c>
      <c r="Y142" s="69">
        <f>+ROUND(M142*Parámetros!$C$105,0)</f>
        <v>0</v>
      </c>
      <c r="Z142" s="69">
        <f>+ROUND(N142*Parámetros!$C$106,0)</f>
        <v>0</v>
      </c>
      <c r="AA142" s="69">
        <f>+ROUND(O142*Parámetros!$C$107,0)</f>
        <v>0</v>
      </c>
      <c r="AB142" s="69">
        <f>+ROUND(P142*Parámetros!$C$108,0)</f>
        <v>1</v>
      </c>
      <c r="AC142" s="69">
        <f>+ROUND(Q142*Parámetros!$C$109,0)</f>
        <v>2</v>
      </c>
      <c r="AD142" s="69">
        <f>+ROUND(R142*Parámetros!$C$110,0)</f>
        <v>6</v>
      </c>
      <c r="AE142" s="69">
        <f>+ROUND(S142*Parámetros!$C$111,0)</f>
        <v>12</v>
      </c>
      <c r="AF142" s="69">
        <f>+ROUND(T142*Parámetros!$C$112,0)</f>
        <v>15</v>
      </c>
      <c r="AG142" s="69">
        <f>+ROUND(U142*Parámetros!$C$113,0)</f>
        <v>28</v>
      </c>
      <c r="AH142" s="69">
        <f t="shared" si="18"/>
        <v>64</v>
      </c>
      <c r="AI142" s="148">
        <f t="shared" si="13"/>
        <v>41</v>
      </c>
      <c r="AJ142" s="68">
        <f t="shared" si="15"/>
        <v>639</v>
      </c>
    </row>
    <row r="143" spans="1:36" x14ac:dyDescent="0.25">
      <c r="A143" s="19">
        <v>44025</v>
      </c>
      <c r="B143" s="145">
        <f t="shared" si="16"/>
        <v>133</v>
      </c>
      <c r="C143" s="65">
        <f>+'Modelo predictivo'!N140</f>
        <v>3837.2182355523109</v>
      </c>
      <c r="D143" s="68">
        <f>+$C143*'Estructura Poblacion'!C$19</f>
        <v>156.53336064394449</v>
      </c>
      <c r="E143" s="68">
        <f>+$C143*'Estructura Poblacion'!D$19</f>
        <v>257.43011375721323</v>
      </c>
      <c r="F143" s="68">
        <f>+$C143*'Estructura Poblacion'!E$19</f>
        <v>781.24590579215851</v>
      </c>
      <c r="G143" s="68">
        <f>+$C143*'Estructura Poblacion'!F$19</f>
        <v>891.63268943080948</v>
      </c>
      <c r="H143" s="68">
        <f>+$C143*'Estructura Poblacion'!G$19</f>
        <v>713.96836796042987</v>
      </c>
      <c r="I143" s="68">
        <f>+$C143*'Estructura Poblacion'!H$19</f>
        <v>485.94692022692897</v>
      </c>
      <c r="J143" s="68">
        <f>+$C143*'Estructura Poblacion'!I$19</f>
        <v>258.47297425450796</v>
      </c>
      <c r="K143" s="68">
        <f>+$C143*'Estructura Poblacion'!J$19</f>
        <v>142.37652939316803</v>
      </c>
      <c r="L143" s="68">
        <f>+$C143*'Estructura Poblacion'!K$19</f>
        <v>149.61137409315052</v>
      </c>
      <c r="M143" s="147">
        <f>+ROUND(D143*Parámetros!$B$105,0)</f>
        <v>0</v>
      </c>
      <c r="N143" s="147">
        <f>+ROUND(E143*Parámetros!$B$106,0)</f>
        <v>1</v>
      </c>
      <c r="O143" s="147">
        <f>+ROUND(F143*Parámetros!$B$107,0)</f>
        <v>9</v>
      </c>
      <c r="P143" s="147">
        <f>+ROUND(G143*Parámetros!$B$108,0)</f>
        <v>29</v>
      </c>
      <c r="Q143" s="147">
        <f>+ROUND(H143*Parámetros!$B$109,0)</f>
        <v>35</v>
      </c>
      <c r="R143" s="147">
        <f>+ROUND(I143*Parámetros!$B$110,0)</f>
        <v>50</v>
      </c>
      <c r="S143" s="147">
        <f>+ROUND(J143*Parámetros!$B$111,0)</f>
        <v>43</v>
      </c>
      <c r="T143" s="147">
        <f>+ROUND(K143*Parámetros!$B$112,0)</f>
        <v>35</v>
      </c>
      <c r="U143" s="147">
        <f>+ROUND(L143*Parámetros!$B$113,0)</f>
        <v>41</v>
      </c>
      <c r="V143" s="147">
        <f t="shared" si="17"/>
        <v>243</v>
      </c>
      <c r="W143" s="147">
        <f t="shared" si="12"/>
        <v>160</v>
      </c>
      <c r="X143" s="68">
        <f t="shared" si="14"/>
        <v>2449</v>
      </c>
      <c r="Y143" s="69">
        <f>+ROUND(M143*Parámetros!$C$105,0)</f>
        <v>0</v>
      </c>
      <c r="Z143" s="69">
        <f>+ROUND(N143*Parámetros!$C$106,0)</f>
        <v>0</v>
      </c>
      <c r="AA143" s="69">
        <f>+ROUND(O143*Parámetros!$C$107,0)</f>
        <v>0</v>
      </c>
      <c r="AB143" s="69">
        <f>+ROUND(P143*Parámetros!$C$108,0)</f>
        <v>1</v>
      </c>
      <c r="AC143" s="69">
        <f>+ROUND(Q143*Parámetros!$C$109,0)</f>
        <v>2</v>
      </c>
      <c r="AD143" s="69">
        <f>+ROUND(R143*Parámetros!$C$110,0)</f>
        <v>6</v>
      </c>
      <c r="AE143" s="69">
        <f>+ROUND(S143*Parámetros!$C$111,0)</f>
        <v>12</v>
      </c>
      <c r="AF143" s="69">
        <f>+ROUND(T143*Parámetros!$C$112,0)</f>
        <v>15</v>
      </c>
      <c r="AG143" s="69">
        <f>+ROUND(U143*Parámetros!$C$113,0)</f>
        <v>29</v>
      </c>
      <c r="AH143" s="69">
        <f t="shared" si="18"/>
        <v>65</v>
      </c>
      <c r="AI143" s="148">
        <f t="shared" si="13"/>
        <v>43</v>
      </c>
      <c r="AJ143" s="68">
        <f t="shared" si="15"/>
        <v>661</v>
      </c>
    </row>
    <row r="144" spans="1:36" x14ac:dyDescent="0.25">
      <c r="A144" s="19">
        <v>44026</v>
      </c>
      <c r="B144" s="145">
        <f t="shared" si="16"/>
        <v>134</v>
      </c>
      <c r="C144" s="65">
        <f>+'Modelo predictivo'!N141</f>
        <v>3969.3242083489895</v>
      </c>
      <c r="D144" s="68">
        <f>+$C144*'Estructura Poblacion'!C$19</f>
        <v>161.9224187098653</v>
      </c>
      <c r="E144" s="68">
        <f>+$C144*'Estructura Poblacion'!D$19</f>
        <v>266.29279852451873</v>
      </c>
      <c r="F144" s="68">
        <f>+$C144*'Estructura Poblacion'!E$19</f>
        <v>808.14227812299623</v>
      </c>
      <c r="G144" s="68">
        <f>+$C144*'Estructura Poblacion'!F$19</f>
        <v>922.32940684011317</v>
      </c>
      <c r="H144" s="68">
        <f>+$C144*'Estructura Poblacion'!G$19</f>
        <v>738.54854036803169</v>
      </c>
      <c r="I144" s="68">
        <f>+$C144*'Estructura Poblacion'!H$19</f>
        <v>502.67687580499324</v>
      </c>
      <c r="J144" s="68">
        <f>+$C144*'Estructura Poblacion'!I$19</f>
        <v>267.37156214017403</v>
      </c>
      <c r="K144" s="68">
        <f>+$C144*'Estructura Poblacion'!J$19</f>
        <v>147.27820262734417</v>
      </c>
      <c r="L144" s="68">
        <f>+$C144*'Estructura Poblacion'!K$19</f>
        <v>154.76212521095306</v>
      </c>
      <c r="M144" s="147">
        <f>+ROUND(D144*Parámetros!$B$105,0)</f>
        <v>0</v>
      </c>
      <c r="N144" s="147">
        <f>+ROUND(E144*Parámetros!$B$106,0)</f>
        <v>1</v>
      </c>
      <c r="O144" s="147">
        <f>+ROUND(F144*Parámetros!$B$107,0)</f>
        <v>10</v>
      </c>
      <c r="P144" s="147">
        <f>+ROUND(G144*Parámetros!$B$108,0)</f>
        <v>30</v>
      </c>
      <c r="Q144" s="147">
        <f>+ROUND(H144*Parámetros!$B$109,0)</f>
        <v>36</v>
      </c>
      <c r="R144" s="147">
        <f>+ROUND(I144*Parámetros!$B$110,0)</f>
        <v>51</v>
      </c>
      <c r="S144" s="147">
        <f>+ROUND(J144*Parámetros!$B$111,0)</f>
        <v>44</v>
      </c>
      <c r="T144" s="147">
        <f>+ROUND(K144*Parámetros!$B$112,0)</f>
        <v>36</v>
      </c>
      <c r="U144" s="147">
        <f>+ROUND(L144*Parámetros!$B$113,0)</f>
        <v>42</v>
      </c>
      <c r="V144" s="147">
        <f t="shared" si="17"/>
        <v>250</v>
      </c>
      <c r="W144" s="147">
        <f t="shared" si="12"/>
        <v>167</v>
      </c>
      <c r="X144" s="68">
        <f t="shared" si="14"/>
        <v>2532</v>
      </c>
      <c r="Y144" s="69">
        <f>+ROUND(M144*Parámetros!$C$105,0)</f>
        <v>0</v>
      </c>
      <c r="Z144" s="69">
        <f>+ROUND(N144*Parámetros!$C$106,0)</f>
        <v>0</v>
      </c>
      <c r="AA144" s="69">
        <f>+ROUND(O144*Parámetros!$C$107,0)</f>
        <v>1</v>
      </c>
      <c r="AB144" s="69">
        <f>+ROUND(P144*Parámetros!$C$108,0)</f>
        <v>2</v>
      </c>
      <c r="AC144" s="69">
        <f>+ROUND(Q144*Parámetros!$C$109,0)</f>
        <v>2</v>
      </c>
      <c r="AD144" s="69">
        <f>+ROUND(R144*Parámetros!$C$110,0)</f>
        <v>6</v>
      </c>
      <c r="AE144" s="69">
        <f>+ROUND(S144*Parámetros!$C$111,0)</f>
        <v>12</v>
      </c>
      <c r="AF144" s="69">
        <f>+ROUND(T144*Parámetros!$C$112,0)</f>
        <v>16</v>
      </c>
      <c r="AG144" s="69">
        <f>+ROUND(U144*Parámetros!$C$113,0)</f>
        <v>30</v>
      </c>
      <c r="AH144" s="69">
        <f t="shared" si="18"/>
        <v>69</v>
      </c>
      <c r="AI144" s="148">
        <f t="shared" si="13"/>
        <v>45</v>
      </c>
      <c r="AJ144" s="68">
        <f t="shared" si="15"/>
        <v>685</v>
      </c>
    </row>
    <row r="145" spans="1:36" x14ac:dyDescent="0.25">
      <c r="A145" s="19">
        <v>44027</v>
      </c>
      <c r="B145" s="145">
        <f t="shared" si="16"/>
        <v>135</v>
      </c>
      <c r="C145" s="65">
        <f>+'Modelo predictivo'!N142</f>
        <v>4105.9297422319651</v>
      </c>
      <c r="D145" s="68">
        <f>+$C145*'Estructura Poblacion'!C$19</f>
        <v>167.49502938473995</v>
      </c>
      <c r="E145" s="68">
        <f>+$C145*'Estructura Poblacion'!D$19</f>
        <v>275.45734845851473</v>
      </c>
      <c r="F145" s="68">
        <f>+$C145*'Estructura Poblacion'!E$19</f>
        <v>835.95474733984429</v>
      </c>
      <c r="G145" s="68">
        <f>+$C145*'Estructura Poblacion'!F$19</f>
        <v>954.07166179936939</v>
      </c>
      <c r="H145" s="68">
        <f>+$C145*'Estructura Poblacion'!G$19</f>
        <v>763.96591933729246</v>
      </c>
      <c r="I145" s="68">
        <f>+$C145*'Estructura Poblacion'!H$19</f>
        <v>519.97665767857552</v>
      </c>
      <c r="J145" s="68">
        <f>+$C145*'Estructura Poblacion'!I$19</f>
        <v>276.5732380613444</v>
      </c>
      <c r="K145" s="68">
        <f>+$C145*'Estructura Poblacion'!J$19</f>
        <v>152.34682802632659</v>
      </c>
      <c r="L145" s="68">
        <f>+$C145*'Estructura Poblacion'!K$19</f>
        <v>160.08831214595773</v>
      </c>
      <c r="M145" s="147">
        <f>+ROUND(D145*Parámetros!$B$105,0)</f>
        <v>0</v>
      </c>
      <c r="N145" s="147">
        <f>+ROUND(E145*Parámetros!$B$106,0)</f>
        <v>1</v>
      </c>
      <c r="O145" s="147">
        <f>+ROUND(F145*Parámetros!$B$107,0)</f>
        <v>10</v>
      </c>
      <c r="P145" s="147">
        <f>+ROUND(G145*Parámetros!$B$108,0)</f>
        <v>31</v>
      </c>
      <c r="Q145" s="147">
        <f>+ROUND(H145*Parámetros!$B$109,0)</f>
        <v>37</v>
      </c>
      <c r="R145" s="147">
        <f>+ROUND(I145*Parámetros!$B$110,0)</f>
        <v>53</v>
      </c>
      <c r="S145" s="147">
        <f>+ROUND(J145*Parámetros!$B$111,0)</f>
        <v>46</v>
      </c>
      <c r="T145" s="147">
        <f>+ROUND(K145*Parámetros!$B$112,0)</f>
        <v>37</v>
      </c>
      <c r="U145" s="147">
        <f>+ROUND(L145*Parámetros!$B$113,0)</f>
        <v>44</v>
      </c>
      <c r="V145" s="147">
        <f t="shared" si="17"/>
        <v>259</v>
      </c>
      <c r="W145" s="147">
        <f t="shared" si="12"/>
        <v>173</v>
      </c>
      <c r="X145" s="68">
        <f t="shared" si="14"/>
        <v>2618</v>
      </c>
      <c r="Y145" s="69">
        <f>+ROUND(M145*Parámetros!$C$105,0)</f>
        <v>0</v>
      </c>
      <c r="Z145" s="69">
        <f>+ROUND(N145*Parámetros!$C$106,0)</f>
        <v>0</v>
      </c>
      <c r="AA145" s="69">
        <f>+ROUND(O145*Parámetros!$C$107,0)</f>
        <v>1</v>
      </c>
      <c r="AB145" s="69">
        <f>+ROUND(P145*Parámetros!$C$108,0)</f>
        <v>2</v>
      </c>
      <c r="AC145" s="69">
        <f>+ROUND(Q145*Parámetros!$C$109,0)</f>
        <v>2</v>
      </c>
      <c r="AD145" s="69">
        <f>+ROUND(R145*Parámetros!$C$110,0)</f>
        <v>6</v>
      </c>
      <c r="AE145" s="69">
        <f>+ROUND(S145*Parámetros!$C$111,0)</f>
        <v>13</v>
      </c>
      <c r="AF145" s="69">
        <f>+ROUND(T145*Parámetros!$C$112,0)</f>
        <v>16</v>
      </c>
      <c r="AG145" s="69">
        <f>+ROUND(U145*Parámetros!$C$113,0)</f>
        <v>31</v>
      </c>
      <c r="AH145" s="69">
        <f t="shared" si="18"/>
        <v>71</v>
      </c>
      <c r="AI145" s="148">
        <f t="shared" si="13"/>
        <v>47</v>
      </c>
      <c r="AJ145" s="68">
        <f t="shared" si="15"/>
        <v>709</v>
      </c>
    </row>
    <row r="146" spans="1:36" x14ac:dyDescent="0.25">
      <c r="A146" s="19">
        <v>44028</v>
      </c>
      <c r="B146" s="145">
        <f t="shared" si="16"/>
        <v>136</v>
      </c>
      <c r="C146" s="65">
        <f>+'Modelo predictivo'!N143</f>
        <v>4247.1846807822585</v>
      </c>
      <c r="D146" s="68">
        <f>+$C146*'Estructura Poblacion'!C$19</f>
        <v>173.2573053048242</v>
      </c>
      <c r="E146" s="68">
        <f>+$C146*'Estructura Poblacion'!D$19</f>
        <v>284.93381621915961</v>
      </c>
      <c r="F146" s="68">
        <f>+$C146*'Estructura Poblacion'!E$19</f>
        <v>864.71382113785978</v>
      </c>
      <c r="G146" s="68">
        <f>+$C146*'Estructura Poblacion'!F$19</f>
        <v>986.89427261364688</v>
      </c>
      <c r="H146" s="68">
        <f>+$C146*'Estructura Poblacion'!G$19</f>
        <v>790.24838537185394</v>
      </c>
      <c r="I146" s="68">
        <f>+$C146*'Estructura Poblacion'!H$19</f>
        <v>537.86524210136884</v>
      </c>
      <c r="J146" s="68">
        <f>+$C146*'Estructura Poblacion'!I$19</f>
        <v>286.08809540173672</v>
      </c>
      <c r="K146" s="68">
        <f>+$C146*'Estructura Poblacion'!J$19</f>
        <v>157.58796540133994</v>
      </c>
      <c r="L146" s="68">
        <f>+$C146*'Estructura Poblacion'!K$19</f>
        <v>165.59577723046866</v>
      </c>
      <c r="M146" s="147">
        <f>+ROUND(D146*Parámetros!$B$105,0)</f>
        <v>0</v>
      </c>
      <c r="N146" s="147">
        <f>+ROUND(E146*Parámetros!$B$106,0)</f>
        <v>1</v>
      </c>
      <c r="O146" s="147">
        <f>+ROUND(F146*Parámetros!$B$107,0)</f>
        <v>10</v>
      </c>
      <c r="P146" s="147">
        <f>+ROUND(G146*Parámetros!$B$108,0)</f>
        <v>32</v>
      </c>
      <c r="Q146" s="147">
        <f>+ROUND(H146*Parámetros!$B$109,0)</f>
        <v>39</v>
      </c>
      <c r="R146" s="147">
        <f>+ROUND(I146*Parámetros!$B$110,0)</f>
        <v>55</v>
      </c>
      <c r="S146" s="147">
        <f>+ROUND(J146*Parámetros!$B$111,0)</f>
        <v>47</v>
      </c>
      <c r="T146" s="147">
        <f>+ROUND(K146*Parámetros!$B$112,0)</f>
        <v>38</v>
      </c>
      <c r="U146" s="147">
        <f>+ROUND(L146*Parámetros!$B$113,0)</f>
        <v>45</v>
      </c>
      <c r="V146" s="147">
        <f t="shared" si="17"/>
        <v>267</v>
      </c>
      <c r="W146" s="147">
        <f t="shared" si="12"/>
        <v>180</v>
      </c>
      <c r="X146" s="68">
        <f t="shared" si="14"/>
        <v>2705</v>
      </c>
      <c r="Y146" s="69">
        <f>+ROUND(M146*Parámetros!$C$105,0)</f>
        <v>0</v>
      </c>
      <c r="Z146" s="69">
        <f>+ROUND(N146*Parámetros!$C$106,0)</f>
        <v>0</v>
      </c>
      <c r="AA146" s="69">
        <f>+ROUND(O146*Parámetros!$C$107,0)</f>
        <v>1</v>
      </c>
      <c r="AB146" s="69">
        <f>+ROUND(P146*Parámetros!$C$108,0)</f>
        <v>2</v>
      </c>
      <c r="AC146" s="69">
        <f>+ROUND(Q146*Parámetros!$C$109,0)</f>
        <v>2</v>
      </c>
      <c r="AD146" s="69">
        <f>+ROUND(R146*Parámetros!$C$110,0)</f>
        <v>7</v>
      </c>
      <c r="AE146" s="69">
        <f>+ROUND(S146*Parámetros!$C$111,0)</f>
        <v>13</v>
      </c>
      <c r="AF146" s="69">
        <f>+ROUND(T146*Parámetros!$C$112,0)</f>
        <v>16</v>
      </c>
      <c r="AG146" s="69">
        <f>+ROUND(U146*Parámetros!$C$113,0)</f>
        <v>32</v>
      </c>
      <c r="AH146" s="69">
        <f t="shared" si="18"/>
        <v>73</v>
      </c>
      <c r="AI146" s="148">
        <f t="shared" si="13"/>
        <v>49</v>
      </c>
      <c r="AJ146" s="68">
        <f t="shared" si="15"/>
        <v>733</v>
      </c>
    </row>
    <row r="147" spans="1:36" x14ac:dyDescent="0.25">
      <c r="A147" s="19">
        <v>44029</v>
      </c>
      <c r="B147" s="145">
        <f t="shared" si="16"/>
        <v>137</v>
      </c>
      <c r="C147" s="65">
        <f>+'Modelo predictivo'!N144</f>
        <v>4393.2436171323061</v>
      </c>
      <c r="D147" s="68">
        <f>+$C147*'Estructura Poblacion'!C$19</f>
        <v>179.21555285695024</v>
      </c>
      <c r="E147" s="68">
        <f>+$C147*'Estructura Poblacion'!D$19</f>
        <v>294.7325731028526</v>
      </c>
      <c r="F147" s="68">
        <f>+$C147*'Estructura Poblacion'!E$19</f>
        <v>894.45097420635295</v>
      </c>
      <c r="G147" s="68">
        <f>+$C147*'Estructura Poblacion'!F$19</f>
        <v>1020.8331612144021</v>
      </c>
      <c r="H147" s="68">
        <f>+$C147*'Estructura Poblacion'!G$19</f>
        <v>817.42470269613307</v>
      </c>
      <c r="I147" s="68">
        <f>+$C147*'Estructura Poblacion'!H$19</f>
        <v>556.36220681224108</v>
      </c>
      <c r="J147" s="68">
        <f>+$C147*'Estructura Poblacion'!I$19</f>
        <v>295.92654747231927</v>
      </c>
      <c r="K147" s="68">
        <f>+$C147*'Estructura Poblacion'!J$19</f>
        <v>163.0073507914399</v>
      </c>
      <c r="L147" s="68">
        <f>+$C147*'Estructura Poblacion'!K$19</f>
        <v>171.2905479796151</v>
      </c>
      <c r="M147" s="147">
        <f>+ROUND(D147*Parámetros!$B$105,0)</f>
        <v>0</v>
      </c>
      <c r="N147" s="147">
        <f>+ROUND(E147*Parámetros!$B$106,0)</f>
        <v>1</v>
      </c>
      <c r="O147" s="147">
        <f>+ROUND(F147*Parámetros!$B$107,0)</f>
        <v>11</v>
      </c>
      <c r="P147" s="147">
        <f>+ROUND(G147*Parámetros!$B$108,0)</f>
        <v>33</v>
      </c>
      <c r="Q147" s="147">
        <f>+ROUND(H147*Parámetros!$B$109,0)</f>
        <v>40</v>
      </c>
      <c r="R147" s="147">
        <f>+ROUND(I147*Parámetros!$B$110,0)</f>
        <v>57</v>
      </c>
      <c r="S147" s="147">
        <f>+ROUND(J147*Parámetros!$B$111,0)</f>
        <v>49</v>
      </c>
      <c r="T147" s="147">
        <f>+ROUND(K147*Parámetros!$B$112,0)</f>
        <v>40</v>
      </c>
      <c r="U147" s="147">
        <f>+ROUND(L147*Parámetros!$B$113,0)</f>
        <v>47</v>
      </c>
      <c r="V147" s="147">
        <f t="shared" si="17"/>
        <v>278</v>
      </c>
      <c r="W147" s="147">
        <f t="shared" si="12"/>
        <v>186</v>
      </c>
      <c r="X147" s="68">
        <f t="shared" si="14"/>
        <v>2797</v>
      </c>
      <c r="Y147" s="69">
        <f>+ROUND(M147*Parámetros!$C$105,0)</f>
        <v>0</v>
      </c>
      <c r="Z147" s="69">
        <f>+ROUND(N147*Parámetros!$C$106,0)</f>
        <v>0</v>
      </c>
      <c r="AA147" s="69">
        <f>+ROUND(O147*Parámetros!$C$107,0)</f>
        <v>1</v>
      </c>
      <c r="AB147" s="69">
        <f>+ROUND(P147*Parámetros!$C$108,0)</f>
        <v>2</v>
      </c>
      <c r="AC147" s="69">
        <f>+ROUND(Q147*Parámetros!$C$109,0)</f>
        <v>3</v>
      </c>
      <c r="AD147" s="69">
        <f>+ROUND(R147*Parámetros!$C$110,0)</f>
        <v>7</v>
      </c>
      <c r="AE147" s="69">
        <f>+ROUND(S147*Parámetros!$C$111,0)</f>
        <v>13</v>
      </c>
      <c r="AF147" s="69">
        <f>+ROUND(T147*Parámetros!$C$112,0)</f>
        <v>17</v>
      </c>
      <c r="AG147" s="69">
        <f>+ROUND(U147*Parámetros!$C$113,0)</f>
        <v>33</v>
      </c>
      <c r="AH147" s="69">
        <f t="shared" si="18"/>
        <v>76</v>
      </c>
      <c r="AI147" s="148">
        <f t="shared" si="13"/>
        <v>51</v>
      </c>
      <c r="AJ147" s="68">
        <f t="shared" si="15"/>
        <v>758</v>
      </c>
    </row>
    <row r="148" spans="1:36" x14ac:dyDescent="0.25">
      <c r="A148" s="19">
        <v>44030</v>
      </c>
      <c r="B148" s="145">
        <f t="shared" si="16"/>
        <v>138</v>
      </c>
      <c r="C148" s="65">
        <f>+'Modelo predictivo'!N145</f>
        <v>4544.2660274133086</v>
      </c>
      <c r="D148" s="68">
        <f>+$C148*'Estructura Poblacion'!C$19</f>
        <v>185.37627762230392</v>
      </c>
      <c r="E148" s="68">
        <f>+$C148*'Estructura Poblacion'!D$19</f>
        <v>304.86431799510814</v>
      </c>
      <c r="F148" s="68">
        <f>+$C148*'Estructura Poblacion'!E$19</f>
        <v>925.1986753982593</v>
      </c>
      <c r="G148" s="68">
        <f>+$C148*'Estructura Poblacion'!F$19</f>
        <v>1055.9253841678853</v>
      </c>
      <c r="H148" s="68">
        <f>+$C148*'Estructura Poblacion'!G$19</f>
        <v>845.5245440850756</v>
      </c>
      <c r="I148" s="68">
        <f>+$C148*'Estructura Poblacion'!H$19</f>
        <v>575.48774793506379</v>
      </c>
      <c r="J148" s="68">
        <f>+$C148*'Estructura Poblacion'!I$19</f>
        <v>306.0993365002534</v>
      </c>
      <c r="K148" s="68">
        <f>+$C148*'Estructura Poblacion'!J$19</f>
        <v>168.610901414957</v>
      </c>
      <c r="L148" s="68">
        <f>+$C148*'Estructura Poblacion'!K$19</f>
        <v>177.17884229440227</v>
      </c>
      <c r="M148" s="147">
        <f>+ROUND(D148*Parámetros!$B$105,0)</f>
        <v>0</v>
      </c>
      <c r="N148" s="147">
        <f>+ROUND(E148*Parámetros!$B$106,0)</f>
        <v>1</v>
      </c>
      <c r="O148" s="147">
        <f>+ROUND(F148*Parámetros!$B$107,0)</f>
        <v>11</v>
      </c>
      <c r="P148" s="147">
        <f>+ROUND(G148*Parámetros!$B$108,0)</f>
        <v>34</v>
      </c>
      <c r="Q148" s="147">
        <f>+ROUND(H148*Parámetros!$B$109,0)</f>
        <v>41</v>
      </c>
      <c r="R148" s="147">
        <f>+ROUND(I148*Parámetros!$B$110,0)</f>
        <v>59</v>
      </c>
      <c r="S148" s="147">
        <f>+ROUND(J148*Parámetros!$B$111,0)</f>
        <v>51</v>
      </c>
      <c r="T148" s="147">
        <f>+ROUND(K148*Parámetros!$B$112,0)</f>
        <v>41</v>
      </c>
      <c r="U148" s="147">
        <f>+ROUND(L148*Parámetros!$B$113,0)</f>
        <v>48</v>
      </c>
      <c r="V148" s="147">
        <f t="shared" si="17"/>
        <v>286</v>
      </c>
      <c r="W148" s="147">
        <f t="shared" si="12"/>
        <v>191</v>
      </c>
      <c r="X148" s="68">
        <f t="shared" si="14"/>
        <v>2892</v>
      </c>
      <c r="Y148" s="69">
        <f>+ROUND(M148*Parámetros!$C$105,0)</f>
        <v>0</v>
      </c>
      <c r="Z148" s="69">
        <f>+ROUND(N148*Parámetros!$C$106,0)</f>
        <v>0</v>
      </c>
      <c r="AA148" s="69">
        <f>+ROUND(O148*Parámetros!$C$107,0)</f>
        <v>1</v>
      </c>
      <c r="AB148" s="69">
        <f>+ROUND(P148*Parámetros!$C$108,0)</f>
        <v>2</v>
      </c>
      <c r="AC148" s="69">
        <f>+ROUND(Q148*Parámetros!$C$109,0)</f>
        <v>3</v>
      </c>
      <c r="AD148" s="69">
        <f>+ROUND(R148*Parámetros!$C$110,0)</f>
        <v>7</v>
      </c>
      <c r="AE148" s="69">
        <f>+ROUND(S148*Parámetros!$C$111,0)</f>
        <v>14</v>
      </c>
      <c r="AF148" s="69">
        <f>+ROUND(T148*Parámetros!$C$112,0)</f>
        <v>18</v>
      </c>
      <c r="AG148" s="69">
        <f>+ROUND(U148*Parámetros!$C$113,0)</f>
        <v>34</v>
      </c>
      <c r="AH148" s="69">
        <f t="shared" si="18"/>
        <v>79</v>
      </c>
      <c r="AI148" s="148">
        <f t="shared" si="13"/>
        <v>52</v>
      </c>
      <c r="AJ148" s="68">
        <f t="shared" si="15"/>
        <v>785</v>
      </c>
    </row>
    <row r="149" spans="1:36" x14ac:dyDescent="0.25">
      <c r="A149" s="19">
        <v>44031</v>
      </c>
      <c r="B149" s="145">
        <f t="shared" si="16"/>
        <v>139</v>
      </c>
      <c r="C149" s="65">
        <f>+'Modelo predictivo'!N146</f>
        <v>4700.4164066687226</v>
      </c>
      <c r="D149" s="68">
        <f>+$C149*'Estructura Poblacion'!C$19</f>
        <v>191.7461899208048</v>
      </c>
      <c r="E149" s="68">
        <f>+$C149*'Estructura Poblacion'!D$19</f>
        <v>315.34008648867865</v>
      </c>
      <c r="F149" s="68">
        <f>+$C149*'Estructura Poblacion'!E$19</f>
        <v>956.99041540171163</v>
      </c>
      <c r="G149" s="68">
        <f>+$C149*'Estructura Poblacion'!F$19</f>
        <v>1092.2091642565895</v>
      </c>
      <c r="H149" s="68">
        <f>+$C149*'Estructura Poblacion'!G$19</f>
        <v>874.5785161527715</v>
      </c>
      <c r="I149" s="68">
        <f>+$C149*'Estructura Poblacion'!H$19</f>
        <v>595.2626971908528</v>
      </c>
      <c r="J149" s="68">
        <f>+$C149*'Estructura Poblacion'!I$19</f>
        <v>316.61754278395381</v>
      </c>
      <c r="K149" s="68">
        <f>+$C149*'Estructura Poblacion'!J$19</f>
        <v>174.4047207124442</v>
      </c>
      <c r="L149" s="68">
        <f>+$C149*'Estructura Poblacion'!K$19</f>
        <v>183.26707376091579</v>
      </c>
      <c r="M149" s="147">
        <f>+ROUND(D149*Parámetros!$B$105,0)</f>
        <v>0</v>
      </c>
      <c r="N149" s="147">
        <f>+ROUND(E149*Parámetros!$B$106,0)</f>
        <v>1</v>
      </c>
      <c r="O149" s="147">
        <f>+ROUND(F149*Parámetros!$B$107,0)</f>
        <v>11</v>
      </c>
      <c r="P149" s="147">
        <f>+ROUND(G149*Parámetros!$B$108,0)</f>
        <v>35</v>
      </c>
      <c r="Q149" s="147">
        <f>+ROUND(H149*Parámetros!$B$109,0)</f>
        <v>43</v>
      </c>
      <c r="R149" s="147">
        <f>+ROUND(I149*Parámetros!$B$110,0)</f>
        <v>61</v>
      </c>
      <c r="S149" s="147">
        <f>+ROUND(J149*Parámetros!$B$111,0)</f>
        <v>53</v>
      </c>
      <c r="T149" s="147">
        <f>+ROUND(K149*Parámetros!$B$112,0)</f>
        <v>42</v>
      </c>
      <c r="U149" s="147">
        <f>+ROUND(L149*Parámetros!$B$113,0)</f>
        <v>50</v>
      </c>
      <c r="V149" s="147">
        <f t="shared" si="17"/>
        <v>296</v>
      </c>
      <c r="W149" s="147">
        <f t="shared" si="12"/>
        <v>199</v>
      </c>
      <c r="X149" s="68">
        <f t="shared" si="14"/>
        <v>2989</v>
      </c>
      <c r="Y149" s="69">
        <f>+ROUND(M149*Parámetros!$C$105,0)</f>
        <v>0</v>
      </c>
      <c r="Z149" s="69">
        <f>+ROUND(N149*Parámetros!$C$106,0)</f>
        <v>0</v>
      </c>
      <c r="AA149" s="69">
        <f>+ROUND(O149*Parámetros!$C$107,0)</f>
        <v>1</v>
      </c>
      <c r="AB149" s="69">
        <f>+ROUND(P149*Parámetros!$C$108,0)</f>
        <v>2</v>
      </c>
      <c r="AC149" s="69">
        <f>+ROUND(Q149*Parámetros!$C$109,0)</f>
        <v>3</v>
      </c>
      <c r="AD149" s="69">
        <f>+ROUND(R149*Parámetros!$C$110,0)</f>
        <v>7</v>
      </c>
      <c r="AE149" s="69">
        <f>+ROUND(S149*Parámetros!$C$111,0)</f>
        <v>15</v>
      </c>
      <c r="AF149" s="69">
        <f>+ROUND(T149*Parámetros!$C$112,0)</f>
        <v>18</v>
      </c>
      <c r="AG149" s="69">
        <f>+ROUND(U149*Parámetros!$C$113,0)</f>
        <v>35</v>
      </c>
      <c r="AH149" s="69">
        <f t="shared" si="18"/>
        <v>81</v>
      </c>
      <c r="AI149" s="148">
        <f t="shared" si="13"/>
        <v>54</v>
      </c>
      <c r="AJ149" s="68">
        <f t="shared" si="15"/>
        <v>812</v>
      </c>
    </row>
    <row r="150" spans="1:36" x14ac:dyDescent="0.25">
      <c r="A150" s="19">
        <v>44032</v>
      </c>
      <c r="B150" s="145">
        <f t="shared" si="16"/>
        <v>140</v>
      </c>
      <c r="C150" s="65">
        <f>+'Modelo predictivo'!N147</f>
        <v>4310.8541489392519</v>
      </c>
      <c r="D150" s="68">
        <f>+$C150*'Estructura Poblacion'!C$19</f>
        <v>175.85460241153731</v>
      </c>
      <c r="E150" s="68">
        <f>+$C150*'Estructura Poblacion'!D$19</f>
        <v>289.20525386600929</v>
      </c>
      <c r="F150" s="68">
        <f>+$C150*'Estructura Poblacion'!E$19</f>
        <v>877.67673027363787</v>
      </c>
      <c r="G150" s="68">
        <f>+$C150*'Estructura Poblacion'!F$19</f>
        <v>1001.6887866711144</v>
      </c>
      <c r="H150" s="68">
        <f>+$C150*'Estructura Poblacion'!G$19</f>
        <v>802.09498451698028</v>
      </c>
      <c r="I150" s="68">
        <f>+$C150*'Estructura Poblacion'!H$19</f>
        <v>545.9283701446775</v>
      </c>
      <c r="J150" s="68">
        <f>+$C150*'Estructura Poblacion'!I$19</f>
        <v>290.37683682677897</v>
      </c>
      <c r="K150" s="68">
        <f>+$C150*'Estructura Poblacion'!J$19</f>
        <v>159.95036371908816</v>
      </c>
      <c r="L150" s="68">
        <f>+$C150*'Estructura Poblacion'!K$19</f>
        <v>168.07822050942821</v>
      </c>
      <c r="M150" s="147">
        <f>+ROUND(D150*Parámetros!$B$105,0)</f>
        <v>0</v>
      </c>
      <c r="N150" s="147">
        <f>+ROUND(E150*Parámetros!$B$106,0)</f>
        <v>1</v>
      </c>
      <c r="O150" s="147">
        <f>+ROUND(F150*Parámetros!$B$107,0)</f>
        <v>11</v>
      </c>
      <c r="P150" s="147">
        <f>+ROUND(G150*Parámetros!$B$108,0)</f>
        <v>32</v>
      </c>
      <c r="Q150" s="147">
        <f>+ROUND(H150*Parámetros!$B$109,0)</f>
        <v>39</v>
      </c>
      <c r="R150" s="147">
        <f>+ROUND(I150*Parámetros!$B$110,0)</f>
        <v>56</v>
      </c>
      <c r="S150" s="147">
        <f>+ROUND(J150*Parámetros!$B$111,0)</f>
        <v>48</v>
      </c>
      <c r="T150" s="147">
        <f>+ROUND(K150*Parámetros!$B$112,0)</f>
        <v>39</v>
      </c>
      <c r="U150" s="147">
        <f>+ROUND(L150*Parámetros!$B$113,0)</f>
        <v>46</v>
      </c>
      <c r="V150" s="147">
        <f t="shared" si="17"/>
        <v>272</v>
      </c>
      <c r="W150" s="147">
        <f t="shared" ref="W150:W213" si="19">+V138</f>
        <v>207</v>
      </c>
      <c r="X150" s="68">
        <f t="shared" si="14"/>
        <v>3054</v>
      </c>
      <c r="Y150" s="69">
        <f>+ROUND(M150*Parámetros!$C$105,0)</f>
        <v>0</v>
      </c>
      <c r="Z150" s="69">
        <f>+ROUND(N150*Parámetros!$C$106,0)</f>
        <v>0</v>
      </c>
      <c r="AA150" s="69">
        <f>+ROUND(O150*Parámetros!$C$107,0)</f>
        <v>1</v>
      </c>
      <c r="AB150" s="69">
        <f>+ROUND(P150*Parámetros!$C$108,0)</f>
        <v>2</v>
      </c>
      <c r="AC150" s="69">
        <f>+ROUND(Q150*Parámetros!$C$109,0)</f>
        <v>2</v>
      </c>
      <c r="AD150" s="69">
        <f>+ROUND(R150*Parámetros!$C$110,0)</f>
        <v>7</v>
      </c>
      <c r="AE150" s="69">
        <f>+ROUND(S150*Parámetros!$C$111,0)</f>
        <v>13</v>
      </c>
      <c r="AF150" s="69">
        <f>+ROUND(T150*Parámetros!$C$112,0)</f>
        <v>17</v>
      </c>
      <c r="AG150" s="69">
        <f>+ROUND(U150*Parámetros!$C$113,0)</f>
        <v>33</v>
      </c>
      <c r="AH150" s="69">
        <f t="shared" si="18"/>
        <v>75</v>
      </c>
      <c r="AI150" s="148">
        <f t="shared" ref="AI150:AI213" si="20">+AH138</f>
        <v>56</v>
      </c>
      <c r="AJ150" s="68">
        <f t="shared" si="15"/>
        <v>831</v>
      </c>
    </row>
    <row r="151" spans="1:36" x14ac:dyDescent="0.25">
      <c r="A151" s="19">
        <v>44033</v>
      </c>
      <c r="B151" s="145">
        <f t="shared" si="16"/>
        <v>141</v>
      </c>
      <c r="C151" s="65">
        <f>+'Modelo predictivo'!N148</f>
        <v>4407.1911506056786</v>
      </c>
      <c r="D151" s="68">
        <f>+$C151*'Estructura Poblacion'!C$19</f>
        <v>179.78452083147218</v>
      </c>
      <c r="E151" s="68">
        <f>+$C151*'Estructura Poblacion'!D$19</f>
        <v>295.66828092770766</v>
      </c>
      <c r="F151" s="68">
        <f>+$C151*'Estructura Poblacion'!E$19</f>
        <v>897.29064939631587</v>
      </c>
      <c r="G151" s="68">
        <f>+$C151*'Estructura Poblacion'!F$19</f>
        <v>1024.0740706488896</v>
      </c>
      <c r="H151" s="68">
        <f>+$C151*'Estructura Poblacion'!G$19</f>
        <v>820.01983727013101</v>
      </c>
      <c r="I151" s="68">
        <f>+$C151*'Estructura Poblacion'!H$19</f>
        <v>558.12852827745007</v>
      </c>
      <c r="J151" s="68">
        <f>+$C151*'Estructura Poblacion'!I$19</f>
        <v>296.8660458899426</v>
      </c>
      <c r="K151" s="68">
        <f>+$C151*'Estructura Poblacion'!J$19</f>
        <v>163.52486146913219</v>
      </c>
      <c r="L151" s="68">
        <f>+$C151*'Estructura Poblacion'!K$19</f>
        <v>171.83435589463747</v>
      </c>
      <c r="M151" s="147">
        <f>+ROUND(D151*Parámetros!$B$105,0)</f>
        <v>0</v>
      </c>
      <c r="N151" s="147">
        <f>+ROUND(E151*Parámetros!$B$106,0)</f>
        <v>1</v>
      </c>
      <c r="O151" s="147">
        <f>+ROUND(F151*Parámetros!$B$107,0)</f>
        <v>11</v>
      </c>
      <c r="P151" s="147">
        <f>+ROUND(G151*Parámetros!$B$108,0)</f>
        <v>33</v>
      </c>
      <c r="Q151" s="147">
        <f>+ROUND(H151*Parámetros!$B$109,0)</f>
        <v>40</v>
      </c>
      <c r="R151" s="147">
        <f>+ROUND(I151*Parámetros!$B$110,0)</f>
        <v>57</v>
      </c>
      <c r="S151" s="147">
        <f>+ROUND(J151*Parámetros!$B$111,0)</f>
        <v>49</v>
      </c>
      <c r="T151" s="147">
        <f>+ROUND(K151*Parámetros!$B$112,0)</f>
        <v>40</v>
      </c>
      <c r="U151" s="147">
        <f>+ROUND(L151*Parámetros!$B$113,0)</f>
        <v>47</v>
      </c>
      <c r="V151" s="147">
        <f t="shared" si="17"/>
        <v>278</v>
      </c>
      <c r="W151" s="147">
        <f t="shared" si="19"/>
        <v>214</v>
      </c>
      <c r="X151" s="68">
        <f t="shared" si="14"/>
        <v>3118</v>
      </c>
      <c r="Y151" s="69">
        <f>+ROUND(M151*Parámetros!$C$105,0)</f>
        <v>0</v>
      </c>
      <c r="Z151" s="69">
        <f>+ROUND(N151*Parámetros!$C$106,0)</f>
        <v>0</v>
      </c>
      <c r="AA151" s="69">
        <f>+ROUND(O151*Parámetros!$C$107,0)</f>
        <v>1</v>
      </c>
      <c r="AB151" s="69">
        <f>+ROUND(P151*Parámetros!$C$108,0)</f>
        <v>2</v>
      </c>
      <c r="AC151" s="69">
        <f>+ROUND(Q151*Parámetros!$C$109,0)</f>
        <v>3</v>
      </c>
      <c r="AD151" s="69">
        <f>+ROUND(R151*Parámetros!$C$110,0)</f>
        <v>7</v>
      </c>
      <c r="AE151" s="69">
        <f>+ROUND(S151*Parámetros!$C$111,0)</f>
        <v>13</v>
      </c>
      <c r="AF151" s="69">
        <f>+ROUND(T151*Parámetros!$C$112,0)</f>
        <v>17</v>
      </c>
      <c r="AG151" s="69">
        <f>+ROUND(U151*Parámetros!$C$113,0)</f>
        <v>33</v>
      </c>
      <c r="AH151" s="69">
        <f t="shared" si="18"/>
        <v>76</v>
      </c>
      <c r="AI151" s="148">
        <f t="shared" si="20"/>
        <v>57</v>
      </c>
      <c r="AJ151" s="68">
        <f t="shared" si="15"/>
        <v>850</v>
      </c>
    </row>
    <row r="152" spans="1:36" x14ac:dyDescent="0.25">
      <c r="A152" s="19">
        <v>44034</v>
      </c>
      <c r="B152" s="145">
        <f t="shared" si="16"/>
        <v>142</v>
      </c>
      <c r="C152" s="65">
        <f>+'Modelo predictivo'!N149</f>
        <v>4505.6310983151197</v>
      </c>
      <c r="D152" s="68">
        <f>+$C152*'Estructura Poblacion'!C$19</f>
        <v>183.80022567041135</v>
      </c>
      <c r="E152" s="68">
        <f>+$C152*'Estructura Poblacion'!D$19</f>
        <v>302.27238978508359</v>
      </c>
      <c r="F152" s="68">
        <f>+$C152*'Estructura Poblacion'!E$19</f>
        <v>917.33272190651428</v>
      </c>
      <c r="G152" s="68">
        <f>+$C152*'Estructura Poblacion'!F$19</f>
        <v>1046.9480042996724</v>
      </c>
      <c r="H152" s="68">
        <f>+$C152*'Estructura Poblacion'!G$19</f>
        <v>838.33597268224776</v>
      </c>
      <c r="I152" s="68">
        <f>+$C152*'Estructura Poblacion'!H$19</f>
        <v>570.59500437554914</v>
      </c>
      <c r="J152" s="68">
        <f>+$C152*'Estructura Poblacion'!I$19</f>
        <v>303.49690827722492</v>
      </c>
      <c r="K152" s="68">
        <f>+$C152*'Estructura Poblacion'!J$19</f>
        <v>167.17738713959301</v>
      </c>
      <c r="L152" s="68">
        <f>+$C152*'Estructura Poblacion'!K$19</f>
        <v>175.6724841788234</v>
      </c>
      <c r="M152" s="147">
        <f>+ROUND(D152*Parámetros!$B$105,0)</f>
        <v>0</v>
      </c>
      <c r="N152" s="147">
        <f>+ROUND(E152*Parámetros!$B$106,0)</f>
        <v>1</v>
      </c>
      <c r="O152" s="147">
        <f>+ROUND(F152*Parámetros!$B$107,0)</f>
        <v>11</v>
      </c>
      <c r="P152" s="147">
        <f>+ROUND(G152*Parámetros!$B$108,0)</f>
        <v>34</v>
      </c>
      <c r="Q152" s="147">
        <f>+ROUND(H152*Parámetros!$B$109,0)</f>
        <v>41</v>
      </c>
      <c r="R152" s="147">
        <f>+ROUND(I152*Parámetros!$B$110,0)</f>
        <v>58</v>
      </c>
      <c r="S152" s="147">
        <f>+ROUND(J152*Parámetros!$B$111,0)</f>
        <v>50</v>
      </c>
      <c r="T152" s="147">
        <f>+ROUND(K152*Parámetros!$B$112,0)</f>
        <v>41</v>
      </c>
      <c r="U152" s="147">
        <f>+ROUND(L152*Parámetros!$B$113,0)</f>
        <v>48</v>
      </c>
      <c r="V152" s="147">
        <f t="shared" si="17"/>
        <v>284</v>
      </c>
      <c r="W152" s="147">
        <f t="shared" si="19"/>
        <v>221</v>
      </c>
      <c r="X152" s="68">
        <f t="shared" si="14"/>
        <v>3181</v>
      </c>
      <c r="Y152" s="69">
        <f>+ROUND(M152*Parámetros!$C$105,0)</f>
        <v>0</v>
      </c>
      <c r="Z152" s="69">
        <f>+ROUND(N152*Parámetros!$C$106,0)</f>
        <v>0</v>
      </c>
      <c r="AA152" s="69">
        <f>+ROUND(O152*Parámetros!$C$107,0)</f>
        <v>1</v>
      </c>
      <c r="AB152" s="69">
        <f>+ROUND(P152*Parámetros!$C$108,0)</f>
        <v>2</v>
      </c>
      <c r="AC152" s="69">
        <f>+ROUND(Q152*Parámetros!$C$109,0)</f>
        <v>3</v>
      </c>
      <c r="AD152" s="69">
        <f>+ROUND(R152*Parámetros!$C$110,0)</f>
        <v>7</v>
      </c>
      <c r="AE152" s="69">
        <f>+ROUND(S152*Parámetros!$C$111,0)</f>
        <v>14</v>
      </c>
      <c r="AF152" s="69">
        <f>+ROUND(T152*Parámetros!$C$112,0)</f>
        <v>18</v>
      </c>
      <c r="AG152" s="69">
        <f>+ROUND(U152*Parámetros!$C$113,0)</f>
        <v>34</v>
      </c>
      <c r="AH152" s="69">
        <f t="shared" si="18"/>
        <v>79</v>
      </c>
      <c r="AI152" s="148">
        <f t="shared" si="20"/>
        <v>59</v>
      </c>
      <c r="AJ152" s="68">
        <f t="shared" si="15"/>
        <v>870</v>
      </c>
    </row>
    <row r="153" spans="1:36" x14ac:dyDescent="0.25">
      <c r="A153" s="19">
        <v>44035</v>
      </c>
      <c r="B153" s="145">
        <f t="shared" si="16"/>
        <v>143</v>
      </c>
      <c r="C153" s="65">
        <f>+'Modelo predictivo'!N150</f>
        <v>4606.2176185697317</v>
      </c>
      <c r="D153" s="68">
        <f>+$C153*'Estructura Poblacion'!C$19</f>
        <v>187.90349660378016</v>
      </c>
      <c r="E153" s="68">
        <f>+$C153*'Estructura Poblacion'!D$19</f>
        <v>309.02050723946132</v>
      </c>
      <c r="F153" s="68">
        <f>+$C153*'Estructura Poblacion'!E$19</f>
        <v>937.8118300267447</v>
      </c>
      <c r="G153" s="68">
        <f>+$C153*'Estructura Poblacion'!F$19</f>
        <v>1070.3207248669189</v>
      </c>
      <c r="H153" s="68">
        <f>+$C153*'Estructura Poblacion'!G$19</f>
        <v>857.05150807703546</v>
      </c>
      <c r="I153" s="68">
        <f>+$C153*'Estructura Poblacion'!H$19</f>
        <v>583.33332331743145</v>
      </c>
      <c r="J153" s="68">
        <f>+$C153*'Estructura Poblacion'!I$19</f>
        <v>310.27236264654846</v>
      </c>
      <c r="K153" s="68">
        <f>+$C153*'Estructura Poblacion'!J$19</f>
        <v>170.90955945257221</v>
      </c>
      <c r="L153" s="68">
        <f>+$C153*'Estructura Poblacion'!K$19</f>
        <v>179.5943063392393</v>
      </c>
      <c r="M153" s="147">
        <f>+ROUND(D153*Parámetros!$B$105,0)</f>
        <v>0</v>
      </c>
      <c r="N153" s="147">
        <f>+ROUND(E153*Parámetros!$B$106,0)</f>
        <v>1</v>
      </c>
      <c r="O153" s="147">
        <f>+ROUND(F153*Parámetros!$B$107,0)</f>
        <v>11</v>
      </c>
      <c r="P153" s="147">
        <f>+ROUND(G153*Parámetros!$B$108,0)</f>
        <v>34</v>
      </c>
      <c r="Q153" s="147">
        <f>+ROUND(H153*Parámetros!$B$109,0)</f>
        <v>42</v>
      </c>
      <c r="R153" s="147">
        <f>+ROUND(I153*Parámetros!$B$110,0)</f>
        <v>59</v>
      </c>
      <c r="S153" s="147">
        <f>+ROUND(J153*Parámetros!$B$111,0)</f>
        <v>52</v>
      </c>
      <c r="T153" s="147">
        <f>+ROUND(K153*Parámetros!$B$112,0)</f>
        <v>42</v>
      </c>
      <c r="U153" s="147">
        <f>+ROUND(L153*Parámetros!$B$113,0)</f>
        <v>49</v>
      </c>
      <c r="V153" s="147">
        <f t="shared" si="17"/>
        <v>290</v>
      </c>
      <c r="W153" s="147">
        <f t="shared" si="19"/>
        <v>230</v>
      </c>
      <c r="X153" s="68">
        <f t="shared" si="14"/>
        <v>3241</v>
      </c>
      <c r="Y153" s="69">
        <f>+ROUND(M153*Parámetros!$C$105,0)</f>
        <v>0</v>
      </c>
      <c r="Z153" s="69">
        <f>+ROUND(N153*Parámetros!$C$106,0)</f>
        <v>0</v>
      </c>
      <c r="AA153" s="69">
        <f>+ROUND(O153*Parámetros!$C$107,0)</f>
        <v>1</v>
      </c>
      <c r="AB153" s="69">
        <f>+ROUND(P153*Parámetros!$C$108,0)</f>
        <v>2</v>
      </c>
      <c r="AC153" s="69">
        <f>+ROUND(Q153*Parámetros!$C$109,0)</f>
        <v>3</v>
      </c>
      <c r="AD153" s="69">
        <f>+ROUND(R153*Parámetros!$C$110,0)</f>
        <v>7</v>
      </c>
      <c r="AE153" s="69">
        <f>+ROUND(S153*Parámetros!$C$111,0)</f>
        <v>14</v>
      </c>
      <c r="AF153" s="69">
        <f>+ROUND(T153*Parámetros!$C$112,0)</f>
        <v>18</v>
      </c>
      <c r="AG153" s="69">
        <f>+ROUND(U153*Parámetros!$C$113,0)</f>
        <v>35</v>
      </c>
      <c r="AH153" s="69">
        <f t="shared" si="18"/>
        <v>80</v>
      </c>
      <c r="AI153" s="148">
        <f t="shared" si="20"/>
        <v>62</v>
      </c>
      <c r="AJ153" s="68">
        <f t="shared" si="15"/>
        <v>888</v>
      </c>
    </row>
    <row r="154" spans="1:36" x14ac:dyDescent="0.25">
      <c r="A154" s="19">
        <v>44036</v>
      </c>
      <c r="B154" s="145">
        <f t="shared" si="16"/>
        <v>144</v>
      </c>
      <c r="C154" s="65">
        <f>+'Modelo predictivo'!N151</f>
        <v>4708.9951383918524</v>
      </c>
      <c r="D154" s="68">
        <f>+$C154*'Estructura Poblacion'!C$19</f>
        <v>192.09614596298204</v>
      </c>
      <c r="E154" s="68">
        <f>+$C154*'Estructura Poblacion'!D$19</f>
        <v>315.91561379721605</v>
      </c>
      <c r="F154" s="68">
        <f>+$C154*'Estructura Poblacion'!E$19</f>
        <v>958.73701896298121</v>
      </c>
      <c r="G154" s="68">
        <f>+$C154*'Estructura Poblacion'!F$19</f>
        <v>1094.20255560643</v>
      </c>
      <c r="H154" s="68">
        <f>+$C154*'Estructura Poblacion'!G$19</f>
        <v>876.17470972622652</v>
      </c>
      <c r="I154" s="68">
        <f>+$C154*'Estructura Poblacion'!H$19</f>
        <v>596.34911135976392</v>
      </c>
      <c r="J154" s="68">
        <f>+$C154*'Estructura Poblacion'!I$19</f>
        <v>317.19540157844841</v>
      </c>
      <c r="K154" s="68">
        <f>+$C154*'Estructura Poblacion'!J$19</f>
        <v>174.72302683275234</v>
      </c>
      <c r="L154" s="68">
        <f>+$C154*'Estructura Poblacion'!K$19</f>
        <v>183.60155456505208</v>
      </c>
      <c r="M154" s="147">
        <f>+ROUND(D154*Parámetros!$B$105,0)</f>
        <v>0</v>
      </c>
      <c r="N154" s="147">
        <f>+ROUND(E154*Parámetros!$B$106,0)</f>
        <v>1</v>
      </c>
      <c r="O154" s="147">
        <f>+ROUND(F154*Parámetros!$B$107,0)</f>
        <v>12</v>
      </c>
      <c r="P154" s="147">
        <f>+ROUND(G154*Parámetros!$B$108,0)</f>
        <v>35</v>
      </c>
      <c r="Q154" s="147">
        <f>+ROUND(H154*Parámetros!$B$109,0)</f>
        <v>43</v>
      </c>
      <c r="R154" s="147">
        <f>+ROUND(I154*Parámetros!$B$110,0)</f>
        <v>61</v>
      </c>
      <c r="S154" s="147">
        <f>+ROUND(J154*Parámetros!$B$111,0)</f>
        <v>53</v>
      </c>
      <c r="T154" s="147">
        <f>+ROUND(K154*Parámetros!$B$112,0)</f>
        <v>42</v>
      </c>
      <c r="U154" s="147">
        <f>+ROUND(L154*Parámetros!$B$113,0)</f>
        <v>50</v>
      </c>
      <c r="V154" s="147">
        <f t="shared" si="17"/>
        <v>297</v>
      </c>
      <c r="W154" s="147">
        <f t="shared" si="19"/>
        <v>238</v>
      </c>
      <c r="X154" s="68">
        <f t="shared" si="14"/>
        <v>3300</v>
      </c>
      <c r="Y154" s="69">
        <f>+ROUND(M154*Parámetros!$C$105,0)</f>
        <v>0</v>
      </c>
      <c r="Z154" s="69">
        <f>+ROUND(N154*Parámetros!$C$106,0)</f>
        <v>0</v>
      </c>
      <c r="AA154" s="69">
        <f>+ROUND(O154*Parámetros!$C$107,0)</f>
        <v>1</v>
      </c>
      <c r="AB154" s="69">
        <f>+ROUND(P154*Parámetros!$C$108,0)</f>
        <v>2</v>
      </c>
      <c r="AC154" s="69">
        <f>+ROUND(Q154*Parámetros!$C$109,0)</f>
        <v>3</v>
      </c>
      <c r="AD154" s="69">
        <f>+ROUND(R154*Parámetros!$C$110,0)</f>
        <v>7</v>
      </c>
      <c r="AE154" s="69">
        <f>+ROUND(S154*Parámetros!$C$111,0)</f>
        <v>15</v>
      </c>
      <c r="AF154" s="69">
        <f>+ROUND(T154*Parámetros!$C$112,0)</f>
        <v>18</v>
      </c>
      <c r="AG154" s="69">
        <f>+ROUND(U154*Parámetros!$C$113,0)</f>
        <v>35</v>
      </c>
      <c r="AH154" s="69">
        <f t="shared" si="18"/>
        <v>81</v>
      </c>
      <c r="AI154" s="148">
        <f t="shared" si="20"/>
        <v>64</v>
      </c>
      <c r="AJ154" s="68">
        <f t="shared" si="15"/>
        <v>905</v>
      </c>
    </row>
    <row r="155" spans="1:36" x14ac:dyDescent="0.25">
      <c r="A155" s="19">
        <v>44037</v>
      </c>
      <c r="B155" s="145">
        <f t="shared" si="16"/>
        <v>145</v>
      </c>
      <c r="C155" s="65">
        <f>+'Modelo predictivo'!N152</f>
        <v>4814.0088950842619</v>
      </c>
      <c r="D155" s="68">
        <f>+$C155*'Estructura Poblacion'!C$19</f>
        <v>196.38001913355305</v>
      </c>
      <c r="E155" s="68">
        <f>+$C155*'Estructura Poblacion'!D$19</f>
        <v>322.96074432456749</v>
      </c>
      <c r="F155" s="68">
        <f>+$C155*'Estructura Poblacion'!E$19</f>
        <v>980.11749889181965</v>
      </c>
      <c r="G155" s="68">
        <f>+$C155*'Estructura Poblacion'!F$19</f>
        <v>1118.6040080542887</v>
      </c>
      <c r="H155" s="68">
        <f>+$C155*'Estructura Poblacion'!G$19</f>
        <v>895.71399466561479</v>
      </c>
      <c r="I155" s="68">
        <f>+$C155*'Estructura Poblacion'!H$19</f>
        <v>609.64809737346695</v>
      </c>
      <c r="J155" s="68">
        <f>+$C155*'Estructura Poblacion'!I$19</f>
        <v>324.26907223351856</v>
      </c>
      <c r="K155" s="68">
        <f>+$C155*'Estructura Poblacion'!J$19</f>
        <v>178.61946776954252</v>
      </c>
      <c r="L155" s="68">
        <f>+$C155*'Estructura Poblacion'!K$19</f>
        <v>187.69599263789047</v>
      </c>
      <c r="M155" s="147">
        <f>+ROUND(D155*Parámetros!$B$105,0)</f>
        <v>0</v>
      </c>
      <c r="N155" s="147">
        <f>+ROUND(E155*Parámetros!$B$106,0)</f>
        <v>1</v>
      </c>
      <c r="O155" s="147">
        <f>+ROUND(F155*Parámetros!$B$107,0)</f>
        <v>12</v>
      </c>
      <c r="P155" s="147">
        <f>+ROUND(G155*Parámetros!$B$108,0)</f>
        <v>36</v>
      </c>
      <c r="Q155" s="147">
        <f>+ROUND(H155*Parámetros!$B$109,0)</f>
        <v>44</v>
      </c>
      <c r="R155" s="147">
        <f>+ROUND(I155*Parámetros!$B$110,0)</f>
        <v>62</v>
      </c>
      <c r="S155" s="147">
        <f>+ROUND(J155*Parámetros!$B$111,0)</f>
        <v>54</v>
      </c>
      <c r="T155" s="147">
        <f>+ROUND(K155*Parámetros!$B$112,0)</f>
        <v>43</v>
      </c>
      <c r="U155" s="147">
        <f>+ROUND(L155*Parámetros!$B$113,0)</f>
        <v>51</v>
      </c>
      <c r="V155" s="147">
        <f t="shared" si="17"/>
        <v>303</v>
      </c>
      <c r="W155" s="147">
        <f t="shared" si="19"/>
        <v>243</v>
      </c>
      <c r="X155" s="68">
        <f t="shared" si="14"/>
        <v>3360</v>
      </c>
      <c r="Y155" s="69">
        <f>+ROUND(M155*Parámetros!$C$105,0)</f>
        <v>0</v>
      </c>
      <c r="Z155" s="69">
        <f>+ROUND(N155*Parámetros!$C$106,0)</f>
        <v>0</v>
      </c>
      <c r="AA155" s="69">
        <f>+ROUND(O155*Parámetros!$C$107,0)</f>
        <v>1</v>
      </c>
      <c r="AB155" s="69">
        <f>+ROUND(P155*Parámetros!$C$108,0)</f>
        <v>2</v>
      </c>
      <c r="AC155" s="69">
        <f>+ROUND(Q155*Parámetros!$C$109,0)</f>
        <v>3</v>
      </c>
      <c r="AD155" s="69">
        <f>+ROUND(R155*Parámetros!$C$110,0)</f>
        <v>8</v>
      </c>
      <c r="AE155" s="69">
        <f>+ROUND(S155*Parámetros!$C$111,0)</f>
        <v>15</v>
      </c>
      <c r="AF155" s="69">
        <f>+ROUND(T155*Parámetros!$C$112,0)</f>
        <v>19</v>
      </c>
      <c r="AG155" s="69">
        <f>+ROUND(U155*Parámetros!$C$113,0)</f>
        <v>36</v>
      </c>
      <c r="AH155" s="69">
        <f t="shared" si="18"/>
        <v>84</v>
      </c>
      <c r="AI155" s="148">
        <f t="shared" si="20"/>
        <v>65</v>
      </c>
      <c r="AJ155" s="68">
        <f t="shared" si="15"/>
        <v>924</v>
      </c>
    </row>
    <row r="156" spans="1:36" x14ac:dyDescent="0.25">
      <c r="A156" s="19">
        <v>44038</v>
      </c>
      <c r="B156" s="145">
        <f t="shared" si="16"/>
        <v>146</v>
      </c>
      <c r="C156" s="65">
        <f>+'Modelo predictivo'!N153</f>
        <v>4921.3049459084868</v>
      </c>
      <c r="D156" s="68">
        <f>+$C156*'Estructura Poblacion'!C$19</f>
        <v>200.75699494997335</v>
      </c>
      <c r="E156" s="68">
        <f>+$C156*'Estructura Poblacion'!D$19</f>
        <v>330.15898869687493</v>
      </c>
      <c r="F156" s="68">
        <f>+$C156*'Estructura Poblacion'!E$19</f>
        <v>1001.9626469309505</v>
      </c>
      <c r="G156" s="68">
        <f>+$C156*'Estructura Poblacion'!F$19</f>
        <v>1143.5357842757519</v>
      </c>
      <c r="H156" s="68">
        <f>+$C156*'Estructura Poblacion'!G$19</f>
        <v>915.67793249583963</v>
      </c>
      <c r="I156" s="68">
        <f>+$C156*'Estructura Poblacion'!H$19</f>
        <v>623.23611406937925</v>
      </c>
      <c r="J156" s="68">
        <f>+$C156*'Estructura Poblacion'!I$19</f>
        <v>331.49647700433644</v>
      </c>
      <c r="K156" s="68">
        <f>+$C156*'Estructura Poblacion'!J$19</f>
        <v>182.60059117618329</v>
      </c>
      <c r="L156" s="68">
        <f>+$C156*'Estructura Poblacion'!K$19</f>
        <v>191.87941630919758</v>
      </c>
      <c r="M156" s="147">
        <f>+ROUND(D156*Parámetros!$B$105,0)</f>
        <v>0</v>
      </c>
      <c r="N156" s="147">
        <f>+ROUND(E156*Parámetros!$B$106,0)</f>
        <v>1</v>
      </c>
      <c r="O156" s="147">
        <f>+ROUND(F156*Parámetros!$B$107,0)</f>
        <v>12</v>
      </c>
      <c r="P156" s="147">
        <f>+ROUND(G156*Parámetros!$B$108,0)</f>
        <v>37</v>
      </c>
      <c r="Q156" s="147">
        <f>+ROUND(H156*Parámetros!$B$109,0)</f>
        <v>45</v>
      </c>
      <c r="R156" s="147">
        <f>+ROUND(I156*Parámetros!$B$110,0)</f>
        <v>64</v>
      </c>
      <c r="S156" s="147">
        <f>+ROUND(J156*Parámetros!$B$111,0)</f>
        <v>55</v>
      </c>
      <c r="T156" s="147">
        <f>+ROUND(K156*Parámetros!$B$112,0)</f>
        <v>44</v>
      </c>
      <c r="U156" s="147">
        <f>+ROUND(L156*Parámetros!$B$113,0)</f>
        <v>52</v>
      </c>
      <c r="V156" s="147">
        <f t="shared" si="17"/>
        <v>310</v>
      </c>
      <c r="W156" s="147">
        <f t="shared" si="19"/>
        <v>250</v>
      </c>
      <c r="X156" s="68">
        <f t="shared" si="14"/>
        <v>3420</v>
      </c>
      <c r="Y156" s="69">
        <f>+ROUND(M156*Parámetros!$C$105,0)</f>
        <v>0</v>
      </c>
      <c r="Z156" s="69">
        <f>+ROUND(N156*Parámetros!$C$106,0)</f>
        <v>0</v>
      </c>
      <c r="AA156" s="69">
        <f>+ROUND(O156*Parámetros!$C$107,0)</f>
        <v>1</v>
      </c>
      <c r="AB156" s="69">
        <f>+ROUND(P156*Parámetros!$C$108,0)</f>
        <v>2</v>
      </c>
      <c r="AC156" s="69">
        <f>+ROUND(Q156*Parámetros!$C$109,0)</f>
        <v>3</v>
      </c>
      <c r="AD156" s="69">
        <f>+ROUND(R156*Parámetros!$C$110,0)</f>
        <v>8</v>
      </c>
      <c r="AE156" s="69">
        <f>+ROUND(S156*Parámetros!$C$111,0)</f>
        <v>15</v>
      </c>
      <c r="AF156" s="69">
        <f>+ROUND(T156*Parámetros!$C$112,0)</f>
        <v>19</v>
      </c>
      <c r="AG156" s="69">
        <f>+ROUND(U156*Parámetros!$C$113,0)</f>
        <v>37</v>
      </c>
      <c r="AH156" s="69">
        <f t="shared" si="18"/>
        <v>85</v>
      </c>
      <c r="AI156" s="148">
        <f t="shared" si="20"/>
        <v>69</v>
      </c>
      <c r="AJ156" s="68">
        <f t="shared" si="15"/>
        <v>940</v>
      </c>
    </row>
    <row r="157" spans="1:36" x14ac:dyDescent="0.25">
      <c r="A157" s="19">
        <v>44039</v>
      </c>
      <c r="B157" s="145">
        <f t="shared" si="16"/>
        <v>147</v>
      </c>
      <c r="C157" s="65">
        <f>+'Modelo predictivo'!N154</f>
        <v>5512.2693764269352</v>
      </c>
      <c r="D157" s="68">
        <f>+$C157*'Estructura Poblacion'!C$19</f>
        <v>224.86447142160353</v>
      </c>
      <c r="E157" s="68">
        <f>+$C157*'Estructura Poblacion'!D$19</f>
        <v>369.80542818402955</v>
      </c>
      <c r="F157" s="68">
        <f>+$C157*'Estructura Poblacion'!E$19</f>
        <v>1122.2811989313893</v>
      </c>
      <c r="G157" s="68">
        <f>+$C157*'Estructura Poblacion'!F$19</f>
        <v>1280.854845167077</v>
      </c>
      <c r="H157" s="68">
        <f>+$C157*'Estructura Poblacion'!G$19</f>
        <v>1025.6351682013012</v>
      </c>
      <c r="I157" s="68">
        <f>+$C157*'Estructura Poblacion'!H$19</f>
        <v>698.07609640694</v>
      </c>
      <c r="J157" s="68">
        <f>+$C157*'Estructura Poblacion'!I$19</f>
        <v>371.30352592834402</v>
      </c>
      <c r="K157" s="68">
        <f>+$C157*'Estructura Poblacion'!J$19</f>
        <v>204.52779454253445</v>
      </c>
      <c r="L157" s="68">
        <f>+$C157*'Estructura Poblacion'!K$19</f>
        <v>214.92084764371617</v>
      </c>
      <c r="M157" s="147">
        <f>+ROUND(D157*Parámetros!$B$105,0)</f>
        <v>0</v>
      </c>
      <c r="N157" s="147">
        <f>+ROUND(E157*Parámetros!$B$106,0)</f>
        <v>1</v>
      </c>
      <c r="O157" s="147">
        <f>+ROUND(F157*Parámetros!$B$107,0)</f>
        <v>13</v>
      </c>
      <c r="P157" s="147">
        <f>+ROUND(G157*Parámetros!$B$108,0)</f>
        <v>41</v>
      </c>
      <c r="Q157" s="147">
        <f>+ROUND(H157*Parámetros!$B$109,0)</f>
        <v>50</v>
      </c>
      <c r="R157" s="147">
        <f>+ROUND(I157*Parámetros!$B$110,0)</f>
        <v>71</v>
      </c>
      <c r="S157" s="147">
        <f>+ROUND(J157*Parámetros!$B$111,0)</f>
        <v>62</v>
      </c>
      <c r="T157" s="147">
        <f>+ROUND(K157*Parámetros!$B$112,0)</f>
        <v>50</v>
      </c>
      <c r="U157" s="147">
        <f>+ROUND(L157*Parámetros!$B$113,0)</f>
        <v>59</v>
      </c>
      <c r="V157" s="147">
        <f t="shared" si="17"/>
        <v>347</v>
      </c>
      <c r="W157" s="147">
        <f t="shared" si="19"/>
        <v>259</v>
      </c>
      <c r="X157" s="68">
        <f t="shared" si="14"/>
        <v>3508</v>
      </c>
      <c r="Y157" s="69">
        <f>+ROUND(M157*Parámetros!$C$105,0)</f>
        <v>0</v>
      </c>
      <c r="Z157" s="69">
        <f>+ROUND(N157*Parámetros!$C$106,0)</f>
        <v>0</v>
      </c>
      <c r="AA157" s="69">
        <f>+ROUND(O157*Parámetros!$C$107,0)</f>
        <v>1</v>
      </c>
      <c r="AB157" s="69">
        <f>+ROUND(P157*Parámetros!$C$108,0)</f>
        <v>2</v>
      </c>
      <c r="AC157" s="69">
        <f>+ROUND(Q157*Parámetros!$C$109,0)</f>
        <v>3</v>
      </c>
      <c r="AD157" s="69">
        <f>+ROUND(R157*Parámetros!$C$110,0)</f>
        <v>9</v>
      </c>
      <c r="AE157" s="69">
        <f>+ROUND(S157*Parámetros!$C$111,0)</f>
        <v>17</v>
      </c>
      <c r="AF157" s="69">
        <f>+ROUND(T157*Parámetros!$C$112,0)</f>
        <v>22</v>
      </c>
      <c r="AG157" s="69">
        <f>+ROUND(U157*Parámetros!$C$113,0)</f>
        <v>42</v>
      </c>
      <c r="AH157" s="69">
        <f t="shared" si="18"/>
        <v>96</v>
      </c>
      <c r="AI157" s="148">
        <f t="shared" si="20"/>
        <v>71</v>
      </c>
      <c r="AJ157" s="68">
        <f t="shared" si="15"/>
        <v>965</v>
      </c>
    </row>
    <row r="158" spans="1:36" x14ac:dyDescent="0.25">
      <c r="A158" s="19">
        <v>44040</v>
      </c>
      <c r="B158" s="145">
        <f t="shared" si="16"/>
        <v>148</v>
      </c>
      <c r="C158" s="65">
        <f>+'Modelo predictivo'!N155</f>
        <v>5684.3933005407453</v>
      </c>
      <c r="D158" s="68">
        <f>+$C158*'Estructura Poblacion'!C$19</f>
        <v>231.8859996836988</v>
      </c>
      <c r="E158" s="68">
        <f>+$C158*'Estructura Poblacion'!D$19</f>
        <v>381.35282492952069</v>
      </c>
      <c r="F158" s="68">
        <f>+$C158*'Estructura Poblacion'!E$19</f>
        <v>1157.3251038510789</v>
      </c>
      <c r="G158" s="68">
        <f>+$C158*'Estructura Poblacion'!F$19</f>
        <v>1320.850307492115</v>
      </c>
      <c r="H158" s="68">
        <f>+$C158*'Estructura Poblacion'!G$19</f>
        <v>1057.6612427278635</v>
      </c>
      <c r="I158" s="68">
        <f>+$C158*'Estructura Poblacion'!H$19</f>
        <v>719.87394205603971</v>
      </c>
      <c r="J158" s="68">
        <f>+$C158*'Estructura Poblacion'!I$19</f>
        <v>382.89770167624755</v>
      </c>
      <c r="K158" s="68">
        <f>+$C158*'Estructura Poblacion'!J$19</f>
        <v>210.91429784688194</v>
      </c>
      <c r="L158" s="68">
        <f>+$C158*'Estructura Poblacion'!K$19</f>
        <v>221.63188027729942</v>
      </c>
      <c r="M158" s="147">
        <f>+ROUND(D158*Parámetros!$B$105,0)</f>
        <v>0</v>
      </c>
      <c r="N158" s="147">
        <f>+ROUND(E158*Parámetros!$B$106,0)</f>
        <v>1</v>
      </c>
      <c r="O158" s="147">
        <f>+ROUND(F158*Parámetros!$B$107,0)</f>
        <v>14</v>
      </c>
      <c r="P158" s="147">
        <f>+ROUND(G158*Parámetros!$B$108,0)</f>
        <v>42</v>
      </c>
      <c r="Q158" s="147">
        <f>+ROUND(H158*Parámetros!$B$109,0)</f>
        <v>52</v>
      </c>
      <c r="R158" s="147">
        <f>+ROUND(I158*Parámetros!$B$110,0)</f>
        <v>73</v>
      </c>
      <c r="S158" s="147">
        <f>+ROUND(J158*Parámetros!$B$111,0)</f>
        <v>64</v>
      </c>
      <c r="T158" s="147">
        <f>+ROUND(K158*Parámetros!$B$112,0)</f>
        <v>51</v>
      </c>
      <c r="U158" s="147">
        <f>+ROUND(L158*Parámetros!$B$113,0)</f>
        <v>61</v>
      </c>
      <c r="V158" s="147">
        <f t="shared" si="17"/>
        <v>358</v>
      </c>
      <c r="W158" s="147">
        <f t="shared" si="19"/>
        <v>267</v>
      </c>
      <c r="X158" s="68">
        <f t="shared" si="14"/>
        <v>3599</v>
      </c>
      <c r="Y158" s="69">
        <f>+ROUND(M158*Parámetros!$C$105,0)</f>
        <v>0</v>
      </c>
      <c r="Z158" s="69">
        <f>+ROUND(N158*Parámetros!$C$106,0)</f>
        <v>0</v>
      </c>
      <c r="AA158" s="69">
        <f>+ROUND(O158*Parámetros!$C$107,0)</f>
        <v>1</v>
      </c>
      <c r="AB158" s="69">
        <f>+ROUND(P158*Parámetros!$C$108,0)</f>
        <v>2</v>
      </c>
      <c r="AC158" s="69">
        <f>+ROUND(Q158*Parámetros!$C$109,0)</f>
        <v>3</v>
      </c>
      <c r="AD158" s="69">
        <f>+ROUND(R158*Parámetros!$C$110,0)</f>
        <v>9</v>
      </c>
      <c r="AE158" s="69">
        <f>+ROUND(S158*Parámetros!$C$111,0)</f>
        <v>18</v>
      </c>
      <c r="AF158" s="69">
        <f>+ROUND(T158*Parámetros!$C$112,0)</f>
        <v>22</v>
      </c>
      <c r="AG158" s="69">
        <f>+ROUND(U158*Parámetros!$C$113,0)</f>
        <v>43</v>
      </c>
      <c r="AH158" s="69">
        <f t="shared" si="18"/>
        <v>98</v>
      </c>
      <c r="AI158" s="148">
        <f t="shared" si="20"/>
        <v>73</v>
      </c>
      <c r="AJ158" s="68">
        <f t="shared" si="15"/>
        <v>990</v>
      </c>
    </row>
    <row r="159" spans="1:36" x14ac:dyDescent="0.25">
      <c r="A159" s="19">
        <v>44041</v>
      </c>
      <c r="B159" s="145">
        <f t="shared" si="16"/>
        <v>149</v>
      </c>
      <c r="C159" s="65">
        <f>+'Modelo predictivo'!N156</f>
        <v>5861.7965513691306</v>
      </c>
      <c r="D159" s="68">
        <f>+$C159*'Estructura Poblacion'!C$19</f>
        <v>239.12288988296859</v>
      </c>
      <c r="E159" s="68">
        <f>+$C159*'Estructura Poblacion'!D$19</f>
        <v>393.25439951772688</v>
      </c>
      <c r="F159" s="68">
        <f>+$C159*'Estructura Poblacion'!E$19</f>
        <v>1193.4438635556455</v>
      </c>
      <c r="G159" s="68">
        <f>+$C159*'Estructura Poblacion'!F$19</f>
        <v>1362.0724970940348</v>
      </c>
      <c r="H159" s="68">
        <f>+$C159*'Estructura Poblacion'!G$19</f>
        <v>1090.6696101674042</v>
      </c>
      <c r="I159" s="68">
        <f>+$C159*'Estructura Poblacion'!H$19</f>
        <v>742.34036384554486</v>
      </c>
      <c r="J159" s="68">
        <f>+$C159*'Estructura Poblacion'!I$19</f>
        <v>394.84749005658739</v>
      </c>
      <c r="K159" s="68">
        <f>+$C159*'Estructura Poblacion'!J$19</f>
        <v>217.49668581793662</v>
      </c>
      <c r="L159" s="68">
        <f>+$C159*'Estructura Poblacion'!K$19</f>
        <v>228.54875143128172</v>
      </c>
      <c r="M159" s="147">
        <f>+ROUND(D159*Parámetros!$B$105,0)</f>
        <v>0</v>
      </c>
      <c r="N159" s="147">
        <f>+ROUND(E159*Parámetros!$B$106,0)</f>
        <v>1</v>
      </c>
      <c r="O159" s="147">
        <f>+ROUND(F159*Parámetros!$B$107,0)</f>
        <v>14</v>
      </c>
      <c r="P159" s="147">
        <f>+ROUND(G159*Parámetros!$B$108,0)</f>
        <v>44</v>
      </c>
      <c r="Q159" s="147">
        <f>+ROUND(H159*Parámetros!$B$109,0)</f>
        <v>53</v>
      </c>
      <c r="R159" s="147">
        <f>+ROUND(I159*Parámetros!$B$110,0)</f>
        <v>76</v>
      </c>
      <c r="S159" s="147">
        <f>+ROUND(J159*Parámetros!$B$111,0)</f>
        <v>66</v>
      </c>
      <c r="T159" s="147">
        <f>+ROUND(K159*Parámetros!$B$112,0)</f>
        <v>53</v>
      </c>
      <c r="U159" s="147">
        <f>+ROUND(L159*Parámetros!$B$113,0)</f>
        <v>62</v>
      </c>
      <c r="V159" s="147">
        <f t="shared" si="17"/>
        <v>369</v>
      </c>
      <c r="W159" s="147">
        <f t="shared" si="19"/>
        <v>278</v>
      </c>
      <c r="X159" s="68">
        <f t="shared" si="14"/>
        <v>3690</v>
      </c>
      <c r="Y159" s="69">
        <f>+ROUND(M159*Parámetros!$C$105,0)</f>
        <v>0</v>
      </c>
      <c r="Z159" s="69">
        <f>+ROUND(N159*Parámetros!$C$106,0)</f>
        <v>0</v>
      </c>
      <c r="AA159" s="69">
        <f>+ROUND(O159*Parámetros!$C$107,0)</f>
        <v>1</v>
      </c>
      <c r="AB159" s="69">
        <f>+ROUND(P159*Parámetros!$C$108,0)</f>
        <v>2</v>
      </c>
      <c r="AC159" s="69">
        <f>+ROUND(Q159*Parámetros!$C$109,0)</f>
        <v>3</v>
      </c>
      <c r="AD159" s="69">
        <f>+ROUND(R159*Parámetros!$C$110,0)</f>
        <v>9</v>
      </c>
      <c r="AE159" s="69">
        <f>+ROUND(S159*Parámetros!$C$111,0)</f>
        <v>18</v>
      </c>
      <c r="AF159" s="69">
        <f>+ROUND(T159*Parámetros!$C$112,0)</f>
        <v>23</v>
      </c>
      <c r="AG159" s="69">
        <f>+ROUND(U159*Parámetros!$C$113,0)</f>
        <v>44</v>
      </c>
      <c r="AH159" s="69">
        <f t="shared" si="18"/>
        <v>100</v>
      </c>
      <c r="AI159" s="148">
        <f t="shared" si="20"/>
        <v>76</v>
      </c>
      <c r="AJ159" s="68">
        <f t="shared" si="15"/>
        <v>1014</v>
      </c>
    </row>
    <row r="160" spans="1:36" x14ac:dyDescent="0.25">
      <c r="A160" s="19">
        <v>44042</v>
      </c>
      <c r="B160" s="145">
        <f t="shared" si="16"/>
        <v>150</v>
      </c>
      <c r="C160" s="65">
        <f>+'Modelo predictivo'!N157</f>
        <v>6044.6349650844932</v>
      </c>
      <c r="D160" s="68">
        <f>+$C160*'Estructura Poblacion'!C$19</f>
        <v>246.58149911413057</v>
      </c>
      <c r="E160" s="68">
        <f>+$C160*'Estructura Poblacion'!D$19</f>
        <v>405.52060663772909</v>
      </c>
      <c r="F160" s="68">
        <f>+$C160*'Estructura Poblacion'!E$19</f>
        <v>1230.6692058135377</v>
      </c>
      <c r="G160" s="68">
        <f>+$C160*'Estructura Poblacion'!F$19</f>
        <v>1404.5576247424565</v>
      </c>
      <c r="H160" s="68">
        <f>+$C160*'Estructura Poblacion'!G$19</f>
        <v>1124.6892660293915</v>
      </c>
      <c r="I160" s="68">
        <f>+$C160*'Estructura Poblacion'!H$19</f>
        <v>765.49509693342429</v>
      </c>
      <c r="J160" s="68">
        <f>+$C160*'Estructura Poblacion'!I$19</f>
        <v>407.16338811084125</v>
      </c>
      <c r="K160" s="68">
        <f>+$C160*'Estructura Poblacion'!J$19</f>
        <v>224.28074061663341</v>
      </c>
      <c r="L160" s="68">
        <f>+$C160*'Estructura Poblacion'!K$19</f>
        <v>235.67753708634885</v>
      </c>
      <c r="M160" s="147">
        <f>+ROUND(D160*Parámetros!$B$105,0)</f>
        <v>0</v>
      </c>
      <c r="N160" s="147">
        <f>+ROUND(E160*Parámetros!$B$106,0)</f>
        <v>1</v>
      </c>
      <c r="O160" s="147">
        <f>+ROUND(F160*Parámetros!$B$107,0)</f>
        <v>15</v>
      </c>
      <c r="P160" s="147">
        <f>+ROUND(G160*Parámetros!$B$108,0)</f>
        <v>45</v>
      </c>
      <c r="Q160" s="147">
        <f>+ROUND(H160*Parámetros!$B$109,0)</f>
        <v>55</v>
      </c>
      <c r="R160" s="147">
        <f>+ROUND(I160*Parámetros!$B$110,0)</f>
        <v>78</v>
      </c>
      <c r="S160" s="147">
        <f>+ROUND(J160*Parámetros!$B$111,0)</f>
        <v>68</v>
      </c>
      <c r="T160" s="147">
        <f>+ROUND(K160*Parámetros!$B$112,0)</f>
        <v>55</v>
      </c>
      <c r="U160" s="147">
        <f>+ROUND(L160*Parámetros!$B$113,0)</f>
        <v>64</v>
      </c>
      <c r="V160" s="147">
        <f t="shared" si="17"/>
        <v>381</v>
      </c>
      <c r="W160" s="147">
        <f t="shared" si="19"/>
        <v>286</v>
      </c>
      <c r="X160" s="68">
        <f t="shared" si="14"/>
        <v>3785</v>
      </c>
      <c r="Y160" s="69">
        <f>+ROUND(M160*Parámetros!$C$105,0)</f>
        <v>0</v>
      </c>
      <c r="Z160" s="69">
        <f>+ROUND(N160*Parámetros!$C$106,0)</f>
        <v>0</v>
      </c>
      <c r="AA160" s="69">
        <f>+ROUND(O160*Parámetros!$C$107,0)</f>
        <v>1</v>
      </c>
      <c r="AB160" s="69">
        <f>+ROUND(P160*Parámetros!$C$108,0)</f>
        <v>2</v>
      </c>
      <c r="AC160" s="69">
        <f>+ROUND(Q160*Parámetros!$C$109,0)</f>
        <v>3</v>
      </c>
      <c r="AD160" s="69">
        <f>+ROUND(R160*Parámetros!$C$110,0)</f>
        <v>10</v>
      </c>
      <c r="AE160" s="69">
        <f>+ROUND(S160*Parámetros!$C$111,0)</f>
        <v>19</v>
      </c>
      <c r="AF160" s="69">
        <f>+ROUND(T160*Parámetros!$C$112,0)</f>
        <v>24</v>
      </c>
      <c r="AG160" s="69">
        <f>+ROUND(U160*Parámetros!$C$113,0)</f>
        <v>45</v>
      </c>
      <c r="AH160" s="69">
        <f t="shared" si="18"/>
        <v>104</v>
      </c>
      <c r="AI160" s="148">
        <f t="shared" si="20"/>
        <v>79</v>
      </c>
      <c r="AJ160" s="68">
        <f t="shared" si="15"/>
        <v>1039</v>
      </c>
    </row>
    <row r="161" spans="1:36" x14ac:dyDescent="0.25">
      <c r="A161" s="19">
        <v>44043</v>
      </c>
      <c r="B161" s="145">
        <f t="shared" si="16"/>
        <v>151</v>
      </c>
      <c r="C161" s="65">
        <f>+'Modelo predictivo'!N158</f>
        <v>6233.0685874819756</v>
      </c>
      <c r="D161" s="68">
        <f>+$C161*'Estructura Poblacion'!C$19</f>
        <v>254.26835619692676</v>
      </c>
      <c r="E161" s="68">
        <f>+$C161*'Estructura Poblacion'!D$19</f>
        <v>418.16218339248087</v>
      </c>
      <c r="F161" s="68">
        <f>+$C161*'Estructura Poblacion'!E$19</f>
        <v>1269.0337154595286</v>
      </c>
      <c r="G161" s="68">
        <f>+$C161*'Estructura Poblacion'!F$19</f>
        <v>1448.3428793732173</v>
      </c>
      <c r="H161" s="68">
        <f>+$C161*'Estructura Poblacion'!G$19</f>
        <v>1159.7499890827514</v>
      </c>
      <c r="I161" s="68">
        <f>+$C161*'Estructura Poblacion'!H$19</f>
        <v>789.35840958602898</v>
      </c>
      <c r="J161" s="68">
        <f>+$C161*'Estructura Poblacion'!I$19</f>
        <v>419.85617643842971</v>
      </c>
      <c r="K161" s="68">
        <f>+$C161*'Estructura Poblacion'!J$19</f>
        <v>231.27240059817072</v>
      </c>
      <c r="L161" s="68">
        <f>+$C161*'Estructura Poblacion'!K$19</f>
        <v>243.0244773544411</v>
      </c>
      <c r="M161" s="147">
        <f>+ROUND(D161*Parámetros!$B$105,0)</f>
        <v>0</v>
      </c>
      <c r="N161" s="147">
        <f>+ROUND(E161*Parámetros!$B$106,0)</f>
        <v>1</v>
      </c>
      <c r="O161" s="147">
        <f>+ROUND(F161*Parámetros!$B$107,0)</f>
        <v>15</v>
      </c>
      <c r="P161" s="147">
        <f>+ROUND(G161*Parámetros!$B$108,0)</f>
        <v>46</v>
      </c>
      <c r="Q161" s="147">
        <f>+ROUND(H161*Parámetros!$B$109,0)</f>
        <v>57</v>
      </c>
      <c r="R161" s="147">
        <f>+ROUND(I161*Parámetros!$B$110,0)</f>
        <v>81</v>
      </c>
      <c r="S161" s="147">
        <f>+ROUND(J161*Parámetros!$B$111,0)</f>
        <v>70</v>
      </c>
      <c r="T161" s="147">
        <f>+ROUND(K161*Parámetros!$B$112,0)</f>
        <v>56</v>
      </c>
      <c r="U161" s="147">
        <f>+ROUND(L161*Parámetros!$B$113,0)</f>
        <v>66</v>
      </c>
      <c r="V161" s="147">
        <f t="shared" si="17"/>
        <v>392</v>
      </c>
      <c r="W161" s="147">
        <f t="shared" si="19"/>
        <v>296</v>
      </c>
      <c r="X161" s="68">
        <f t="shared" si="14"/>
        <v>3881</v>
      </c>
      <c r="Y161" s="69">
        <f>+ROUND(M161*Parámetros!$C$105,0)</f>
        <v>0</v>
      </c>
      <c r="Z161" s="69">
        <f>+ROUND(N161*Parámetros!$C$106,0)</f>
        <v>0</v>
      </c>
      <c r="AA161" s="69">
        <f>+ROUND(O161*Parámetros!$C$107,0)</f>
        <v>1</v>
      </c>
      <c r="AB161" s="69">
        <f>+ROUND(P161*Parámetros!$C$108,0)</f>
        <v>2</v>
      </c>
      <c r="AC161" s="69">
        <f>+ROUND(Q161*Parámetros!$C$109,0)</f>
        <v>4</v>
      </c>
      <c r="AD161" s="69">
        <f>+ROUND(R161*Parámetros!$C$110,0)</f>
        <v>10</v>
      </c>
      <c r="AE161" s="69">
        <f>+ROUND(S161*Parámetros!$C$111,0)</f>
        <v>19</v>
      </c>
      <c r="AF161" s="69">
        <f>+ROUND(T161*Parámetros!$C$112,0)</f>
        <v>24</v>
      </c>
      <c r="AG161" s="69">
        <f>+ROUND(U161*Parámetros!$C$113,0)</f>
        <v>47</v>
      </c>
      <c r="AH161" s="69">
        <f t="shared" si="18"/>
        <v>107</v>
      </c>
      <c r="AI161" s="148">
        <f t="shared" si="20"/>
        <v>81</v>
      </c>
      <c r="AJ161" s="68">
        <f t="shared" si="15"/>
        <v>1065</v>
      </c>
    </row>
    <row r="162" spans="1:36" x14ac:dyDescent="0.25">
      <c r="A162" s="19">
        <v>44044</v>
      </c>
      <c r="B162" s="145">
        <f t="shared" si="16"/>
        <v>152</v>
      </c>
      <c r="C162" s="65">
        <f>+'Modelo predictivo'!N159</f>
        <v>6427.2617622241378</v>
      </c>
      <c r="D162" s="68">
        <f>+$C162*'Estructura Poblacion'!C$19</f>
        <v>262.190165275928</v>
      </c>
      <c r="E162" s="68">
        <f>+$C162*'Estructura Poblacion'!D$19</f>
        <v>431.19015521893959</v>
      </c>
      <c r="F162" s="68">
        <f>+$C162*'Estructura Poblacion'!E$19</f>
        <v>1308.5708523610629</v>
      </c>
      <c r="G162" s="68">
        <f>+$C162*'Estructura Poblacion'!F$19</f>
        <v>1493.4664485932879</v>
      </c>
      <c r="H162" s="68">
        <f>+$C162*'Estructura Poblacion'!G$19</f>
        <v>1195.8823577750316</v>
      </c>
      <c r="I162" s="68">
        <f>+$C162*'Estructura Poblacion'!H$19</f>
        <v>813.95111435343472</v>
      </c>
      <c r="J162" s="68">
        <f>+$C162*'Estructura Poblacion'!I$19</f>
        <v>432.93692514083119</v>
      </c>
      <c r="K162" s="68">
        <f>+$C162*'Estructura Poblacion'!J$19</f>
        <v>238.47776358624964</v>
      </c>
      <c r="L162" s="68">
        <f>+$C162*'Estructura Poblacion'!K$19</f>
        <v>250.59597991937258</v>
      </c>
      <c r="M162" s="147">
        <f>+ROUND(D162*Parámetros!$B$105,0)</f>
        <v>0</v>
      </c>
      <c r="N162" s="147">
        <f>+ROUND(E162*Parámetros!$B$106,0)</f>
        <v>1</v>
      </c>
      <c r="O162" s="147">
        <f>+ROUND(F162*Parámetros!$B$107,0)</f>
        <v>16</v>
      </c>
      <c r="P162" s="147">
        <f>+ROUND(G162*Parámetros!$B$108,0)</f>
        <v>48</v>
      </c>
      <c r="Q162" s="147">
        <f>+ROUND(H162*Parámetros!$B$109,0)</f>
        <v>59</v>
      </c>
      <c r="R162" s="147">
        <f>+ROUND(I162*Parámetros!$B$110,0)</f>
        <v>83</v>
      </c>
      <c r="S162" s="147">
        <f>+ROUND(J162*Parámetros!$B$111,0)</f>
        <v>72</v>
      </c>
      <c r="T162" s="147">
        <f>+ROUND(K162*Parámetros!$B$112,0)</f>
        <v>58</v>
      </c>
      <c r="U162" s="147">
        <f>+ROUND(L162*Parámetros!$B$113,0)</f>
        <v>68</v>
      </c>
      <c r="V162" s="147">
        <f t="shared" si="17"/>
        <v>405</v>
      </c>
      <c r="W162" s="147">
        <f t="shared" si="19"/>
        <v>272</v>
      </c>
      <c r="X162" s="68">
        <f t="shared" si="14"/>
        <v>4014</v>
      </c>
      <c r="Y162" s="69">
        <f>+ROUND(M162*Parámetros!$C$105,0)</f>
        <v>0</v>
      </c>
      <c r="Z162" s="69">
        <f>+ROUND(N162*Parámetros!$C$106,0)</f>
        <v>0</v>
      </c>
      <c r="AA162" s="69">
        <f>+ROUND(O162*Parámetros!$C$107,0)</f>
        <v>1</v>
      </c>
      <c r="AB162" s="69">
        <f>+ROUND(P162*Parámetros!$C$108,0)</f>
        <v>2</v>
      </c>
      <c r="AC162" s="69">
        <f>+ROUND(Q162*Parámetros!$C$109,0)</f>
        <v>4</v>
      </c>
      <c r="AD162" s="69">
        <f>+ROUND(R162*Parámetros!$C$110,0)</f>
        <v>10</v>
      </c>
      <c r="AE162" s="69">
        <f>+ROUND(S162*Parámetros!$C$111,0)</f>
        <v>20</v>
      </c>
      <c r="AF162" s="69">
        <f>+ROUND(T162*Parámetros!$C$112,0)</f>
        <v>25</v>
      </c>
      <c r="AG162" s="69">
        <f>+ROUND(U162*Parámetros!$C$113,0)</f>
        <v>48</v>
      </c>
      <c r="AH162" s="69">
        <f t="shared" si="18"/>
        <v>110</v>
      </c>
      <c r="AI162" s="148">
        <f t="shared" si="20"/>
        <v>75</v>
      </c>
      <c r="AJ162" s="68">
        <f t="shared" si="15"/>
        <v>1100</v>
      </c>
    </row>
    <row r="163" spans="1:36" x14ac:dyDescent="0.25">
      <c r="A163" s="19">
        <v>44045</v>
      </c>
      <c r="B163" s="145">
        <f t="shared" si="16"/>
        <v>153</v>
      </c>
      <c r="C163" s="65">
        <f>+'Modelo predictivo'!N160</f>
        <v>6627.3832191675901</v>
      </c>
      <c r="D163" s="68">
        <f>+$C163*'Estructura Poblacion'!C$19</f>
        <v>270.35380942368187</v>
      </c>
      <c r="E163" s="68">
        <f>+$C163*'Estructura Poblacion'!D$19</f>
        <v>444.6158418136967</v>
      </c>
      <c r="F163" s="68">
        <f>+$C163*'Estructura Poblacion'!E$19</f>
        <v>1349.3149694012891</v>
      </c>
      <c r="G163" s="68">
        <f>+$C163*'Estructura Poblacion'!F$19</f>
        <v>1539.9675392047316</v>
      </c>
      <c r="H163" s="68">
        <f>+$C163*'Estructura Poblacion'!G$19</f>
        <v>1233.1177666668102</v>
      </c>
      <c r="I163" s="68">
        <f>+$C163*'Estructura Poblacion'!H$19</f>
        <v>839.29457925516431</v>
      </c>
      <c r="J163" s="68">
        <f>+$C163*'Estructura Poblacion'!I$19</f>
        <v>446.41699977121624</v>
      </c>
      <c r="K163" s="68">
        <f>+$C163*'Estructura Poblacion'!J$19</f>
        <v>245.90309015035422</v>
      </c>
      <c r="L163" s="68">
        <f>+$C163*'Estructura Poblacion'!K$19</f>
        <v>258.39862348064599</v>
      </c>
      <c r="M163" s="147">
        <f>+ROUND(D163*Parámetros!$B$105,0)</f>
        <v>0</v>
      </c>
      <c r="N163" s="147">
        <f>+ROUND(E163*Parámetros!$B$106,0)</f>
        <v>1</v>
      </c>
      <c r="O163" s="147">
        <f>+ROUND(F163*Parámetros!$B$107,0)</f>
        <v>16</v>
      </c>
      <c r="P163" s="147">
        <f>+ROUND(G163*Parámetros!$B$108,0)</f>
        <v>49</v>
      </c>
      <c r="Q163" s="147">
        <f>+ROUND(H163*Parámetros!$B$109,0)</f>
        <v>60</v>
      </c>
      <c r="R163" s="147">
        <f>+ROUND(I163*Parámetros!$B$110,0)</f>
        <v>86</v>
      </c>
      <c r="S163" s="147">
        <f>+ROUND(J163*Parámetros!$B$111,0)</f>
        <v>74</v>
      </c>
      <c r="T163" s="147">
        <f>+ROUND(K163*Parámetros!$B$112,0)</f>
        <v>60</v>
      </c>
      <c r="U163" s="147">
        <f>+ROUND(L163*Parámetros!$B$113,0)</f>
        <v>71</v>
      </c>
      <c r="V163" s="147">
        <f t="shared" si="17"/>
        <v>417</v>
      </c>
      <c r="W163" s="147">
        <f t="shared" si="19"/>
        <v>278</v>
      </c>
      <c r="X163" s="68">
        <f t="shared" si="14"/>
        <v>4153</v>
      </c>
      <c r="Y163" s="69">
        <f>+ROUND(M163*Parámetros!$C$105,0)</f>
        <v>0</v>
      </c>
      <c r="Z163" s="69">
        <f>+ROUND(N163*Parámetros!$C$106,0)</f>
        <v>0</v>
      </c>
      <c r="AA163" s="69">
        <f>+ROUND(O163*Parámetros!$C$107,0)</f>
        <v>1</v>
      </c>
      <c r="AB163" s="69">
        <f>+ROUND(P163*Parámetros!$C$108,0)</f>
        <v>2</v>
      </c>
      <c r="AC163" s="69">
        <f>+ROUND(Q163*Parámetros!$C$109,0)</f>
        <v>4</v>
      </c>
      <c r="AD163" s="69">
        <f>+ROUND(R163*Parámetros!$C$110,0)</f>
        <v>10</v>
      </c>
      <c r="AE163" s="69">
        <f>+ROUND(S163*Parámetros!$C$111,0)</f>
        <v>20</v>
      </c>
      <c r="AF163" s="69">
        <f>+ROUND(T163*Parámetros!$C$112,0)</f>
        <v>26</v>
      </c>
      <c r="AG163" s="69">
        <f>+ROUND(U163*Parámetros!$C$113,0)</f>
        <v>50</v>
      </c>
      <c r="AH163" s="69">
        <f t="shared" si="18"/>
        <v>113</v>
      </c>
      <c r="AI163" s="148">
        <f t="shared" si="20"/>
        <v>76</v>
      </c>
      <c r="AJ163" s="68">
        <f t="shared" si="15"/>
        <v>1137</v>
      </c>
    </row>
    <row r="164" spans="1:36" x14ac:dyDescent="0.25">
      <c r="A164" s="19">
        <v>44046</v>
      </c>
      <c r="B164" s="145">
        <f t="shared" si="16"/>
        <v>154</v>
      </c>
      <c r="C164" s="65">
        <f>+'Modelo predictivo'!N161</f>
        <v>6702.689522087574</v>
      </c>
      <c r="D164" s="68">
        <f>+$C164*'Estructura Poblacion'!C$19</f>
        <v>273.42581313838309</v>
      </c>
      <c r="E164" s="68">
        <f>+$C164*'Estructura Poblacion'!D$19</f>
        <v>449.66796784283724</v>
      </c>
      <c r="F164" s="68">
        <f>+$C164*'Estructura Poblacion'!E$19</f>
        <v>1364.647102531349</v>
      </c>
      <c r="G164" s="68">
        <f>+$C164*'Estructura Poblacion'!F$19</f>
        <v>1557.4660387118809</v>
      </c>
      <c r="H164" s="68">
        <f>+$C164*'Estructura Poblacion'!G$19</f>
        <v>1247.1295624241543</v>
      </c>
      <c r="I164" s="68">
        <f>+$C164*'Estructura Poblacion'!H$19</f>
        <v>848.83140091377788</v>
      </c>
      <c r="J164" s="68">
        <f>+$C164*'Estructura Poblacion'!I$19</f>
        <v>451.48959218086776</v>
      </c>
      <c r="K164" s="68">
        <f>+$C164*'Estructura Poblacion'!J$19</f>
        <v>248.6972627496186</v>
      </c>
      <c r="L164" s="68">
        <f>+$C164*'Estructura Poblacion'!K$19</f>
        <v>261.33478159470548</v>
      </c>
      <c r="M164" s="147">
        <f>+ROUND(D164*Parámetros!$B$105,0)</f>
        <v>0</v>
      </c>
      <c r="N164" s="147">
        <f>+ROUND(E164*Parámetros!$B$106,0)</f>
        <v>1</v>
      </c>
      <c r="O164" s="147">
        <f>+ROUND(F164*Parámetros!$B$107,0)</f>
        <v>16</v>
      </c>
      <c r="P164" s="147">
        <f>+ROUND(G164*Parámetros!$B$108,0)</f>
        <v>50</v>
      </c>
      <c r="Q164" s="147">
        <f>+ROUND(H164*Parámetros!$B$109,0)</f>
        <v>61</v>
      </c>
      <c r="R164" s="147">
        <f>+ROUND(I164*Parámetros!$B$110,0)</f>
        <v>87</v>
      </c>
      <c r="S164" s="147">
        <f>+ROUND(J164*Parámetros!$B$111,0)</f>
        <v>75</v>
      </c>
      <c r="T164" s="147">
        <f>+ROUND(K164*Parámetros!$B$112,0)</f>
        <v>60</v>
      </c>
      <c r="U164" s="147">
        <f>+ROUND(L164*Parámetros!$B$113,0)</f>
        <v>71</v>
      </c>
      <c r="V164" s="147">
        <f t="shared" si="17"/>
        <v>421</v>
      </c>
      <c r="W164" s="147">
        <f t="shared" si="19"/>
        <v>284</v>
      </c>
      <c r="X164" s="68">
        <f t="shared" si="14"/>
        <v>4290</v>
      </c>
      <c r="Y164" s="69">
        <f>+ROUND(M164*Parámetros!$C$105,0)</f>
        <v>0</v>
      </c>
      <c r="Z164" s="69">
        <f>+ROUND(N164*Parámetros!$C$106,0)</f>
        <v>0</v>
      </c>
      <c r="AA164" s="69">
        <f>+ROUND(O164*Parámetros!$C$107,0)</f>
        <v>1</v>
      </c>
      <c r="AB164" s="69">
        <f>+ROUND(P164*Parámetros!$C$108,0)</f>
        <v>3</v>
      </c>
      <c r="AC164" s="69">
        <f>+ROUND(Q164*Parámetros!$C$109,0)</f>
        <v>4</v>
      </c>
      <c r="AD164" s="69">
        <f>+ROUND(R164*Parámetros!$C$110,0)</f>
        <v>11</v>
      </c>
      <c r="AE164" s="69">
        <f>+ROUND(S164*Parámetros!$C$111,0)</f>
        <v>21</v>
      </c>
      <c r="AF164" s="69">
        <f>+ROUND(T164*Parámetros!$C$112,0)</f>
        <v>26</v>
      </c>
      <c r="AG164" s="69">
        <f>+ROUND(U164*Parámetros!$C$113,0)</f>
        <v>50</v>
      </c>
      <c r="AH164" s="69">
        <f t="shared" si="18"/>
        <v>116</v>
      </c>
      <c r="AI164" s="148">
        <f t="shared" si="20"/>
        <v>79</v>
      </c>
      <c r="AJ164" s="68">
        <f t="shared" si="15"/>
        <v>1174</v>
      </c>
    </row>
    <row r="165" spans="1:36" x14ac:dyDescent="0.25">
      <c r="A165" s="19">
        <v>44047</v>
      </c>
      <c r="B165" s="145">
        <f t="shared" si="16"/>
        <v>155</v>
      </c>
      <c r="C165" s="65">
        <f>+'Modelo predictivo'!N162</f>
        <v>6897.9575277864933</v>
      </c>
      <c r="D165" s="68">
        <f>+$C165*'Estructura Poblacion'!C$19</f>
        <v>281.3914682775918</v>
      </c>
      <c r="E165" s="68">
        <f>+$C165*'Estructura Poblacion'!D$19</f>
        <v>462.76804759709228</v>
      </c>
      <c r="F165" s="68">
        <f>+$C165*'Estructura Poblacion'!E$19</f>
        <v>1404.4030717308758</v>
      </c>
      <c r="G165" s="68">
        <f>+$C165*'Estructura Poblacion'!F$19</f>
        <v>1602.8393603197039</v>
      </c>
      <c r="H165" s="68">
        <f>+$C165*'Estructura Poblacion'!G$19</f>
        <v>1283.4619185179636</v>
      </c>
      <c r="I165" s="68">
        <f>+$C165*'Estructura Poblacion'!H$19</f>
        <v>873.56022272252403</v>
      </c>
      <c r="J165" s="68">
        <f>+$C165*'Estructura Poblacion'!I$19</f>
        <v>464.64274092339201</v>
      </c>
      <c r="K165" s="68">
        <f>+$C165*'Estructura Poblacion'!J$19</f>
        <v>255.94250637307277</v>
      </c>
      <c r="L165" s="68">
        <f>+$C165*'Estructura Poblacion'!K$19</f>
        <v>268.94819132427727</v>
      </c>
      <c r="M165" s="147">
        <f>+ROUND(D165*Parámetros!$B$105,0)</f>
        <v>0</v>
      </c>
      <c r="N165" s="147">
        <f>+ROUND(E165*Parámetros!$B$106,0)</f>
        <v>1</v>
      </c>
      <c r="O165" s="147">
        <f>+ROUND(F165*Parámetros!$B$107,0)</f>
        <v>17</v>
      </c>
      <c r="P165" s="147">
        <f>+ROUND(G165*Parámetros!$B$108,0)</f>
        <v>51</v>
      </c>
      <c r="Q165" s="147">
        <f>+ROUND(H165*Parámetros!$B$109,0)</f>
        <v>63</v>
      </c>
      <c r="R165" s="147">
        <f>+ROUND(I165*Parámetros!$B$110,0)</f>
        <v>89</v>
      </c>
      <c r="S165" s="147">
        <f>+ROUND(J165*Parámetros!$B$111,0)</f>
        <v>77</v>
      </c>
      <c r="T165" s="147">
        <f>+ROUND(K165*Parámetros!$B$112,0)</f>
        <v>62</v>
      </c>
      <c r="U165" s="147">
        <f>+ROUND(L165*Parámetros!$B$113,0)</f>
        <v>73</v>
      </c>
      <c r="V165" s="147">
        <f t="shared" si="17"/>
        <v>433</v>
      </c>
      <c r="W165" s="147">
        <f t="shared" si="19"/>
        <v>290</v>
      </c>
      <c r="X165" s="68">
        <f t="shared" si="14"/>
        <v>4433</v>
      </c>
      <c r="Y165" s="69">
        <f>+ROUND(M165*Parámetros!$C$105,0)</f>
        <v>0</v>
      </c>
      <c r="Z165" s="69">
        <f>+ROUND(N165*Parámetros!$C$106,0)</f>
        <v>0</v>
      </c>
      <c r="AA165" s="69">
        <f>+ROUND(O165*Parámetros!$C$107,0)</f>
        <v>1</v>
      </c>
      <c r="AB165" s="69">
        <f>+ROUND(P165*Parámetros!$C$108,0)</f>
        <v>3</v>
      </c>
      <c r="AC165" s="69">
        <f>+ROUND(Q165*Parámetros!$C$109,0)</f>
        <v>4</v>
      </c>
      <c r="AD165" s="69">
        <f>+ROUND(R165*Parámetros!$C$110,0)</f>
        <v>11</v>
      </c>
      <c r="AE165" s="69">
        <f>+ROUND(S165*Parámetros!$C$111,0)</f>
        <v>21</v>
      </c>
      <c r="AF165" s="69">
        <f>+ROUND(T165*Parámetros!$C$112,0)</f>
        <v>27</v>
      </c>
      <c r="AG165" s="69">
        <f>+ROUND(U165*Parámetros!$C$113,0)</f>
        <v>52</v>
      </c>
      <c r="AH165" s="69">
        <f t="shared" si="18"/>
        <v>119</v>
      </c>
      <c r="AI165" s="148">
        <f t="shared" si="20"/>
        <v>80</v>
      </c>
      <c r="AJ165" s="68">
        <f t="shared" si="15"/>
        <v>1213</v>
      </c>
    </row>
    <row r="166" spans="1:36" x14ac:dyDescent="0.25">
      <c r="A166" s="19">
        <v>44048</v>
      </c>
      <c r="B166" s="145">
        <f t="shared" si="16"/>
        <v>156</v>
      </c>
      <c r="C166" s="65">
        <f>+'Modelo predictivo'!N163</f>
        <v>7098.7778497189283</v>
      </c>
      <c r="D166" s="68">
        <f>+$C166*'Estructura Poblacion'!C$19</f>
        <v>289.58362153758441</v>
      </c>
      <c r="E166" s="68">
        <f>+$C166*'Estructura Poblacion'!D$19</f>
        <v>476.24061943073099</v>
      </c>
      <c r="F166" s="68">
        <f>+$C166*'Estructura Poblacion'!E$19</f>
        <v>1445.2894755470497</v>
      </c>
      <c r="G166" s="68">
        <f>+$C166*'Estructura Poblacion'!F$19</f>
        <v>1649.5028422342803</v>
      </c>
      <c r="H166" s="68">
        <f>+$C166*'Estructura Poblacion'!G$19</f>
        <v>1320.8273610604181</v>
      </c>
      <c r="I166" s="68">
        <f>+$C166*'Estructura Poblacion'!H$19</f>
        <v>898.99219217838709</v>
      </c>
      <c r="J166" s="68">
        <f>+$C166*'Estructura Poblacion'!I$19</f>
        <v>478.16989072678416</v>
      </c>
      <c r="K166" s="68">
        <f>+$C166*'Estructura Poblacion'!J$19</f>
        <v>263.39376369366232</v>
      </c>
      <c r="L166" s="68">
        <f>+$C166*'Estructura Poblacion'!K$19</f>
        <v>276.77808331003138</v>
      </c>
      <c r="M166" s="147">
        <f>+ROUND(D166*Parámetros!$B$105,0)</f>
        <v>0</v>
      </c>
      <c r="N166" s="147">
        <f>+ROUND(E166*Parámetros!$B$106,0)</f>
        <v>1</v>
      </c>
      <c r="O166" s="147">
        <f>+ROUND(F166*Parámetros!$B$107,0)</f>
        <v>17</v>
      </c>
      <c r="P166" s="147">
        <f>+ROUND(G166*Parámetros!$B$108,0)</f>
        <v>53</v>
      </c>
      <c r="Q166" s="147">
        <f>+ROUND(H166*Parámetros!$B$109,0)</f>
        <v>65</v>
      </c>
      <c r="R166" s="147">
        <f>+ROUND(I166*Parámetros!$B$110,0)</f>
        <v>92</v>
      </c>
      <c r="S166" s="147">
        <f>+ROUND(J166*Parámetros!$B$111,0)</f>
        <v>79</v>
      </c>
      <c r="T166" s="147">
        <f>+ROUND(K166*Parámetros!$B$112,0)</f>
        <v>64</v>
      </c>
      <c r="U166" s="147">
        <f>+ROUND(L166*Parámetros!$B$113,0)</f>
        <v>76</v>
      </c>
      <c r="V166" s="147">
        <f t="shared" si="17"/>
        <v>447</v>
      </c>
      <c r="W166" s="147">
        <f t="shared" si="19"/>
        <v>297</v>
      </c>
      <c r="X166" s="68">
        <f t="shared" si="14"/>
        <v>4583</v>
      </c>
      <c r="Y166" s="69">
        <f>+ROUND(M166*Parámetros!$C$105,0)</f>
        <v>0</v>
      </c>
      <c r="Z166" s="69">
        <f>+ROUND(N166*Parámetros!$C$106,0)</f>
        <v>0</v>
      </c>
      <c r="AA166" s="69">
        <f>+ROUND(O166*Parámetros!$C$107,0)</f>
        <v>1</v>
      </c>
      <c r="AB166" s="69">
        <f>+ROUND(P166*Parámetros!$C$108,0)</f>
        <v>3</v>
      </c>
      <c r="AC166" s="69">
        <f>+ROUND(Q166*Parámetros!$C$109,0)</f>
        <v>4</v>
      </c>
      <c r="AD166" s="69">
        <f>+ROUND(R166*Parámetros!$C$110,0)</f>
        <v>11</v>
      </c>
      <c r="AE166" s="69">
        <f>+ROUND(S166*Parámetros!$C$111,0)</f>
        <v>22</v>
      </c>
      <c r="AF166" s="69">
        <f>+ROUND(T166*Parámetros!$C$112,0)</f>
        <v>28</v>
      </c>
      <c r="AG166" s="69">
        <f>+ROUND(U166*Parámetros!$C$113,0)</f>
        <v>54</v>
      </c>
      <c r="AH166" s="69">
        <f t="shared" si="18"/>
        <v>123</v>
      </c>
      <c r="AI166" s="148">
        <f t="shared" si="20"/>
        <v>81</v>
      </c>
      <c r="AJ166" s="68">
        <f t="shared" si="15"/>
        <v>1255</v>
      </c>
    </row>
    <row r="167" spans="1:36" x14ac:dyDescent="0.25">
      <c r="A167" s="19">
        <v>44049</v>
      </c>
      <c r="B167" s="145">
        <f t="shared" si="16"/>
        <v>157</v>
      </c>
      <c r="C167" s="65">
        <f>+'Modelo predictivo'!N164</f>
        <v>7305.300225533545</v>
      </c>
      <c r="D167" s="68">
        <f>+$C167*'Estructura Poblacion'!C$19</f>
        <v>298.00838123327071</v>
      </c>
      <c r="E167" s="68">
        <f>+$C167*'Estructura Poblacion'!D$19</f>
        <v>490.0957288969546</v>
      </c>
      <c r="F167" s="68">
        <f>+$C167*'Estructura Poblacion'!E$19</f>
        <v>1487.3368001075241</v>
      </c>
      <c r="G167" s="68">
        <f>+$C167*'Estructura Poblacion'!F$19</f>
        <v>1697.4912781457767</v>
      </c>
      <c r="H167" s="68">
        <f>+$C167*'Estructura Poblacion'!G$19</f>
        <v>1359.2537508449566</v>
      </c>
      <c r="I167" s="68">
        <f>+$C167*'Estructura Poblacion'!H$19</f>
        <v>925.14627211974232</v>
      </c>
      <c r="J167" s="68">
        <f>+$C167*'Estructura Poblacion'!I$19</f>
        <v>492.0811278392149</v>
      </c>
      <c r="K167" s="68">
        <f>+$C167*'Estructura Poblacion'!J$19</f>
        <v>271.05659059208716</v>
      </c>
      <c r="L167" s="68">
        <f>+$C167*'Estructura Poblacion'!K$19</f>
        <v>284.83029575401804</v>
      </c>
      <c r="M167" s="147">
        <f>+ROUND(D167*Parámetros!$B$105,0)</f>
        <v>0</v>
      </c>
      <c r="N167" s="147">
        <f>+ROUND(E167*Parámetros!$B$106,0)</f>
        <v>1</v>
      </c>
      <c r="O167" s="147">
        <f>+ROUND(F167*Parámetros!$B$107,0)</f>
        <v>18</v>
      </c>
      <c r="P167" s="147">
        <f>+ROUND(G167*Parámetros!$B$108,0)</f>
        <v>54</v>
      </c>
      <c r="Q167" s="147">
        <f>+ROUND(H167*Parámetros!$B$109,0)</f>
        <v>67</v>
      </c>
      <c r="R167" s="147">
        <f>+ROUND(I167*Parámetros!$B$110,0)</f>
        <v>94</v>
      </c>
      <c r="S167" s="147">
        <f>+ROUND(J167*Parámetros!$B$111,0)</f>
        <v>82</v>
      </c>
      <c r="T167" s="147">
        <f>+ROUND(K167*Parámetros!$B$112,0)</f>
        <v>66</v>
      </c>
      <c r="U167" s="147">
        <f>+ROUND(L167*Parámetros!$B$113,0)</f>
        <v>78</v>
      </c>
      <c r="V167" s="147">
        <f t="shared" si="17"/>
        <v>460</v>
      </c>
      <c r="W167" s="147">
        <f t="shared" si="19"/>
        <v>303</v>
      </c>
      <c r="X167" s="68">
        <f t="shared" si="14"/>
        <v>4740</v>
      </c>
      <c r="Y167" s="69">
        <f>+ROUND(M167*Parámetros!$C$105,0)</f>
        <v>0</v>
      </c>
      <c r="Z167" s="69">
        <f>+ROUND(N167*Parámetros!$C$106,0)</f>
        <v>0</v>
      </c>
      <c r="AA167" s="69">
        <f>+ROUND(O167*Parámetros!$C$107,0)</f>
        <v>1</v>
      </c>
      <c r="AB167" s="69">
        <f>+ROUND(P167*Parámetros!$C$108,0)</f>
        <v>3</v>
      </c>
      <c r="AC167" s="69">
        <f>+ROUND(Q167*Parámetros!$C$109,0)</f>
        <v>4</v>
      </c>
      <c r="AD167" s="69">
        <f>+ROUND(R167*Parámetros!$C$110,0)</f>
        <v>11</v>
      </c>
      <c r="AE167" s="69">
        <f>+ROUND(S167*Parámetros!$C$111,0)</f>
        <v>22</v>
      </c>
      <c r="AF167" s="69">
        <f>+ROUND(T167*Parámetros!$C$112,0)</f>
        <v>29</v>
      </c>
      <c r="AG167" s="69">
        <f>+ROUND(U167*Parámetros!$C$113,0)</f>
        <v>55</v>
      </c>
      <c r="AH167" s="69">
        <f t="shared" si="18"/>
        <v>125</v>
      </c>
      <c r="AI167" s="148">
        <f t="shared" si="20"/>
        <v>84</v>
      </c>
      <c r="AJ167" s="68">
        <f t="shared" si="15"/>
        <v>1296</v>
      </c>
    </row>
    <row r="168" spans="1:36" x14ac:dyDescent="0.25">
      <c r="A168" s="19">
        <v>44050</v>
      </c>
      <c r="B168" s="145">
        <f t="shared" si="16"/>
        <v>158</v>
      </c>
      <c r="C168" s="65">
        <f>+'Modelo predictivo'!N165</f>
        <v>7517.6779427677393</v>
      </c>
      <c r="D168" s="68">
        <f>+$C168*'Estructura Poblacion'!C$19</f>
        <v>306.67200049176012</v>
      </c>
      <c r="E168" s="68">
        <f>+$C168*'Estructura Poblacion'!D$19</f>
        <v>504.34365970280481</v>
      </c>
      <c r="F168" s="68">
        <f>+$C168*'Estructura Poblacion'!E$19</f>
        <v>1530.5762542864491</v>
      </c>
      <c r="G168" s="68">
        <f>+$C168*'Estructura Poblacion'!F$19</f>
        <v>1746.8402866119175</v>
      </c>
      <c r="H168" s="68">
        <f>+$C168*'Estructura Poblacion'!G$19</f>
        <v>1398.7696091716944</v>
      </c>
      <c r="I168" s="68">
        <f>+$C168*'Estructura Poblacion'!H$19</f>
        <v>952.04187494435666</v>
      </c>
      <c r="J168" s="68">
        <f>+$C168*'Estructura Poblacion'!I$19</f>
        <v>506.38677762746676</v>
      </c>
      <c r="K168" s="68">
        <f>+$C168*'Estructura Poblacion'!J$19</f>
        <v>278.93667466447403</v>
      </c>
      <c r="L168" s="68">
        <f>+$C168*'Estructura Poblacion'!K$19</f>
        <v>293.11080526681644</v>
      </c>
      <c r="M168" s="147">
        <f>+ROUND(D168*Parámetros!$B$105,0)</f>
        <v>0</v>
      </c>
      <c r="N168" s="147">
        <f>+ROUND(E168*Parámetros!$B$106,0)</f>
        <v>2</v>
      </c>
      <c r="O168" s="147">
        <f>+ROUND(F168*Parámetros!$B$107,0)</f>
        <v>18</v>
      </c>
      <c r="P168" s="147">
        <f>+ROUND(G168*Parámetros!$B$108,0)</f>
        <v>56</v>
      </c>
      <c r="Q168" s="147">
        <f>+ROUND(H168*Parámetros!$B$109,0)</f>
        <v>69</v>
      </c>
      <c r="R168" s="147">
        <f>+ROUND(I168*Parámetros!$B$110,0)</f>
        <v>97</v>
      </c>
      <c r="S168" s="147">
        <f>+ROUND(J168*Parámetros!$B$111,0)</f>
        <v>84</v>
      </c>
      <c r="T168" s="147">
        <f>+ROUND(K168*Parámetros!$B$112,0)</f>
        <v>68</v>
      </c>
      <c r="U168" s="147">
        <f>+ROUND(L168*Parámetros!$B$113,0)</f>
        <v>80</v>
      </c>
      <c r="V168" s="147">
        <f t="shared" si="17"/>
        <v>474</v>
      </c>
      <c r="W168" s="147">
        <f t="shared" si="19"/>
        <v>310</v>
      </c>
      <c r="X168" s="68">
        <f t="shared" si="14"/>
        <v>4904</v>
      </c>
      <c r="Y168" s="69">
        <f>+ROUND(M168*Parámetros!$C$105,0)</f>
        <v>0</v>
      </c>
      <c r="Z168" s="69">
        <f>+ROUND(N168*Parámetros!$C$106,0)</f>
        <v>0</v>
      </c>
      <c r="AA168" s="69">
        <f>+ROUND(O168*Parámetros!$C$107,0)</f>
        <v>1</v>
      </c>
      <c r="AB168" s="69">
        <f>+ROUND(P168*Parámetros!$C$108,0)</f>
        <v>3</v>
      </c>
      <c r="AC168" s="69">
        <f>+ROUND(Q168*Parámetros!$C$109,0)</f>
        <v>4</v>
      </c>
      <c r="AD168" s="69">
        <f>+ROUND(R168*Parámetros!$C$110,0)</f>
        <v>12</v>
      </c>
      <c r="AE168" s="69">
        <f>+ROUND(S168*Parámetros!$C$111,0)</f>
        <v>23</v>
      </c>
      <c r="AF168" s="69">
        <f>+ROUND(T168*Parámetros!$C$112,0)</f>
        <v>29</v>
      </c>
      <c r="AG168" s="69">
        <f>+ROUND(U168*Parámetros!$C$113,0)</f>
        <v>57</v>
      </c>
      <c r="AH168" s="69">
        <f t="shared" si="18"/>
        <v>129</v>
      </c>
      <c r="AI168" s="148">
        <f t="shared" si="20"/>
        <v>85</v>
      </c>
      <c r="AJ168" s="68">
        <f t="shared" si="15"/>
        <v>1340</v>
      </c>
    </row>
    <row r="169" spans="1:36" x14ac:dyDescent="0.25">
      <c r="A169" s="19">
        <v>44051</v>
      </c>
      <c r="B169" s="145">
        <f t="shared" si="16"/>
        <v>159</v>
      </c>
      <c r="C169" s="65">
        <f>+'Modelo predictivo'!N166</f>
        <v>7736.0678929910064</v>
      </c>
      <c r="D169" s="68">
        <f>+$C169*'Estructura Poblacion'!C$19</f>
        <v>315.58087946105633</v>
      </c>
      <c r="E169" s="68">
        <f>+$C169*'Estructura Poblacion'!D$19</f>
        <v>518.99493734151736</v>
      </c>
      <c r="F169" s="68">
        <f>+$C169*'Estructura Poblacion'!E$19</f>
        <v>1575.0397807278955</v>
      </c>
      <c r="G169" s="68">
        <f>+$C169*'Estructura Poblacion'!F$19</f>
        <v>1797.5863236389735</v>
      </c>
      <c r="H169" s="68">
        <f>+$C169*'Estructura Poblacion'!G$19</f>
        <v>1439.4041279215571</v>
      </c>
      <c r="I169" s="68">
        <f>+$C169*'Estructura Poblacion'!H$19</f>
        <v>979.69886946612735</v>
      </c>
      <c r="J169" s="68">
        <f>+$C169*'Estructura Poblacion'!I$19</f>
        <v>521.09740822400272</v>
      </c>
      <c r="K169" s="68">
        <f>+$C169*'Estructura Poblacion'!J$19</f>
        <v>287.03983723131722</v>
      </c>
      <c r="L169" s="68">
        <f>+$C169*'Estructura Poblacion'!K$19</f>
        <v>301.62572897855961</v>
      </c>
      <c r="M169" s="147">
        <f>+ROUND(D169*Parámetros!$B$105,0)</f>
        <v>0</v>
      </c>
      <c r="N169" s="147">
        <f>+ROUND(E169*Parámetros!$B$106,0)</f>
        <v>2</v>
      </c>
      <c r="O169" s="147">
        <f>+ROUND(F169*Parámetros!$B$107,0)</f>
        <v>19</v>
      </c>
      <c r="P169" s="147">
        <f>+ROUND(G169*Parámetros!$B$108,0)</f>
        <v>58</v>
      </c>
      <c r="Q169" s="147">
        <f>+ROUND(H169*Parámetros!$B$109,0)</f>
        <v>71</v>
      </c>
      <c r="R169" s="147">
        <f>+ROUND(I169*Parámetros!$B$110,0)</f>
        <v>100</v>
      </c>
      <c r="S169" s="147">
        <f>+ROUND(J169*Parámetros!$B$111,0)</f>
        <v>87</v>
      </c>
      <c r="T169" s="147">
        <f>+ROUND(K169*Parámetros!$B$112,0)</f>
        <v>70</v>
      </c>
      <c r="U169" s="147">
        <f>+ROUND(L169*Parámetros!$B$113,0)</f>
        <v>82</v>
      </c>
      <c r="V169" s="147">
        <f t="shared" si="17"/>
        <v>489</v>
      </c>
      <c r="W169" s="147">
        <f t="shared" si="19"/>
        <v>347</v>
      </c>
      <c r="X169" s="68">
        <f t="shared" si="14"/>
        <v>5046</v>
      </c>
      <c r="Y169" s="69">
        <f>+ROUND(M169*Parámetros!$C$105,0)</f>
        <v>0</v>
      </c>
      <c r="Z169" s="69">
        <f>+ROUND(N169*Parámetros!$C$106,0)</f>
        <v>0</v>
      </c>
      <c r="AA169" s="69">
        <f>+ROUND(O169*Parámetros!$C$107,0)</f>
        <v>1</v>
      </c>
      <c r="AB169" s="69">
        <f>+ROUND(P169*Parámetros!$C$108,0)</f>
        <v>3</v>
      </c>
      <c r="AC169" s="69">
        <f>+ROUND(Q169*Parámetros!$C$109,0)</f>
        <v>4</v>
      </c>
      <c r="AD169" s="69">
        <f>+ROUND(R169*Parámetros!$C$110,0)</f>
        <v>12</v>
      </c>
      <c r="AE169" s="69">
        <f>+ROUND(S169*Parámetros!$C$111,0)</f>
        <v>24</v>
      </c>
      <c r="AF169" s="69">
        <f>+ROUND(T169*Parámetros!$C$112,0)</f>
        <v>30</v>
      </c>
      <c r="AG169" s="69">
        <f>+ROUND(U169*Parámetros!$C$113,0)</f>
        <v>58</v>
      </c>
      <c r="AH169" s="69">
        <f t="shared" si="18"/>
        <v>132</v>
      </c>
      <c r="AI169" s="148">
        <f t="shared" si="20"/>
        <v>96</v>
      </c>
      <c r="AJ169" s="68">
        <f t="shared" si="15"/>
        <v>1376</v>
      </c>
    </row>
    <row r="170" spans="1:36" x14ac:dyDescent="0.25">
      <c r="A170" s="19">
        <v>44052</v>
      </c>
      <c r="B170" s="145">
        <f t="shared" si="16"/>
        <v>160</v>
      </c>
      <c r="C170" s="65">
        <f>+'Modelo predictivo'!N167</f>
        <v>7960.63062466681</v>
      </c>
      <c r="D170" s="68">
        <f>+$C170*'Estructura Poblacion'!C$19</f>
        <v>324.74156746647498</v>
      </c>
      <c r="E170" s="68">
        <f>+$C170*'Estructura Poblacion'!D$19</f>
        <v>534.06033263890322</v>
      </c>
      <c r="F170" s="68">
        <f>+$C170*'Estructura Poblacion'!E$19</f>
        <v>1620.7600666083708</v>
      </c>
      <c r="G170" s="68">
        <f>+$C170*'Estructura Poblacion'!F$19</f>
        <v>1849.7666949649756</v>
      </c>
      <c r="H170" s="68">
        <f>+$C170*'Estructura Poblacion'!G$19</f>
        <v>1481.1871793919752</v>
      </c>
      <c r="I170" s="68">
        <f>+$C170*'Estructura Poblacion'!H$19</f>
        <v>1008.1375876095316</v>
      </c>
      <c r="J170" s="68">
        <f>+$C170*'Estructura Poblacion'!I$19</f>
        <v>536.22383408771373</v>
      </c>
      <c r="K170" s="68">
        <f>+$C170*'Estructura Poblacion'!J$19</f>
        <v>295.37203529887074</v>
      </c>
      <c r="L170" s="68">
        <f>+$C170*'Estructura Poblacion'!K$19</f>
        <v>310.38132659999451</v>
      </c>
      <c r="M170" s="147">
        <f>+ROUND(D170*Parámetros!$B$105,0)</f>
        <v>0</v>
      </c>
      <c r="N170" s="147">
        <f>+ROUND(E170*Parámetros!$B$106,0)</f>
        <v>2</v>
      </c>
      <c r="O170" s="147">
        <f>+ROUND(F170*Parámetros!$B$107,0)</f>
        <v>19</v>
      </c>
      <c r="P170" s="147">
        <f>+ROUND(G170*Parámetros!$B$108,0)</f>
        <v>59</v>
      </c>
      <c r="Q170" s="147">
        <f>+ROUND(H170*Parámetros!$B$109,0)</f>
        <v>73</v>
      </c>
      <c r="R170" s="147">
        <f>+ROUND(I170*Parámetros!$B$110,0)</f>
        <v>103</v>
      </c>
      <c r="S170" s="147">
        <f>+ROUND(J170*Parámetros!$B$111,0)</f>
        <v>89</v>
      </c>
      <c r="T170" s="147">
        <f>+ROUND(K170*Parámetros!$B$112,0)</f>
        <v>72</v>
      </c>
      <c r="U170" s="147">
        <f>+ROUND(L170*Parámetros!$B$113,0)</f>
        <v>85</v>
      </c>
      <c r="V170" s="147">
        <f t="shared" si="17"/>
        <v>502</v>
      </c>
      <c r="W170" s="147">
        <f t="shared" si="19"/>
        <v>358</v>
      </c>
      <c r="X170" s="68">
        <f t="shared" si="14"/>
        <v>5190</v>
      </c>
      <c r="Y170" s="69">
        <f>+ROUND(M170*Parámetros!$C$105,0)</f>
        <v>0</v>
      </c>
      <c r="Z170" s="69">
        <f>+ROUND(N170*Parámetros!$C$106,0)</f>
        <v>0</v>
      </c>
      <c r="AA170" s="69">
        <f>+ROUND(O170*Parámetros!$C$107,0)</f>
        <v>1</v>
      </c>
      <c r="AB170" s="69">
        <f>+ROUND(P170*Parámetros!$C$108,0)</f>
        <v>3</v>
      </c>
      <c r="AC170" s="69">
        <f>+ROUND(Q170*Parámetros!$C$109,0)</f>
        <v>5</v>
      </c>
      <c r="AD170" s="69">
        <f>+ROUND(R170*Parámetros!$C$110,0)</f>
        <v>13</v>
      </c>
      <c r="AE170" s="69">
        <f>+ROUND(S170*Parámetros!$C$111,0)</f>
        <v>24</v>
      </c>
      <c r="AF170" s="69">
        <f>+ROUND(T170*Parámetros!$C$112,0)</f>
        <v>31</v>
      </c>
      <c r="AG170" s="69">
        <f>+ROUND(U170*Parámetros!$C$113,0)</f>
        <v>60</v>
      </c>
      <c r="AH170" s="69">
        <f t="shared" si="18"/>
        <v>137</v>
      </c>
      <c r="AI170" s="148">
        <f t="shared" si="20"/>
        <v>98</v>
      </c>
      <c r="AJ170" s="68">
        <f t="shared" si="15"/>
        <v>1415</v>
      </c>
    </row>
    <row r="171" spans="1:36" x14ac:dyDescent="0.25">
      <c r="A171" s="19">
        <v>44053</v>
      </c>
      <c r="B171" s="145">
        <f t="shared" si="16"/>
        <v>161</v>
      </c>
      <c r="C171" s="65">
        <f>+'Modelo predictivo'!N168</f>
        <v>6480.3713463842869</v>
      </c>
      <c r="D171" s="68">
        <f>+$C171*'Estructura Poblacion'!C$19</f>
        <v>264.35668830919349</v>
      </c>
      <c r="E171" s="68">
        <f>+$C171*'Estructura Poblacion'!D$19</f>
        <v>434.75315462441324</v>
      </c>
      <c r="F171" s="68">
        <f>+$C171*'Estructura Poblacion'!E$19</f>
        <v>1319.3838013872651</v>
      </c>
      <c r="G171" s="68">
        <f>+$C171*'Estructura Poblacion'!F$19</f>
        <v>1505.8072221569394</v>
      </c>
      <c r="H171" s="68">
        <f>+$C171*'Estructura Poblacion'!G$19</f>
        <v>1205.764142129791</v>
      </c>
      <c r="I171" s="68">
        <f>+$C171*'Estructura Poblacion'!H$19</f>
        <v>820.67693427632548</v>
      </c>
      <c r="J171" s="68">
        <f>+$C171*'Estructura Poblacion'!I$19</f>
        <v>436.51435841061704</v>
      </c>
      <c r="K171" s="68">
        <f>+$C171*'Estructura Poblacion'!J$19</f>
        <v>240.44834691147665</v>
      </c>
      <c r="L171" s="68">
        <f>+$C171*'Estructura Poblacion'!K$19</f>
        <v>252.66669817826568</v>
      </c>
      <c r="M171" s="147">
        <f>+ROUND(D171*Parámetros!$B$105,0)</f>
        <v>0</v>
      </c>
      <c r="N171" s="147">
        <f>+ROUND(E171*Parámetros!$B$106,0)</f>
        <v>1</v>
      </c>
      <c r="O171" s="147">
        <f>+ROUND(F171*Parámetros!$B$107,0)</f>
        <v>16</v>
      </c>
      <c r="P171" s="147">
        <f>+ROUND(G171*Parámetros!$B$108,0)</f>
        <v>48</v>
      </c>
      <c r="Q171" s="147">
        <f>+ROUND(H171*Parámetros!$B$109,0)</f>
        <v>59</v>
      </c>
      <c r="R171" s="147">
        <f>+ROUND(I171*Parámetros!$B$110,0)</f>
        <v>84</v>
      </c>
      <c r="S171" s="147">
        <f>+ROUND(J171*Parámetros!$B$111,0)</f>
        <v>72</v>
      </c>
      <c r="T171" s="147">
        <f>+ROUND(K171*Parámetros!$B$112,0)</f>
        <v>58</v>
      </c>
      <c r="U171" s="147">
        <f>+ROUND(L171*Parámetros!$B$113,0)</f>
        <v>69</v>
      </c>
      <c r="V171" s="147">
        <f t="shared" si="17"/>
        <v>407</v>
      </c>
      <c r="W171" s="147">
        <f t="shared" si="19"/>
        <v>369</v>
      </c>
      <c r="X171" s="68">
        <f t="shared" si="14"/>
        <v>5228</v>
      </c>
      <c r="Y171" s="69">
        <f>+ROUND(M171*Parámetros!$C$105,0)</f>
        <v>0</v>
      </c>
      <c r="Z171" s="69">
        <f>+ROUND(N171*Parámetros!$C$106,0)</f>
        <v>0</v>
      </c>
      <c r="AA171" s="69">
        <f>+ROUND(O171*Parámetros!$C$107,0)</f>
        <v>1</v>
      </c>
      <c r="AB171" s="69">
        <f>+ROUND(P171*Parámetros!$C$108,0)</f>
        <v>2</v>
      </c>
      <c r="AC171" s="69">
        <f>+ROUND(Q171*Parámetros!$C$109,0)</f>
        <v>4</v>
      </c>
      <c r="AD171" s="69">
        <f>+ROUND(R171*Parámetros!$C$110,0)</f>
        <v>10</v>
      </c>
      <c r="AE171" s="69">
        <f>+ROUND(S171*Parámetros!$C$111,0)</f>
        <v>20</v>
      </c>
      <c r="AF171" s="69">
        <f>+ROUND(T171*Parámetros!$C$112,0)</f>
        <v>25</v>
      </c>
      <c r="AG171" s="69">
        <f>+ROUND(U171*Parámetros!$C$113,0)</f>
        <v>49</v>
      </c>
      <c r="AH171" s="69">
        <f t="shared" si="18"/>
        <v>111</v>
      </c>
      <c r="AI171" s="148">
        <f t="shared" si="20"/>
        <v>100</v>
      </c>
      <c r="AJ171" s="68">
        <f t="shared" si="15"/>
        <v>1426</v>
      </c>
    </row>
    <row r="172" spans="1:36" x14ac:dyDescent="0.25">
      <c r="A172" s="19">
        <v>44054</v>
      </c>
      <c r="B172" s="145">
        <f t="shared" si="16"/>
        <v>162</v>
      </c>
      <c r="C172" s="65">
        <f>+'Modelo predictivo'!N169</f>
        <v>6532.277401342988</v>
      </c>
      <c r="D172" s="68">
        <f>+$C172*'Estructura Poblacion'!C$19</f>
        <v>266.47411523716318</v>
      </c>
      <c r="E172" s="68">
        <f>+$C172*'Estructura Poblacion'!D$19</f>
        <v>438.23541203393569</v>
      </c>
      <c r="F172" s="68">
        <f>+$C172*'Estructura Poblacion'!E$19</f>
        <v>1329.9517155461717</v>
      </c>
      <c r="G172" s="68">
        <f>+$C172*'Estructura Poblacion'!F$19</f>
        <v>1517.8683384499273</v>
      </c>
      <c r="H172" s="68">
        <f>+$C172*'Estructura Poblacion'!G$19</f>
        <v>1215.4219929663084</v>
      </c>
      <c r="I172" s="68">
        <f>+$C172*'Estructura Poblacion'!H$19</f>
        <v>827.25033875840847</v>
      </c>
      <c r="J172" s="68">
        <f>+$C172*'Estructura Poblacion'!I$19</f>
        <v>440.01072259514262</v>
      </c>
      <c r="K172" s="68">
        <f>+$C172*'Estructura Poblacion'!J$19</f>
        <v>242.37427436877886</v>
      </c>
      <c r="L172" s="68">
        <f>+$C172*'Estructura Poblacion'!K$19</f>
        <v>254.69049138715209</v>
      </c>
      <c r="M172" s="147">
        <f>+ROUND(D172*Parámetros!$B$105,0)</f>
        <v>0</v>
      </c>
      <c r="N172" s="147">
        <f>+ROUND(E172*Parámetros!$B$106,0)</f>
        <v>1</v>
      </c>
      <c r="O172" s="147">
        <f>+ROUND(F172*Parámetros!$B$107,0)</f>
        <v>16</v>
      </c>
      <c r="P172" s="147">
        <f>+ROUND(G172*Parámetros!$B$108,0)</f>
        <v>49</v>
      </c>
      <c r="Q172" s="147">
        <f>+ROUND(H172*Parámetros!$B$109,0)</f>
        <v>60</v>
      </c>
      <c r="R172" s="147">
        <f>+ROUND(I172*Parámetros!$B$110,0)</f>
        <v>84</v>
      </c>
      <c r="S172" s="147">
        <f>+ROUND(J172*Parámetros!$B$111,0)</f>
        <v>73</v>
      </c>
      <c r="T172" s="147">
        <f>+ROUND(K172*Parámetros!$B$112,0)</f>
        <v>59</v>
      </c>
      <c r="U172" s="147">
        <f>+ROUND(L172*Parámetros!$B$113,0)</f>
        <v>70</v>
      </c>
      <c r="V172" s="147">
        <f t="shared" si="17"/>
        <v>412</v>
      </c>
      <c r="W172" s="147">
        <f t="shared" si="19"/>
        <v>381</v>
      </c>
      <c r="X172" s="68">
        <f t="shared" si="14"/>
        <v>5259</v>
      </c>
      <c r="Y172" s="69">
        <f>+ROUND(M172*Parámetros!$C$105,0)</f>
        <v>0</v>
      </c>
      <c r="Z172" s="69">
        <f>+ROUND(N172*Parámetros!$C$106,0)</f>
        <v>0</v>
      </c>
      <c r="AA172" s="69">
        <f>+ROUND(O172*Parámetros!$C$107,0)</f>
        <v>1</v>
      </c>
      <c r="AB172" s="69">
        <f>+ROUND(P172*Parámetros!$C$108,0)</f>
        <v>2</v>
      </c>
      <c r="AC172" s="69">
        <f>+ROUND(Q172*Parámetros!$C$109,0)</f>
        <v>4</v>
      </c>
      <c r="AD172" s="69">
        <f>+ROUND(R172*Parámetros!$C$110,0)</f>
        <v>10</v>
      </c>
      <c r="AE172" s="69">
        <f>+ROUND(S172*Parámetros!$C$111,0)</f>
        <v>20</v>
      </c>
      <c r="AF172" s="69">
        <f>+ROUND(T172*Parámetros!$C$112,0)</f>
        <v>25</v>
      </c>
      <c r="AG172" s="69">
        <f>+ROUND(U172*Parámetros!$C$113,0)</f>
        <v>50</v>
      </c>
      <c r="AH172" s="69">
        <f t="shared" si="18"/>
        <v>112</v>
      </c>
      <c r="AI172" s="148">
        <f t="shared" si="20"/>
        <v>104</v>
      </c>
      <c r="AJ172" s="68">
        <f t="shared" si="15"/>
        <v>1434</v>
      </c>
    </row>
    <row r="173" spans="1:36" x14ac:dyDescent="0.25">
      <c r="A173" s="19">
        <v>44055</v>
      </c>
      <c r="B173" s="145">
        <f t="shared" si="16"/>
        <v>163</v>
      </c>
      <c r="C173" s="65">
        <f>+'Modelo predictivo'!N170</f>
        <v>6584.5153259038925</v>
      </c>
      <c r="D173" s="68">
        <f>+$C173*'Estructura Poblacion'!C$19</f>
        <v>268.60508027032773</v>
      </c>
      <c r="E173" s="68">
        <f>+$C173*'Estructura Poblacion'!D$19</f>
        <v>441.73993380899668</v>
      </c>
      <c r="F173" s="68">
        <f>+$C173*'Estructura Poblacion'!E$19</f>
        <v>1340.5871973418564</v>
      </c>
      <c r="G173" s="68">
        <f>+$C173*'Estructura Poblacion'!F$19</f>
        <v>1530.0065694045759</v>
      </c>
      <c r="H173" s="68">
        <f>+$C173*'Estructura Poblacion'!G$19</f>
        <v>1225.1415928052841</v>
      </c>
      <c r="I173" s="68">
        <f>+$C173*'Estructura Poblacion'!H$19</f>
        <v>833.86577134554273</v>
      </c>
      <c r="J173" s="68">
        <f>+$C173*'Estructura Poblacion'!I$19</f>
        <v>443.52944133911211</v>
      </c>
      <c r="K173" s="68">
        <f>+$C173*'Estructura Poblacion'!J$19</f>
        <v>244.31251554901061</v>
      </c>
      <c r="L173" s="68">
        <f>+$C173*'Estructura Poblacion'!K$19</f>
        <v>256.72722403918652</v>
      </c>
      <c r="M173" s="147">
        <f>+ROUND(D173*Parámetros!$B$105,0)</f>
        <v>0</v>
      </c>
      <c r="N173" s="147">
        <f>+ROUND(E173*Parámetros!$B$106,0)</f>
        <v>1</v>
      </c>
      <c r="O173" s="147">
        <f>+ROUND(F173*Parámetros!$B$107,0)</f>
        <v>16</v>
      </c>
      <c r="P173" s="147">
        <f>+ROUND(G173*Parámetros!$B$108,0)</f>
        <v>49</v>
      </c>
      <c r="Q173" s="147">
        <f>+ROUND(H173*Parámetros!$B$109,0)</f>
        <v>60</v>
      </c>
      <c r="R173" s="147">
        <f>+ROUND(I173*Parámetros!$B$110,0)</f>
        <v>85</v>
      </c>
      <c r="S173" s="147">
        <f>+ROUND(J173*Parámetros!$B$111,0)</f>
        <v>74</v>
      </c>
      <c r="T173" s="147">
        <f>+ROUND(K173*Parámetros!$B$112,0)</f>
        <v>59</v>
      </c>
      <c r="U173" s="147">
        <f>+ROUND(L173*Parámetros!$B$113,0)</f>
        <v>70</v>
      </c>
      <c r="V173" s="147">
        <f t="shared" si="17"/>
        <v>414</v>
      </c>
      <c r="W173" s="147">
        <f t="shared" si="19"/>
        <v>392</v>
      </c>
      <c r="X173" s="68">
        <f t="shared" si="14"/>
        <v>5281</v>
      </c>
      <c r="Y173" s="69">
        <f>+ROUND(M173*Parámetros!$C$105,0)</f>
        <v>0</v>
      </c>
      <c r="Z173" s="69">
        <f>+ROUND(N173*Parámetros!$C$106,0)</f>
        <v>0</v>
      </c>
      <c r="AA173" s="69">
        <f>+ROUND(O173*Parámetros!$C$107,0)</f>
        <v>1</v>
      </c>
      <c r="AB173" s="69">
        <f>+ROUND(P173*Parámetros!$C$108,0)</f>
        <v>2</v>
      </c>
      <c r="AC173" s="69">
        <f>+ROUND(Q173*Parámetros!$C$109,0)</f>
        <v>4</v>
      </c>
      <c r="AD173" s="69">
        <f>+ROUND(R173*Parámetros!$C$110,0)</f>
        <v>10</v>
      </c>
      <c r="AE173" s="69">
        <f>+ROUND(S173*Parámetros!$C$111,0)</f>
        <v>20</v>
      </c>
      <c r="AF173" s="69">
        <f>+ROUND(T173*Parámetros!$C$112,0)</f>
        <v>25</v>
      </c>
      <c r="AG173" s="69">
        <f>+ROUND(U173*Parámetros!$C$113,0)</f>
        <v>50</v>
      </c>
      <c r="AH173" s="69">
        <f t="shared" si="18"/>
        <v>112</v>
      </c>
      <c r="AI173" s="148">
        <f t="shared" si="20"/>
        <v>107</v>
      </c>
      <c r="AJ173" s="68">
        <f t="shared" si="15"/>
        <v>1439</v>
      </c>
    </row>
    <row r="174" spans="1:36" x14ac:dyDescent="0.25">
      <c r="A174" s="19">
        <v>44056</v>
      </c>
      <c r="B174" s="145">
        <f t="shared" si="16"/>
        <v>164</v>
      </c>
      <c r="C174" s="65">
        <f>+'Modelo predictivo'!N171</f>
        <v>6637.085769765079</v>
      </c>
      <c r="D174" s="68">
        <f>+$C174*'Estructura Poblacion'!C$19</f>
        <v>270.74960991211151</v>
      </c>
      <c r="E174" s="68">
        <f>+$C174*'Estructura Poblacion'!D$19</f>
        <v>445.2667635363407</v>
      </c>
      <c r="F174" s="68">
        <f>+$C174*'Estructura Poblacion'!E$19</f>
        <v>1351.2903790508626</v>
      </c>
      <c r="G174" s="68">
        <f>+$C174*'Estructura Poblacion'!F$19</f>
        <v>1542.2220659875516</v>
      </c>
      <c r="H174" s="68">
        <f>+$C174*'Estructura Poblacion'!G$19</f>
        <v>1234.9230625321745</v>
      </c>
      <c r="I174" s="68">
        <f>+$C174*'Estructura Poblacion'!H$19</f>
        <v>840.52331431576397</v>
      </c>
      <c r="J174" s="68">
        <f>+$C174*'Estructura Poblacion'!I$19</f>
        <v>447.07055840584178</v>
      </c>
      <c r="K174" s="68">
        <f>+$C174*'Estructura Poblacion'!J$19</f>
        <v>246.26309455863444</v>
      </c>
      <c r="L174" s="68">
        <f>+$C174*'Estructura Poblacion'!K$19</f>
        <v>258.77692146579818</v>
      </c>
      <c r="M174" s="147">
        <f>+ROUND(D174*Parámetros!$B$105,0)</f>
        <v>0</v>
      </c>
      <c r="N174" s="147">
        <f>+ROUND(E174*Parámetros!$B$106,0)</f>
        <v>1</v>
      </c>
      <c r="O174" s="147">
        <f>+ROUND(F174*Parámetros!$B$107,0)</f>
        <v>16</v>
      </c>
      <c r="P174" s="147">
        <f>+ROUND(G174*Parámetros!$B$108,0)</f>
        <v>49</v>
      </c>
      <c r="Q174" s="147">
        <f>+ROUND(H174*Parámetros!$B$109,0)</f>
        <v>61</v>
      </c>
      <c r="R174" s="147">
        <f>+ROUND(I174*Parámetros!$B$110,0)</f>
        <v>86</v>
      </c>
      <c r="S174" s="147">
        <f>+ROUND(J174*Parámetros!$B$111,0)</f>
        <v>74</v>
      </c>
      <c r="T174" s="147">
        <f>+ROUND(K174*Parámetros!$B$112,0)</f>
        <v>60</v>
      </c>
      <c r="U174" s="147">
        <f>+ROUND(L174*Parámetros!$B$113,0)</f>
        <v>71</v>
      </c>
      <c r="V174" s="147">
        <f t="shared" si="17"/>
        <v>418</v>
      </c>
      <c r="W174" s="147">
        <f t="shared" si="19"/>
        <v>405</v>
      </c>
      <c r="X174" s="68">
        <f t="shared" si="14"/>
        <v>5294</v>
      </c>
      <c r="Y174" s="69">
        <f>+ROUND(M174*Parámetros!$C$105,0)</f>
        <v>0</v>
      </c>
      <c r="Z174" s="69">
        <f>+ROUND(N174*Parámetros!$C$106,0)</f>
        <v>0</v>
      </c>
      <c r="AA174" s="69">
        <f>+ROUND(O174*Parámetros!$C$107,0)</f>
        <v>1</v>
      </c>
      <c r="AB174" s="69">
        <f>+ROUND(P174*Parámetros!$C$108,0)</f>
        <v>2</v>
      </c>
      <c r="AC174" s="69">
        <f>+ROUND(Q174*Parámetros!$C$109,0)</f>
        <v>4</v>
      </c>
      <c r="AD174" s="69">
        <f>+ROUND(R174*Parámetros!$C$110,0)</f>
        <v>10</v>
      </c>
      <c r="AE174" s="69">
        <f>+ROUND(S174*Parámetros!$C$111,0)</f>
        <v>20</v>
      </c>
      <c r="AF174" s="69">
        <f>+ROUND(T174*Parámetros!$C$112,0)</f>
        <v>26</v>
      </c>
      <c r="AG174" s="69">
        <f>+ROUND(U174*Parámetros!$C$113,0)</f>
        <v>50</v>
      </c>
      <c r="AH174" s="69">
        <f t="shared" si="18"/>
        <v>113</v>
      </c>
      <c r="AI174" s="148">
        <f t="shared" si="20"/>
        <v>110</v>
      </c>
      <c r="AJ174" s="68">
        <f t="shared" si="15"/>
        <v>1442</v>
      </c>
    </row>
    <row r="175" spans="1:36" x14ac:dyDescent="0.25">
      <c r="A175" s="19">
        <v>44057</v>
      </c>
      <c r="B175" s="145">
        <f t="shared" si="16"/>
        <v>165</v>
      </c>
      <c r="C175" s="65">
        <f>+'Modelo predictivo'!N172</f>
        <v>6689.9893549606204</v>
      </c>
      <c r="D175" s="68">
        <f>+$C175*'Estructura Poblacion'!C$19</f>
        <v>272.90772953742896</v>
      </c>
      <c r="E175" s="68">
        <f>+$C175*'Estructura Poblacion'!D$19</f>
        <v>448.8159429467978</v>
      </c>
      <c r="F175" s="68">
        <f>+$C175*'Estructura Poblacion'!E$19</f>
        <v>1362.0613873174264</v>
      </c>
      <c r="G175" s="68">
        <f>+$C175*'Estructura Poblacion'!F$19</f>
        <v>1554.5149727373921</v>
      </c>
      <c r="H175" s="68">
        <f>+$C175*'Estructura Poblacion'!G$19</f>
        <v>1244.7665178851587</v>
      </c>
      <c r="I175" s="68">
        <f>+$C175*'Estructura Poblacion'!H$19</f>
        <v>847.22304644372718</v>
      </c>
      <c r="J175" s="68">
        <f>+$C175*'Estructura Poblacion'!I$19</f>
        <v>450.63411569521503</v>
      </c>
      <c r="K175" s="68">
        <f>+$C175*'Estructura Poblacion'!J$19</f>
        <v>248.22603447766483</v>
      </c>
      <c r="L175" s="68">
        <f>+$C175*'Estructura Poblacion'!K$19</f>
        <v>260.83960791980951</v>
      </c>
      <c r="M175" s="147">
        <f>+ROUND(D175*Parámetros!$B$105,0)</f>
        <v>0</v>
      </c>
      <c r="N175" s="147">
        <f>+ROUND(E175*Parámetros!$B$106,0)</f>
        <v>1</v>
      </c>
      <c r="O175" s="147">
        <f>+ROUND(F175*Parámetros!$B$107,0)</f>
        <v>16</v>
      </c>
      <c r="P175" s="147">
        <f>+ROUND(G175*Parámetros!$B$108,0)</f>
        <v>50</v>
      </c>
      <c r="Q175" s="147">
        <f>+ROUND(H175*Parámetros!$B$109,0)</f>
        <v>61</v>
      </c>
      <c r="R175" s="147">
        <f>+ROUND(I175*Parámetros!$B$110,0)</f>
        <v>86</v>
      </c>
      <c r="S175" s="147">
        <f>+ROUND(J175*Parámetros!$B$111,0)</f>
        <v>75</v>
      </c>
      <c r="T175" s="147">
        <f>+ROUND(K175*Parámetros!$B$112,0)</f>
        <v>60</v>
      </c>
      <c r="U175" s="147">
        <f>+ROUND(L175*Parámetros!$B$113,0)</f>
        <v>71</v>
      </c>
      <c r="V175" s="147">
        <f t="shared" si="17"/>
        <v>420</v>
      </c>
      <c r="W175" s="147">
        <f t="shared" si="19"/>
        <v>417</v>
      </c>
      <c r="X175" s="68">
        <f t="shared" si="14"/>
        <v>5297</v>
      </c>
      <c r="Y175" s="69">
        <f>+ROUND(M175*Parámetros!$C$105,0)</f>
        <v>0</v>
      </c>
      <c r="Z175" s="69">
        <f>+ROUND(N175*Parámetros!$C$106,0)</f>
        <v>0</v>
      </c>
      <c r="AA175" s="69">
        <f>+ROUND(O175*Parámetros!$C$107,0)</f>
        <v>1</v>
      </c>
      <c r="AB175" s="69">
        <f>+ROUND(P175*Parámetros!$C$108,0)</f>
        <v>3</v>
      </c>
      <c r="AC175" s="69">
        <f>+ROUND(Q175*Parámetros!$C$109,0)</f>
        <v>4</v>
      </c>
      <c r="AD175" s="69">
        <f>+ROUND(R175*Parámetros!$C$110,0)</f>
        <v>10</v>
      </c>
      <c r="AE175" s="69">
        <f>+ROUND(S175*Parámetros!$C$111,0)</f>
        <v>21</v>
      </c>
      <c r="AF175" s="69">
        <f>+ROUND(T175*Parámetros!$C$112,0)</f>
        <v>26</v>
      </c>
      <c r="AG175" s="69">
        <f>+ROUND(U175*Parámetros!$C$113,0)</f>
        <v>50</v>
      </c>
      <c r="AH175" s="69">
        <f t="shared" si="18"/>
        <v>115</v>
      </c>
      <c r="AI175" s="148">
        <f t="shared" si="20"/>
        <v>113</v>
      </c>
      <c r="AJ175" s="68">
        <f t="shared" si="15"/>
        <v>1444</v>
      </c>
    </row>
    <row r="176" spans="1:36" x14ac:dyDescent="0.25">
      <c r="A176" s="19">
        <v>44058</v>
      </c>
      <c r="B176" s="145">
        <f t="shared" si="16"/>
        <v>166</v>
      </c>
      <c r="C176" s="65">
        <f>+'Modelo predictivo'!N173</f>
        <v>6743.226675234735</v>
      </c>
      <c r="D176" s="68">
        <f>+$C176*'Estructura Poblacion'!C$19</f>
        <v>275.07946336715355</v>
      </c>
      <c r="E176" s="68">
        <f>+$C176*'Estructura Poblacion'!D$19</f>
        <v>452.38751187329694</v>
      </c>
      <c r="F176" s="68">
        <f>+$C176*'Estructura Poblacion'!E$19</f>
        <v>1372.9003430260561</v>
      </c>
      <c r="G176" s="68">
        <f>+$C176*'Estructura Poblacion'!F$19</f>
        <v>1566.8854276190823</v>
      </c>
      <c r="H176" s="68">
        <f>+$C176*'Estructura Poblacion'!G$19</f>
        <v>1254.672069338691</v>
      </c>
      <c r="I176" s="68">
        <f>+$C176*'Estructura Poblacion'!H$19</f>
        <v>853.96504292144823</v>
      </c>
      <c r="J176" s="68">
        <f>+$C176*'Estructura Poblacion'!I$19</f>
        <v>454.22015320152576</v>
      </c>
      <c r="K176" s="68">
        <f>+$C176*'Estructura Poblacion'!J$19</f>
        <v>250.20135733644665</v>
      </c>
      <c r="L176" s="68">
        <f>+$C176*'Estructura Poblacion'!K$19</f>
        <v>262.91530655103446</v>
      </c>
      <c r="M176" s="147">
        <f>+ROUND(D176*Parámetros!$B$105,0)</f>
        <v>0</v>
      </c>
      <c r="N176" s="147">
        <f>+ROUND(E176*Parámetros!$B$106,0)</f>
        <v>1</v>
      </c>
      <c r="O176" s="147">
        <f>+ROUND(F176*Parámetros!$B$107,0)</f>
        <v>16</v>
      </c>
      <c r="P176" s="147">
        <f>+ROUND(G176*Parámetros!$B$108,0)</f>
        <v>50</v>
      </c>
      <c r="Q176" s="147">
        <f>+ROUND(H176*Parámetros!$B$109,0)</f>
        <v>61</v>
      </c>
      <c r="R176" s="147">
        <f>+ROUND(I176*Parámetros!$B$110,0)</f>
        <v>87</v>
      </c>
      <c r="S176" s="147">
        <f>+ROUND(J176*Parámetros!$B$111,0)</f>
        <v>75</v>
      </c>
      <c r="T176" s="147">
        <f>+ROUND(K176*Parámetros!$B$112,0)</f>
        <v>61</v>
      </c>
      <c r="U176" s="147">
        <f>+ROUND(L176*Parámetros!$B$113,0)</f>
        <v>72</v>
      </c>
      <c r="V176" s="147">
        <f t="shared" si="17"/>
        <v>423</v>
      </c>
      <c r="W176" s="147">
        <f t="shared" si="19"/>
        <v>421</v>
      </c>
      <c r="X176" s="68">
        <f t="shared" si="14"/>
        <v>5299</v>
      </c>
      <c r="Y176" s="69">
        <f>+ROUND(M176*Parámetros!$C$105,0)</f>
        <v>0</v>
      </c>
      <c r="Z176" s="69">
        <f>+ROUND(N176*Parámetros!$C$106,0)</f>
        <v>0</v>
      </c>
      <c r="AA176" s="69">
        <f>+ROUND(O176*Parámetros!$C$107,0)</f>
        <v>1</v>
      </c>
      <c r="AB176" s="69">
        <f>+ROUND(P176*Parámetros!$C$108,0)</f>
        <v>3</v>
      </c>
      <c r="AC176" s="69">
        <f>+ROUND(Q176*Parámetros!$C$109,0)</f>
        <v>4</v>
      </c>
      <c r="AD176" s="69">
        <f>+ROUND(R176*Parámetros!$C$110,0)</f>
        <v>11</v>
      </c>
      <c r="AE176" s="69">
        <f>+ROUND(S176*Parámetros!$C$111,0)</f>
        <v>21</v>
      </c>
      <c r="AF176" s="69">
        <f>+ROUND(T176*Parámetros!$C$112,0)</f>
        <v>26</v>
      </c>
      <c r="AG176" s="69">
        <f>+ROUND(U176*Parámetros!$C$113,0)</f>
        <v>51</v>
      </c>
      <c r="AH176" s="69">
        <f t="shared" si="18"/>
        <v>117</v>
      </c>
      <c r="AI176" s="148">
        <f t="shared" si="20"/>
        <v>116</v>
      </c>
      <c r="AJ176" s="68">
        <f t="shared" si="15"/>
        <v>1445</v>
      </c>
    </row>
    <row r="177" spans="1:36" x14ac:dyDescent="0.25">
      <c r="A177" s="19">
        <v>44059</v>
      </c>
      <c r="B177" s="145">
        <f t="shared" si="16"/>
        <v>167</v>
      </c>
      <c r="C177" s="65">
        <f>+'Modelo predictivo'!N174</f>
        <v>6796.7982954457402</v>
      </c>
      <c r="D177" s="68">
        <f>+$C177*'Estructura Poblacion'!C$19</f>
        <v>277.26483444380352</v>
      </c>
      <c r="E177" s="68">
        <f>+$C177*'Estructura Poblacion'!D$19</f>
        <v>455.98150821087876</v>
      </c>
      <c r="F177" s="68">
        <f>+$C177*'Estructura Poblacion'!E$19</f>
        <v>1383.807361180179</v>
      </c>
      <c r="G177" s="68">
        <f>+$C177*'Estructura Poblacion'!F$19</f>
        <v>1579.3335618855529</v>
      </c>
      <c r="H177" s="68">
        <f>+$C177*'Estructura Poblacion'!G$19</f>
        <v>1264.6398219925982</v>
      </c>
      <c r="I177" s="68">
        <f>+$C177*'Estructura Poblacion'!H$19</f>
        <v>860.74937528282032</v>
      </c>
      <c r="J177" s="68">
        <f>+$C177*'Estructura Poblacion'!I$19</f>
        <v>457.82870897332913</v>
      </c>
      <c r="K177" s="68">
        <f>+$C177*'Estructura Poblacion'!J$19</f>
        <v>252.18908409353946</v>
      </c>
      <c r="L177" s="68">
        <f>+$C177*'Estructura Poblacion'!K$19</f>
        <v>265.00403938303907</v>
      </c>
      <c r="M177" s="147">
        <f>+ROUND(D177*Parámetros!$B$105,0)</f>
        <v>0</v>
      </c>
      <c r="N177" s="147">
        <f>+ROUND(E177*Parámetros!$B$106,0)</f>
        <v>1</v>
      </c>
      <c r="O177" s="147">
        <f>+ROUND(F177*Parámetros!$B$107,0)</f>
        <v>17</v>
      </c>
      <c r="P177" s="147">
        <f>+ROUND(G177*Parámetros!$B$108,0)</f>
        <v>51</v>
      </c>
      <c r="Q177" s="147">
        <f>+ROUND(H177*Parámetros!$B$109,0)</f>
        <v>62</v>
      </c>
      <c r="R177" s="147">
        <f>+ROUND(I177*Parámetros!$B$110,0)</f>
        <v>88</v>
      </c>
      <c r="S177" s="147">
        <f>+ROUND(J177*Parámetros!$B$111,0)</f>
        <v>76</v>
      </c>
      <c r="T177" s="147">
        <f>+ROUND(K177*Parámetros!$B$112,0)</f>
        <v>61</v>
      </c>
      <c r="U177" s="147">
        <f>+ROUND(L177*Parámetros!$B$113,0)</f>
        <v>72</v>
      </c>
      <c r="V177" s="147">
        <f t="shared" si="17"/>
        <v>428</v>
      </c>
      <c r="W177" s="147">
        <f t="shared" si="19"/>
        <v>433</v>
      </c>
      <c r="X177" s="68">
        <f t="shared" si="14"/>
        <v>5294</v>
      </c>
      <c r="Y177" s="69">
        <f>+ROUND(M177*Parámetros!$C$105,0)</f>
        <v>0</v>
      </c>
      <c r="Z177" s="69">
        <f>+ROUND(N177*Parámetros!$C$106,0)</f>
        <v>0</v>
      </c>
      <c r="AA177" s="69">
        <f>+ROUND(O177*Parámetros!$C$107,0)</f>
        <v>1</v>
      </c>
      <c r="AB177" s="69">
        <f>+ROUND(P177*Parámetros!$C$108,0)</f>
        <v>3</v>
      </c>
      <c r="AC177" s="69">
        <f>+ROUND(Q177*Parámetros!$C$109,0)</f>
        <v>4</v>
      </c>
      <c r="AD177" s="69">
        <f>+ROUND(R177*Parámetros!$C$110,0)</f>
        <v>11</v>
      </c>
      <c r="AE177" s="69">
        <f>+ROUND(S177*Parámetros!$C$111,0)</f>
        <v>21</v>
      </c>
      <c r="AF177" s="69">
        <f>+ROUND(T177*Parámetros!$C$112,0)</f>
        <v>26</v>
      </c>
      <c r="AG177" s="69">
        <f>+ROUND(U177*Parámetros!$C$113,0)</f>
        <v>51</v>
      </c>
      <c r="AH177" s="69">
        <f t="shared" si="18"/>
        <v>117</v>
      </c>
      <c r="AI177" s="148">
        <f t="shared" si="20"/>
        <v>119</v>
      </c>
      <c r="AJ177" s="68">
        <f t="shared" si="15"/>
        <v>1443</v>
      </c>
    </row>
    <row r="178" spans="1:36" x14ac:dyDescent="0.25">
      <c r="A178" s="19">
        <v>44060</v>
      </c>
      <c r="B178" s="145">
        <f t="shared" si="16"/>
        <v>168</v>
      </c>
      <c r="C178" s="65">
        <f>+'Modelo predictivo'!N175</f>
        <v>6064.119757078588</v>
      </c>
      <c r="D178" s="68">
        <f>+$C178*'Estructura Poblacion'!C$19</f>
        <v>247.37635095342006</v>
      </c>
      <c r="E178" s="68">
        <f>+$C178*'Estructura Poblacion'!D$19</f>
        <v>406.82779635477516</v>
      </c>
      <c r="F178" s="68">
        <f>+$C178*'Estructura Poblacion'!E$19</f>
        <v>1234.6362499158411</v>
      </c>
      <c r="G178" s="68">
        <f>+$C178*'Estructura Poblacion'!F$19</f>
        <v>1409.0851956081763</v>
      </c>
      <c r="H178" s="68">
        <f>+$C178*'Estructura Poblacion'!G$19</f>
        <v>1128.3146853529995</v>
      </c>
      <c r="I178" s="68">
        <f>+$C178*'Estructura Poblacion'!H$19</f>
        <v>767.96265913071227</v>
      </c>
      <c r="J178" s="68">
        <f>+$C178*'Estructura Poblacion'!I$19</f>
        <v>408.47587330982788</v>
      </c>
      <c r="K178" s="68">
        <f>+$C178*'Estructura Poblacion'!J$19</f>
        <v>225.00370628857877</v>
      </c>
      <c r="L178" s="68">
        <f>+$C178*'Estructura Poblacion'!K$19</f>
        <v>236.43724016425736</v>
      </c>
      <c r="M178" s="147">
        <f>+ROUND(D178*Parámetros!$B$105,0)</f>
        <v>0</v>
      </c>
      <c r="N178" s="147">
        <f>+ROUND(E178*Parámetros!$B$106,0)</f>
        <v>1</v>
      </c>
      <c r="O178" s="147">
        <f>+ROUND(F178*Parámetros!$B$107,0)</f>
        <v>15</v>
      </c>
      <c r="P178" s="147">
        <f>+ROUND(G178*Parámetros!$B$108,0)</f>
        <v>45</v>
      </c>
      <c r="Q178" s="147">
        <f>+ROUND(H178*Parámetros!$B$109,0)</f>
        <v>55</v>
      </c>
      <c r="R178" s="147">
        <f>+ROUND(I178*Parámetros!$B$110,0)</f>
        <v>78</v>
      </c>
      <c r="S178" s="147">
        <f>+ROUND(J178*Parámetros!$B$111,0)</f>
        <v>68</v>
      </c>
      <c r="T178" s="147">
        <f>+ROUND(K178*Parámetros!$B$112,0)</f>
        <v>55</v>
      </c>
      <c r="U178" s="147">
        <f>+ROUND(L178*Parámetros!$B$113,0)</f>
        <v>65</v>
      </c>
      <c r="V178" s="147">
        <f t="shared" si="17"/>
        <v>382</v>
      </c>
      <c r="W178" s="147">
        <f t="shared" si="19"/>
        <v>447</v>
      </c>
      <c r="X178" s="68">
        <f t="shared" si="14"/>
        <v>5229</v>
      </c>
      <c r="Y178" s="69">
        <f>+ROUND(M178*Parámetros!$C$105,0)</f>
        <v>0</v>
      </c>
      <c r="Z178" s="69">
        <f>+ROUND(N178*Parámetros!$C$106,0)</f>
        <v>0</v>
      </c>
      <c r="AA178" s="69">
        <f>+ROUND(O178*Parámetros!$C$107,0)</f>
        <v>1</v>
      </c>
      <c r="AB178" s="69">
        <f>+ROUND(P178*Parámetros!$C$108,0)</f>
        <v>2</v>
      </c>
      <c r="AC178" s="69">
        <f>+ROUND(Q178*Parámetros!$C$109,0)</f>
        <v>3</v>
      </c>
      <c r="AD178" s="69">
        <f>+ROUND(R178*Parámetros!$C$110,0)</f>
        <v>10</v>
      </c>
      <c r="AE178" s="69">
        <f>+ROUND(S178*Parámetros!$C$111,0)</f>
        <v>19</v>
      </c>
      <c r="AF178" s="69">
        <f>+ROUND(T178*Parámetros!$C$112,0)</f>
        <v>24</v>
      </c>
      <c r="AG178" s="69">
        <f>+ROUND(U178*Parámetros!$C$113,0)</f>
        <v>46</v>
      </c>
      <c r="AH178" s="69">
        <f t="shared" si="18"/>
        <v>105</v>
      </c>
      <c r="AI178" s="148">
        <f t="shared" si="20"/>
        <v>123</v>
      </c>
      <c r="AJ178" s="68">
        <f t="shared" si="15"/>
        <v>1425</v>
      </c>
    </row>
    <row r="179" spans="1:36" x14ac:dyDescent="0.25">
      <c r="A179" s="19">
        <v>44061</v>
      </c>
      <c r="B179" s="145">
        <f t="shared" si="16"/>
        <v>169</v>
      </c>
      <c r="C179" s="65">
        <f>+'Modelo predictivo'!N176</f>
        <v>6056.894708737731</v>
      </c>
      <c r="D179" s="68">
        <f>+$C179*'Estructura Poblacion'!C$19</f>
        <v>247.08161632323123</v>
      </c>
      <c r="E179" s="68">
        <f>+$C179*'Estructura Poblacion'!D$19</f>
        <v>406.34308453957118</v>
      </c>
      <c r="F179" s="68">
        <f>+$C179*'Estructura Poblacion'!E$19</f>
        <v>1233.1652521541951</v>
      </c>
      <c r="G179" s="68">
        <f>+$C179*'Estructura Poblacion'!F$19</f>
        <v>1407.4063520063869</v>
      </c>
      <c r="H179" s="68">
        <f>+$C179*'Estructura Poblacion'!G$19</f>
        <v>1126.9703635928861</v>
      </c>
      <c r="I179" s="68">
        <f>+$C179*'Estructura Poblacion'!H$19</f>
        <v>767.04767599079059</v>
      </c>
      <c r="J179" s="68">
        <f>+$C179*'Estructura Poblacion'!I$19</f>
        <v>407.98919790614832</v>
      </c>
      <c r="K179" s="68">
        <f>+$C179*'Estructura Poblacion'!J$19</f>
        <v>224.73562737194632</v>
      </c>
      <c r="L179" s="68">
        <f>+$C179*'Estructura Poblacion'!K$19</f>
        <v>236.15553885257538</v>
      </c>
      <c r="M179" s="147">
        <f>+ROUND(D179*Parámetros!$B$105,0)</f>
        <v>0</v>
      </c>
      <c r="N179" s="147">
        <f>+ROUND(E179*Parámetros!$B$106,0)</f>
        <v>1</v>
      </c>
      <c r="O179" s="147">
        <f>+ROUND(F179*Parámetros!$B$107,0)</f>
        <v>15</v>
      </c>
      <c r="P179" s="147">
        <f>+ROUND(G179*Parámetros!$B$108,0)</f>
        <v>45</v>
      </c>
      <c r="Q179" s="147">
        <f>+ROUND(H179*Parámetros!$B$109,0)</f>
        <v>55</v>
      </c>
      <c r="R179" s="147">
        <f>+ROUND(I179*Parámetros!$B$110,0)</f>
        <v>78</v>
      </c>
      <c r="S179" s="147">
        <f>+ROUND(J179*Parámetros!$B$111,0)</f>
        <v>68</v>
      </c>
      <c r="T179" s="147">
        <f>+ROUND(K179*Parámetros!$B$112,0)</f>
        <v>55</v>
      </c>
      <c r="U179" s="147">
        <f>+ROUND(L179*Parámetros!$B$113,0)</f>
        <v>64</v>
      </c>
      <c r="V179" s="147">
        <f t="shared" si="17"/>
        <v>381</v>
      </c>
      <c r="W179" s="147">
        <f t="shared" si="19"/>
        <v>460</v>
      </c>
      <c r="X179" s="68">
        <f t="shared" si="14"/>
        <v>5150</v>
      </c>
      <c r="Y179" s="69">
        <f>+ROUND(M179*Parámetros!$C$105,0)</f>
        <v>0</v>
      </c>
      <c r="Z179" s="69">
        <f>+ROUND(N179*Parámetros!$C$106,0)</f>
        <v>0</v>
      </c>
      <c r="AA179" s="69">
        <f>+ROUND(O179*Parámetros!$C$107,0)</f>
        <v>1</v>
      </c>
      <c r="AB179" s="69">
        <f>+ROUND(P179*Parámetros!$C$108,0)</f>
        <v>2</v>
      </c>
      <c r="AC179" s="69">
        <f>+ROUND(Q179*Parámetros!$C$109,0)</f>
        <v>3</v>
      </c>
      <c r="AD179" s="69">
        <f>+ROUND(R179*Parámetros!$C$110,0)</f>
        <v>10</v>
      </c>
      <c r="AE179" s="69">
        <f>+ROUND(S179*Parámetros!$C$111,0)</f>
        <v>19</v>
      </c>
      <c r="AF179" s="69">
        <f>+ROUND(T179*Parámetros!$C$112,0)</f>
        <v>24</v>
      </c>
      <c r="AG179" s="69">
        <f>+ROUND(U179*Parámetros!$C$113,0)</f>
        <v>45</v>
      </c>
      <c r="AH179" s="69">
        <f t="shared" si="18"/>
        <v>104</v>
      </c>
      <c r="AI179" s="148">
        <f t="shared" si="20"/>
        <v>125</v>
      </c>
      <c r="AJ179" s="68">
        <f t="shared" si="15"/>
        <v>1404</v>
      </c>
    </row>
    <row r="180" spans="1:36" x14ac:dyDescent="0.25">
      <c r="A180" s="19">
        <v>44062</v>
      </c>
      <c r="B180" s="145">
        <f t="shared" si="16"/>
        <v>170</v>
      </c>
      <c r="C180" s="65">
        <f>+'Modelo predictivo'!N177</f>
        <v>6049.6207502111793</v>
      </c>
      <c r="D180" s="68">
        <f>+$C180*'Estructura Poblacion'!C$19</f>
        <v>246.78488647794998</v>
      </c>
      <c r="E180" s="68">
        <f>+$C180*'Estructura Poblacion'!D$19</f>
        <v>405.85509145291115</v>
      </c>
      <c r="F180" s="68">
        <f>+$C180*'Estructura Poblacion'!E$19</f>
        <v>1231.6842964282164</v>
      </c>
      <c r="G180" s="68">
        <f>+$C180*'Estructura Poblacion'!F$19</f>
        <v>1405.7161434214943</v>
      </c>
      <c r="H180" s="68">
        <f>+$C180*'Estructura Poblacion'!G$19</f>
        <v>1125.6169414055066</v>
      </c>
      <c r="I180" s="68">
        <f>+$C180*'Estructura Poblacion'!H$19</f>
        <v>766.12649884452196</v>
      </c>
      <c r="J180" s="68">
        <f>+$C180*'Estructura Poblacion'!I$19</f>
        <v>407.49922793844041</v>
      </c>
      <c r="K180" s="68">
        <f>+$C180*'Estructura Poblacion'!J$19</f>
        <v>224.46573368688956</v>
      </c>
      <c r="L180" s="68">
        <f>+$C180*'Estructura Poblacion'!K$19</f>
        <v>235.87193055524921</v>
      </c>
      <c r="M180" s="147">
        <f>+ROUND(D180*Parámetros!$B$105,0)</f>
        <v>0</v>
      </c>
      <c r="N180" s="147">
        <f>+ROUND(E180*Parámetros!$B$106,0)</f>
        <v>1</v>
      </c>
      <c r="O180" s="147">
        <f>+ROUND(F180*Parámetros!$B$107,0)</f>
        <v>15</v>
      </c>
      <c r="P180" s="147">
        <f>+ROUND(G180*Parámetros!$B$108,0)</f>
        <v>45</v>
      </c>
      <c r="Q180" s="147">
        <f>+ROUND(H180*Parámetros!$B$109,0)</f>
        <v>55</v>
      </c>
      <c r="R180" s="147">
        <f>+ROUND(I180*Parámetros!$B$110,0)</f>
        <v>78</v>
      </c>
      <c r="S180" s="147">
        <f>+ROUND(J180*Parámetros!$B$111,0)</f>
        <v>68</v>
      </c>
      <c r="T180" s="147">
        <f>+ROUND(K180*Parámetros!$B$112,0)</f>
        <v>55</v>
      </c>
      <c r="U180" s="147">
        <f>+ROUND(L180*Parámetros!$B$113,0)</f>
        <v>64</v>
      </c>
      <c r="V180" s="147">
        <f t="shared" si="17"/>
        <v>381</v>
      </c>
      <c r="W180" s="147">
        <f t="shared" si="19"/>
        <v>474</v>
      </c>
      <c r="X180" s="68">
        <f t="shared" si="14"/>
        <v>5057</v>
      </c>
      <c r="Y180" s="69">
        <f>+ROUND(M180*Parámetros!$C$105,0)</f>
        <v>0</v>
      </c>
      <c r="Z180" s="69">
        <f>+ROUND(N180*Parámetros!$C$106,0)</f>
        <v>0</v>
      </c>
      <c r="AA180" s="69">
        <f>+ROUND(O180*Parámetros!$C$107,0)</f>
        <v>1</v>
      </c>
      <c r="AB180" s="69">
        <f>+ROUND(P180*Parámetros!$C$108,0)</f>
        <v>2</v>
      </c>
      <c r="AC180" s="69">
        <f>+ROUND(Q180*Parámetros!$C$109,0)</f>
        <v>3</v>
      </c>
      <c r="AD180" s="69">
        <f>+ROUND(R180*Parámetros!$C$110,0)</f>
        <v>10</v>
      </c>
      <c r="AE180" s="69">
        <f>+ROUND(S180*Parámetros!$C$111,0)</f>
        <v>19</v>
      </c>
      <c r="AF180" s="69">
        <f>+ROUND(T180*Parámetros!$C$112,0)</f>
        <v>24</v>
      </c>
      <c r="AG180" s="69">
        <f>+ROUND(U180*Parámetros!$C$113,0)</f>
        <v>45</v>
      </c>
      <c r="AH180" s="69">
        <f t="shared" si="18"/>
        <v>104</v>
      </c>
      <c r="AI180" s="148">
        <f t="shared" si="20"/>
        <v>129</v>
      </c>
      <c r="AJ180" s="68">
        <f t="shared" si="15"/>
        <v>1379</v>
      </c>
    </row>
    <row r="181" spans="1:36" x14ac:dyDescent="0.25">
      <c r="A181" s="19">
        <v>44063</v>
      </c>
      <c r="B181" s="145">
        <f t="shared" si="16"/>
        <v>171</v>
      </c>
      <c r="C181" s="65">
        <f>+'Modelo predictivo'!N178</f>
        <v>6042.298154450953</v>
      </c>
      <c r="D181" s="68">
        <f>+$C181*'Estructura Poblacion'!C$19</f>
        <v>246.48617255223022</v>
      </c>
      <c r="E181" s="68">
        <f>+$C181*'Estructura Poblacion'!D$19</f>
        <v>405.36383540651593</v>
      </c>
      <c r="F181" s="68">
        <f>+$C181*'Estructura Poblacion'!E$19</f>
        <v>1230.1934383101025</v>
      </c>
      <c r="G181" s="68">
        <f>+$C181*'Estructura Poblacion'!F$19</f>
        <v>1404.0146332778145</v>
      </c>
      <c r="H181" s="68">
        <f>+$C181*'Estructura Poblacion'!G$19</f>
        <v>1124.2544695774193</v>
      </c>
      <c r="I181" s="68">
        <f>+$C181*'Estructura Poblacion'!H$19</f>
        <v>765.19916225866405</v>
      </c>
      <c r="J181" s="68">
        <f>+$C181*'Estructura Poblacion'!I$19</f>
        <v>407.00598179260669</v>
      </c>
      <c r="K181" s="68">
        <f>+$C181*'Estructura Poblacion'!J$19</f>
        <v>224.1940353610475</v>
      </c>
      <c r="L181" s="68">
        <f>+$C181*'Estructura Poblacion'!K$19</f>
        <v>235.58642591455251</v>
      </c>
      <c r="M181" s="147">
        <f>+ROUND(D181*Parámetros!$B$105,0)</f>
        <v>0</v>
      </c>
      <c r="N181" s="147">
        <f>+ROUND(E181*Parámetros!$B$106,0)</f>
        <v>1</v>
      </c>
      <c r="O181" s="147">
        <f>+ROUND(F181*Parámetros!$B$107,0)</f>
        <v>15</v>
      </c>
      <c r="P181" s="147">
        <f>+ROUND(G181*Parámetros!$B$108,0)</f>
        <v>45</v>
      </c>
      <c r="Q181" s="147">
        <f>+ROUND(H181*Parámetros!$B$109,0)</f>
        <v>55</v>
      </c>
      <c r="R181" s="147">
        <f>+ROUND(I181*Parámetros!$B$110,0)</f>
        <v>78</v>
      </c>
      <c r="S181" s="147">
        <f>+ROUND(J181*Parámetros!$B$111,0)</f>
        <v>68</v>
      </c>
      <c r="T181" s="147">
        <f>+ROUND(K181*Parámetros!$B$112,0)</f>
        <v>54</v>
      </c>
      <c r="U181" s="147">
        <f>+ROUND(L181*Parámetros!$B$113,0)</f>
        <v>64</v>
      </c>
      <c r="V181" s="147">
        <f t="shared" si="17"/>
        <v>380</v>
      </c>
      <c r="W181" s="147">
        <f t="shared" si="19"/>
        <v>489</v>
      </c>
      <c r="X181" s="68">
        <f t="shared" si="14"/>
        <v>4948</v>
      </c>
      <c r="Y181" s="69">
        <f>+ROUND(M181*Parámetros!$C$105,0)</f>
        <v>0</v>
      </c>
      <c r="Z181" s="69">
        <f>+ROUND(N181*Parámetros!$C$106,0)</f>
        <v>0</v>
      </c>
      <c r="AA181" s="69">
        <f>+ROUND(O181*Parámetros!$C$107,0)</f>
        <v>1</v>
      </c>
      <c r="AB181" s="69">
        <f>+ROUND(P181*Parámetros!$C$108,0)</f>
        <v>2</v>
      </c>
      <c r="AC181" s="69">
        <f>+ROUND(Q181*Parámetros!$C$109,0)</f>
        <v>3</v>
      </c>
      <c r="AD181" s="69">
        <f>+ROUND(R181*Parámetros!$C$110,0)</f>
        <v>10</v>
      </c>
      <c r="AE181" s="69">
        <f>+ROUND(S181*Parámetros!$C$111,0)</f>
        <v>19</v>
      </c>
      <c r="AF181" s="69">
        <f>+ROUND(T181*Parámetros!$C$112,0)</f>
        <v>23</v>
      </c>
      <c r="AG181" s="69">
        <f>+ROUND(U181*Parámetros!$C$113,0)</f>
        <v>45</v>
      </c>
      <c r="AH181" s="69">
        <f>+SUM(Y181:AG181)</f>
        <v>103</v>
      </c>
      <c r="AI181" s="148">
        <f t="shared" si="20"/>
        <v>132</v>
      </c>
      <c r="AJ181" s="68">
        <f t="shared" si="15"/>
        <v>1350</v>
      </c>
    </row>
    <row r="182" spans="1:36" x14ac:dyDescent="0.25">
      <c r="A182" s="19">
        <v>44064</v>
      </c>
      <c r="B182" s="145">
        <f t="shared" si="16"/>
        <v>172</v>
      </c>
      <c r="C182" s="65">
        <f>+'Modelo predictivo'!N179</f>
        <v>6034.9271956309676</v>
      </c>
      <c r="D182" s="68">
        <f>+$C182*'Estructura Poblacion'!C$19</f>
        <v>246.18548573057114</v>
      </c>
      <c r="E182" s="68">
        <f>+$C182*'Estructura Poblacion'!D$19</f>
        <v>404.8693347940806</v>
      </c>
      <c r="F182" s="68">
        <f>+$C182*'Estructura Poblacion'!E$19</f>
        <v>1228.6927336208246</v>
      </c>
      <c r="G182" s="68">
        <f>+$C182*'Estructura Poblacion'!F$19</f>
        <v>1402.3018852835892</v>
      </c>
      <c r="H182" s="68">
        <f>+$C182*'Estructura Poblacion'!G$19</f>
        <v>1122.8829991225336</v>
      </c>
      <c r="I182" s="68">
        <f>+$C182*'Estructura Poblacion'!H$19</f>
        <v>764.26570095471618</v>
      </c>
      <c r="J182" s="68">
        <f>+$C182*'Estructura Poblacion'!I$19</f>
        <v>406.50947793685589</v>
      </c>
      <c r="K182" s="68">
        <f>+$C182*'Estructura Poblacion'!J$19</f>
        <v>223.92054256739658</v>
      </c>
      <c r="L182" s="68">
        <f>+$C182*'Estructura Poblacion'!K$19</f>
        <v>235.29903562040019</v>
      </c>
      <c r="M182" s="147">
        <f>+ROUND(D182*Parámetros!$B$105,0)</f>
        <v>0</v>
      </c>
      <c r="N182" s="147">
        <f>+ROUND(E182*Parámetros!$B$106,0)</f>
        <v>1</v>
      </c>
      <c r="O182" s="147">
        <f>+ROUND(F182*Parámetros!$B$107,0)</f>
        <v>15</v>
      </c>
      <c r="P182" s="147">
        <f>+ROUND(G182*Parámetros!$B$108,0)</f>
        <v>45</v>
      </c>
      <c r="Q182" s="147">
        <f>+ROUND(H182*Parámetros!$B$109,0)</f>
        <v>55</v>
      </c>
      <c r="R182" s="147">
        <f>+ROUND(I182*Parámetros!$B$110,0)</f>
        <v>78</v>
      </c>
      <c r="S182" s="147">
        <f>+ROUND(J182*Parámetros!$B$111,0)</f>
        <v>67</v>
      </c>
      <c r="T182" s="147">
        <f>+ROUND(K182*Parámetros!$B$112,0)</f>
        <v>54</v>
      </c>
      <c r="U182" s="147">
        <f>+ROUND(L182*Parámetros!$B$113,0)</f>
        <v>64</v>
      </c>
      <c r="V182" s="147">
        <f t="shared" si="17"/>
        <v>379</v>
      </c>
      <c r="W182" s="147">
        <f t="shared" si="19"/>
        <v>502</v>
      </c>
      <c r="X182" s="68">
        <f t="shared" si="14"/>
        <v>4825</v>
      </c>
      <c r="Y182" s="69">
        <f>+ROUND(M182*Parámetros!$C$105,0)</f>
        <v>0</v>
      </c>
      <c r="Z182" s="69">
        <f>+ROUND(N182*Parámetros!$C$106,0)</f>
        <v>0</v>
      </c>
      <c r="AA182" s="69">
        <f>+ROUND(O182*Parámetros!$C$107,0)</f>
        <v>1</v>
      </c>
      <c r="AB182" s="69">
        <f>+ROUND(P182*Parámetros!$C$108,0)</f>
        <v>2</v>
      </c>
      <c r="AC182" s="69">
        <f>+ROUND(Q182*Parámetros!$C$109,0)</f>
        <v>3</v>
      </c>
      <c r="AD182" s="69">
        <f>+ROUND(R182*Parámetros!$C$110,0)</f>
        <v>10</v>
      </c>
      <c r="AE182" s="69">
        <f>+ROUND(S182*Parámetros!$C$111,0)</f>
        <v>18</v>
      </c>
      <c r="AF182" s="69">
        <f>+ROUND(T182*Parámetros!$C$112,0)</f>
        <v>23</v>
      </c>
      <c r="AG182" s="69">
        <f>+ROUND(U182*Parámetros!$C$113,0)</f>
        <v>45</v>
      </c>
      <c r="AH182" s="69">
        <f t="shared" si="18"/>
        <v>102</v>
      </c>
      <c r="AI182" s="148">
        <f t="shared" si="20"/>
        <v>137</v>
      </c>
      <c r="AJ182" s="68">
        <f t="shared" si="15"/>
        <v>1315</v>
      </c>
    </row>
    <row r="183" spans="1:36" x14ac:dyDescent="0.25">
      <c r="A183" s="19">
        <v>44065</v>
      </c>
      <c r="B183" s="145">
        <f t="shared" si="16"/>
        <v>173</v>
      </c>
      <c r="C183" s="65">
        <f>+'Modelo predictivo'!N180</f>
        <v>6027.5081491023302</v>
      </c>
      <c r="D183" s="68">
        <f>+$C183*'Estructura Poblacion'!C$19</f>
        <v>245.8828372454937</v>
      </c>
      <c r="E183" s="68">
        <f>+$C183*'Estructura Poblacion'!D$19</f>
        <v>404.37160808827537</v>
      </c>
      <c r="F183" s="68">
        <f>+$C183*'Estructura Poblacion'!E$19</f>
        <v>1227.1822384210266</v>
      </c>
      <c r="G183" s="68">
        <f>+$C183*'Estructura Poblacion'!F$19</f>
        <v>1400.5779634205967</v>
      </c>
      <c r="H183" s="68">
        <f>+$C183*'Estructura Poblacion'!G$19</f>
        <v>1121.502581273792</v>
      </c>
      <c r="I183" s="68">
        <f>+$C183*'Estructura Poblacion'!H$19</f>
        <v>763.32614980325741</v>
      </c>
      <c r="J183" s="68">
        <f>+$C183*'Estructura Poblacion'!I$19</f>
        <v>406.00973491869172</v>
      </c>
      <c r="K183" s="68">
        <f>+$C183*'Estructura Poblacion'!J$19</f>
        <v>223.64526552259181</v>
      </c>
      <c r="L183" s="68">
        <f>+$C183*'Estructura Poblacion'!K$19</f>
        <v>235.00977040860525</v>
      </c>
      <c r="M183" s="147">
        <f>+ROUND(D183*Parámetros!$B$105,0)</f>
        <v>0</v>
      </c>
      <c r="N183" s="147">
        <f>+ROUND(E183*Parámetros!$B$106,0)</f>
        <v>1</v>
      </c>
      <c r="O183" s="147">
        <f>+ROUND(F183*Parámetros!$B$107,0)</f>
        <v>15</v>
      </c>
      <c r="P183" s="147">
        <f>+ROUND(G183*Parámetros!$B$108,0)</f>
        <v>45</v>
      </c>
      <c r="Q183" s="147">
        <f>+ROUND(H183*Parámetros!$B$109,0)</f>
        <v>55</v>
      </c>
      <c r="R183" s="147">
        <f>+ROUND(I183*Parámetros!$B$110,0)</f>
        <v>78</v>
      </c>
      <c r="S183" s="147">
        <f>+ROUND(J183*Parámetros!$B$111,0)</f>
        <v>67</v>
      </c>
      <c r="T183" s="147">
        <f>+ROUND(K183*Parámetros!$B$112,0)</f>
        <v>54</v>
      </c>
      <c r="U183" s="147">
        <f>+ROUND(L183*Parámetros!$B$113,0)</f>
        <v>64</v>
      </c>
      <c r="V183" s="147">
        <f t="shared" si="17"/>
        <v>379</v>
      </c>
      <c r="W183" s="147">
        <f t="shared" si="19"/>
        <v>407</v>
      </c>
      <c r="X183" s="68">
        <f t="shared" si="14"/>
        <v>4797</v>
      </c>
      <c r="Y183" s="69">
        <f>+ROUND(M183*Parámetros!$C$105,0)</f>
        <v>0</v>
      </c>
      <c r="Z183" s="69">
        <f>+ROUND(N183*Parámetros!$C$106,0)</f>
        <v>0</v>
      </c>
      <c r="AA183" s="69">
        <f>+ROUND(O183*Parámetros!$C$107,0)</f>
        <v>1</v>
      </c>
      <c r="AB183" s="69">
        <f>+ROUND(P183*Parámetros!$C$108,0)</f>
        <v>2</v>
      </c>
      <c r="AC183" s="69">
        <f>+ROUND(Q183*Parámetros!$C$109,0)</f>
        <v>3</v>
      </c>
      <c r="AD183" s="69">
        <f>+ROUND(R183*Parámetros!$C$110,0)</f>
        <v>10</v>
      </c>
      <c r="AE183" s="69">
        <f>+ROUND(S183*Parámetros!$C$111,0)</f>
        <v>18</v>
      </c>
      <c r="AF183" s="69">
        <f>+ROUND(T183*Parámetros!$C$112,0)</f>
        <v>23</v>
      </c>
      <c r="AG183" s="69">
        <f>+ROUND(U183*Parámetros!$C$113,0)</f>
        <v>45</v>
      </c>
      <c r="AH183" s="69">
        <f t="shared" si="18"/>
        <v>102</v>
      </c>
      <c r="AI183" s="148">
        <f t="shared" si="20"/>
        <v>111</v>
      </c>
      <c r="AJ183" s="68">
        <f t="shared" si="15"/>
        <v>1306</v>
      </c>
    </row>
    <row r="184" spans="1:36" x14ac:dyDescent="0.25">
      <c r="A184" s="19">
        <v>44066</v>
      </c>
      <c r="B184" s="145">
        <f t="shared" si="16"/>
        <v>174</v>
      </c>
      <c r="C184" s="65">
        <f>+'Modelo predictivo'!N181</f>
        <v>6020.0412914305925</v>
      </c>
      <c r="D184" s="68">
        <f>+$C184*'Estructura Poblacion'!C$19</f>
        <v>245.57823837906022</v>
      </c>
      <c r="E184" s="68">
        <f>+$C184*'Estructura Poblacion'!D$19</f>
        <v>403.87067384324467</v>
      </c>
      <c r="F184" s="68">
        <f>+$C184*'Estructura Poblacion'!E$19</f>
        <v>1225.6620090186093</v>
      </c>
      <c r="G184" s="68">
        <f>+$C184*'Estructura Poblacion'!F$19</f>
        <v>1398.84293195281</v>
      </c>
      <c r="H184" s="68">
        <f>+$C184*'Estructura Poblacion'!G$19</f>
        <v>1120.113267490101</v>
      </c>
      <c r="I184" s="68">
        <f>+$C184*'Estructura Poblacion'!H$19</f>
        <v>762.38054382866483</v>
      </c>
      <c r="J184" s="68">
        <f>+$C184*'Estructura Poblacion'!I$19</f>
        <v>405.50677136742229</v>
      </c>
      <c r="K184" s="68">
        <f>+$C184*'Estructura Poblacion'!J$19</f>
        <v>223.36821448834908</v>
      </c>
      <c r="L184" s="68">
        <f>+$C184*'Estructura Poblacion'!K$19</f>
        <v>234.71864106233133</v>
      </c>
      <c r="M184" s="147">
        <f>+ROUND(D184*Parámetros!$B$105,0)</f>
        <v>0</v>
      </c>
      <c r="N184" s="147">
        <f>+ROUND(E184*Parámetros!$B$106,0)</f>
        <v>1</v>
      </c>
      <c r="O184" s="147">
        <f>+ROUND(F184*Parámetros!$B$107,0)</f>
        <v>15</v>
      </c>
      <c r="P184" s="147">
        <f>+ROUND(G184*Parámetros!$B$108,0)</f>
        <v>45</v>
      </c>
      <c r="Q184" s="147">
        <f>+ROUND(H184*Parámetros!$B$109,0)</f>
        <v>55</v>
      </c>
      <c r="R184" s="147">
        <f>+ROUND(I184*Parámetros!$B$110,0)</f>
        <v>78</v>
      </c>
      <c r="S184" s="147">
        <f>+ROUND(J184*Parámetros!$B$111,0)</f>
        <v>67</v>
      </c>
      <c r="T184" s="147">
        <f>+ROUND(K184*Parámetros!$B$112,0)</f>
        <v>54</v>
      </c>
      <c r="U184" s="147">
        <f>+ROUND(L184*Parámetros!$B$113,0)</f>
        <v>64</v>
      </c>
      <c r="V184" s="147">
        <f t="shared" si="17"/>
        <v>379</v>
      </c>
      <c r="W184" s="147">
        <f t="shared" si="19"/>
        <v>412</v>
      </c>
      <c r="X184" s="68">
        <f t="shared" si="14"/>
        <v>4764</v>
      </c>
      <c r="Y184" s="69">
        <f>+ROUND(M184*Parámetros!$C$105,0)</f>
        <v>0</v>
      </c>
      <c r="Z184" s="69">
        <f>+ROUND(N184*Parámetros!$C$106,0)</f>
        <v>0</v>
      </c>
      <c r="AA184" s="69">
        <f>+ROUND(O184*Parámetros!$C$107,0)</f>
        <v>1</v>
      </c>
      <c r="AB184" s="69">
        <f>+ROUND(P184*Parámetros!$C$108,0)</f>
        <v>2</v>
      </c>
      <c r="AC184" s="69">
        <f>+ROUND(Q184*Parámetros!$C$109,0)</f>
        <v>3</v>
      </c>
      <c r="AD184" s="69">
        <f>+ROUND(R184*Parámetros!$C$110,0)</f>
        <v>10</v>
      </c>
      <c r="AE184" s="69">
        <f>+ROUND(S184*Parámetros!$C$111,0)</f>
        <v>18</v>
      </c>
      <c r="AF184" s="69">
        <f>+ROUND(T184*Parámetros!$C$112,0)</f>
        <v>23</v>
      </c>
      <c r="AG184" s="69">
        <f>+ROUND(U184*Parámetros!$C$113,0)</f>
        <v>45</v>
      </c>
      <c r="AH184" s="69">
        <f t="shared" si="18"/>
        <v>102</v>
      </c>
      <c r="AI184" s="148">
        <f t="shared" si="20"/>
        <v>112</v>
      </c>
      <c r="AJ184" s="68">
        <f t="shared" si="15"/>
        <v>1296</v>
      </c>
    </row>
    <row r="185" spans="1:36" x14ac:dyDescent="0.25">
      <c r="A185" s="19">
        <v>44067</v>
      </c>
      <c r="B185" s="145">
        <f t="shared" si="16"/>
        <v>175</v>
      </c>
      <c r="C185" s="65">
        <f>+'Modelo predictivo'!N182</f>
        <v>8237.4492547139525</v>
      </c>
      <c r="D185" s="68">
        <f>+$C185*'Estructura Poblacion'!C$19</f>
        <v>336.03395371875058</v>
      </c>
      <c r="E185" s="68">
        <f>+$C185*'Estructura Poblacion'!D$19</f>
        <v>552.63145553280208</v>
      </c>
      <c r="F185" s="68">
        <f>+$C185*'Estructura Poblacion'!E$19</f>
        <v>1677.1194936974052</v>
      </c>
      <c r="G185" s="68">
        <f>+$C185*'Estructura Poblacion'!F$19</f>
        <v>1914.0894737182564</v>
      </c>
      <c r="H185" s="68">
        <f>+$C185*'Estructura Poblacion'!G$19</f>
        <v>1532.6931749813434</v>
      </c>
      <c r="I185" s="68">
        <f>+$C185*'Estructura Poblacion'!H$19</f>
        <v>1043.1940145509313</v>
      </c>
      <c r="J185" s="68">
        <f>+$C185*'Estructura Poblacion'!I$19</f>
        <v>554.87018940168116</v>
      </c>
      <c r="K185" s="68">
        <f>+$C185*'Estructura Poblacion'!J$19</f>
        <v>305.64314144871702</v>
      </c>
      <c r="L185" s="68">
        <f>+$C185*'Estructura Poblacion'!K$19</f>
        <v>321.17435766406567</v>
      </c>
      <c r="M185" s="147">
        <f>+ROUND(D185*Parámetros!$B$105,0)</f>
        <v>0</v>
      </c>
      <c r="N185" s="147">
        <f>+ROUND(E185*Parámetros!$B$106,0)</f>
        <v>2</v>
      </c>
      <c r="O185" s="147">
        <f>+ROUND(F185*Parámetros!$B$107,0)</f>
        <v>20</v>
      </c>
      <c r="P185" s="147">
        <f>+ROUND(G185*Parámetros!$B$108,0)</f>
        <v>61</v>
      </c>
      <c r="Q185" s="147">
        <f>+ROUND(H185*Parámetros!$B$109,0)</f>
        <v>75</v>
      </c>
      <c r="R185" s="147">
        <f>+ROUND(I185*Parámetros!$B$110,0)</f>
        <v>106</v>
      </c>
      <c r="S185" s="147">
        <f>+ROUND(J185*Parámetros!$B$111,0)</f>
        <v>92</v>
      </c>
      <c r="T185" s="147">
        <f>+ROUND(K185*Parámetros!$B$112,0)</f>
        <v>74</v>
      </c>
      <c r="U185" s="147">
        <f>+ROUND(L185*Parámetros!$B$113,0)</f>
        <v>88</v>
      </c>
      <c r="V185" s="147">
        <f t="shared" si="17"/>
        <v>518</v>
      </c>
      <c r="W185" s="147">
        <f t="shared" si="19"/>
        <v>414</v>
      </c>
      <c r="X185" s="68">
        <f t="shared" si="14"/>
        <v>4868</v>
      </c>
      <c r="Y185" s="69">
        <f>+ROUND(M185*Parámetros!$C$105,0)</f>
        <v>0</v>
      </c>
      <c r="Z185" s="69">
        <f>+ROUND(N185*Parámetros!$C$106,0)</f>
        <v>0</v>
      </c>
      <c r="AA185" s="69">
        <f>+ROUND(O185*Parámetros!$C$107,0)</f>
        <v>1</v>
      </c>
      <c r="AB185" s="69">
        <f>+ROUND(P185*Parámetros!$C$108,0)</f>
        <v>3</v>
      </c>
      <c r="AC185" s="69">
        <f>+ROUND(Q185*Parámetros!$C$109,0)</f>
        <v>5</v>
      </c>
      <c r="AD185" s="69">
        <f>+ROUND(R185*Parámetros!$C$110,0)</f>
        <v>13</v>
      </c>
      <c r="AE185" s="69">
        <f>+ROUND(S185*Parámetros!$C$111,0)</f>
        <v>25</v>
      </c>
      <c r="AF185" s="69">
        <f>+ROUND(T185*Parámetros!$C$112,0)</f>
        <v>32</v>
      </c>
      <c r="AG185" s="69">
        <f>+ROUND(U185*Parámetros!$C$113,0)</f>
        <v>62</v>
      </c>
      <c r="AH185" s="69">
        <f t="shared" si="18"/>
        <v>141</v>
      </c>
      <c r="AI185" s="148">
        <f t="shared" si="20"/>
        <v>112</v>
      </c>
      <c r="AJ185" s="68">
        <f t="shared" si="15"/>
        <v>1325</v>
      </c>
    </row>
    <row r="186" spans="1:36" x14ac:dyDescent="0.25">
      <c r="A186" s="19">
        <v>44068</v>
      </c>
      <c r="B186" s="145">
        <f t="shared" si="16"/>
        <v>176</v>
      </c>
      <c r="C186" s="65">
        <f>+'Modelo predictivo'!N183</f>
        <v>8440.948027856648</v>
      </c>
      <c r="D186" s="68">
        <f>+$C186*'Estructura Poblacion'!C$19</f>
        <v>344.33537023757435</v>
      </c>
      <c r="E186" s="68">
        <f>+$C186*'Estructura Poblacion'!D$19</f>
        <v>566.2837184753181</v>
      </c>
      <c r="F186" s="68">
        <f>+$C186*'Estructura Poblacion'!E$19</f>
        <v>1718.551221994343</v>
      </c>
      <c r="G186" s="68">
        <f>+$C186*'Estructura Poblacion'!F$19</f>
        <v>1961.3753321851973</v>
      </c>
      <c r="H186" s="68">
        <f>+$C186*'Estructura Poblacion'!G$19</f>
        <v>1570.5569810053255</v>
      </c>
      <c r="I186" s="68">
        <f>+$C186*'Estructura Poblacion'!H$19</f>
        <v>1068.9651841869002</v>
      </c>
      <c r="J186" s="68">
        <f>+$C186*'Estructura Poblacion'!I$19</f>
        <v>568.57775825038516</v>
      </c>
      <c r="K186" s="68">
        <f>+$C186*'Estructura Poblacion'!J$19</f>
        <v>313.19378029103825</v>
      </c>
      <c r="L186" s="68">
        <f>+$C186*'Estructura Poblacion'!K$19</f>
        <v>329.10868123056639</v>
      </c>
      <c r="M186" s="147">
        <f>+ROUND(D186*Parámetros!$B$105,0)</f>
        <v>0</v>
      </c>
      <c r="N186" s="147">
        <f>+ROUND(E186*Parámetros!$B$106,0)</f>
        <v>2</v>
      </c>
      <c r="O186" s="147">
        <f>+ROUND(F186*Parámetros!$B$107,0)</f>
        <v>21</v>
      </c>
      <c r="P186" s="147">
        <f>+ROUND(G186*Parámetros!$B$108,0)</f>
        <v>63</v>
      </c>
      <c r="Q186" s="147">
        <f>+ROUND(H186*Parámetros!$B$109,0)</f>
        <v>77</v>
      </c>
      <c r="R186" s="147">
        <f>+ROUND(I186*Parámetros!$B$110,0)</f>
        <v>109</v>
      </c>
      <c r="S186" s="147">
        <f>+ROUND(J186*Parámetros!$B$111,0)</f>
        <v>94</v>
      </c>
      <c r="T186" s="147">
        <f>+ROUND(K186*Parámetros!$B$112,0)</f>
        <v>76</v>
      </c>
      <c r="U186" s="147">
        <f>+ROUND(L186*Parámetros!$B$113,0)</f>
        <v>90</v>
      </c>
      <c r="V186" s="147">
        <f t="shared" si="17"/>
        <v>532</v>
      </c>
      <c r="W186" s="147">
        <f t="shared" si="19"/>
        <v>418</v>
      </c>
      <c r="X186" s="68">
        <f t="shared" si="14"/>
        <v>4982</v>
      </c>
      <c r="Y186" s="69">
        <f>+ROUND(M186*Parámetros!$C$105,0)</f>
        <v>0</v>
      </c>
      <c r="Z186" s="69">
        <f>+ROUND(N186*Parámetros!$C$106,0)</f>
        <v>0</v>
      </c>
      <c r="AA186" s="69">
        <f>+ROUND(O186*Parámetros!$C$107,0)</f>
        <v>1</v>
      </c>
      <c r="AB186" s="69">
        <f>+ROUND(P186*Parámetros!$C$108,0)</f>
        <v>3</v>
      </c>
      <c r="AC186" s="69">
        <f>+ROUND(Q186*Parámetros!$C$109,0)</f>
        <v>5</v>
      </c>
      <c r="AD186" s="69">
        <f>+ROUND(R186*Parámetros!$C$110,0)</f>
        <v>13</v>
      </c>
      <c r="AE186" s="69">
        <f>+ROUND(S186*Parámetros!$C$111,0)</f>
        <v>26</v>
      </c>
      <c r="AF186" s="69">
        <f>+ROUND(T186*Parámetros!$C$112,0)</f>
        <v>33</v>
      </c>
      <c r="AG186" s="69">
        <f>+ROUND(U186*Parámetros!$C$113,0)</f>
        <v>64</v>
      </c>
      <c r="AH186" s="69">
        <f t="shared" si="18"/>
        <v>145</v>
      </c>
      <c r="AI186" s="148">
        <f t="shared" si="20"/>
        <v>113</v>
      </c>
      <c r="AJ186" s="68">
        <f t="shared" si="15"/>
        <v>1357</v>
      </c>
    </row>
    <row r="187" spans="1:36" x14ac:dyDescent="0.25">
      <c r="A187" s="19">
        <v>44069</v>
      </c>
      <c r="B187" s="145">
        <f t="shared" si="16"/>
        <v>177</v>
      </c>
      <c r="C187" s="65">
        <f>+'Modelo predictivo'!N184</f>
        <v>8649.2824948877096</v>
      </c>
      <c r="D187" s="68">
        <f>+$C187*'Estructura Poblacion'!C$19</f>
        <v>352.83405138116672</v>
      </c>
      <c r="E187" s="68">
        <f>+$C187*'Estructura Poblacion'!D$19</f>
        <v>580.26039695830116</v>
      </c>
      <c r="F187" s="68">
        <f>+$C187*'Estructura Poblacion'!E$19</f>
        <v>1760.9674827885331</v>
      </c>
      <c r="G187" s="68">
        <f>+$C187*'Estructura Poblacion'!F$19</f>
        <v>2009.7848334793823</v>
      </c>
      <c r="H187" s="68">
        <f>+$C187*'Estructura Poblacion'!G$19</f>
        <v>1609.3205358216608</v>
      </c>
      <c r="I187" s="68">
        <f>+$C187*'Estructura Poblacion'!H$19</f>
        <v>1095.3487481168497</v>
      </c>
      <c r="J187" s="68">
        <f>+$C187*'Estructura Poblacion'!I$19</f>
        <v>582.61105686090718</v>
      </c>
      <c r="K187" s="68">
        <f>+$C187*'Estructura Poblacion'!J$19</f>
        <v>320.92384320328972</v>
      </c>
      <c r="L187" s="68">
        <f>+$C187*'Estructura Poblacion'!K$19</f>
        <v>337.23154627761915</v>
      </c>
      <c r="M187" s="147">
        <f>+ROUND(D187*Parámetros!$B$105,0)</f>
        <v>0</v>
      </c>
      <c r="N187" s="147">
        <f>+ROUND(E187*Parámetros!$B$106,0)</f>
        <v>2</v>
      </c>
      <c r="O187" s="147">
        <f>+ROUND(F187*Parámetros!$B$107,0)</f>
        <v>21</v>
      </c>
      <c r="P187" s="147">
        <f>+ROUND(G187*Parámetros!$B$108,0)</f>
        <v>64</v>
      </c>
      <c r="Q187" s="147">
        <f>+ROUND(H187*Parámetros!$B$109,0)</f>
        <v>79</v>
      </c>
      <c r="R187" s="147">
        <f>+ROUND(I187*Parámetros!$B$110,0)</f>
        <v>112</v>
      </c>
      <c r="S187" s="147">
        <f>+ROUND(J187*Parámetros!$B$111,0)</f>
        <v>97</v>
      </c>
      <c r="T187" s="147">
        <f>+ROUND(K187*Parámetros!$B$112,0)</f>
        <v>78</v>
      </c>
      <c r="U187" s="147">
        <f>+ROUND(L187*Parámetros!$B$113,0)</f>
        <v>92</v>
      </c>
      <c r="V187" s="147">
        <f t="shared" si="17"/>
        <v>545</v>
      </c>
      <c r="W187" s="147">
        <f t="shared" si="19"/>
        <v>420</v>
      </c>
      <c r="X187" s="68">
        <f t="shared" si="14"/>
        <v>5107</v>
      </c>
      <c r="Y187" s="69">
        <f>+ROUND(M187*Parámetros!$C$105,0)</f>
        <v>0</v>
      </c>
      <c r="Z187" s="69">
        <f>+ROUND(N187*Parámetros!$C$106,0)</f>
        <v>0</v>
      </c>
      <c r="AA187" s="69">
        <f>+ROUND(O187*Parámetros!$C$107,0)</f>
        <v>1</v>
      </c>
      <c r="AB187" s="69">
        <f>+ROUND(P187*Parámetros!$C$108,0)</f>
        <v>3</v>
      </c>
      <c r="AC187" s="69">
        <f>+ROUND(Q187*Parámetros!$C$109,0)</f>
        <v>5</v>
      </c>
      <c r="AD187" s="69">
        <f>+ROUND(R187*Parámetros!$C$110,0)</f>
        <v>14</v>
      </c>
      <c r="AE187" s="69">
        <f>+ROUND(S187*Parámetros!$C$111,0)</f>
        <v>27</v>
      </c>
      <c r="AF187" s="69">
        <f>+ROUND(T187*Parámetros!$C$112,0)</f>
        <v>34</v>
      </c>
      <c r="AG187" s="69">
        <f>+ROUND(U187*Parámetros!$C$113,0)</f>
        <v>65</v>
      </c>
      <c r="AH187" s="69">
        <f t="shared" si="18"/>
        <v>149</v>
      </c>
      <c r="AI187" s="148">
        <f t="shared" si="20"/>
        <v>115</v>
      </c>
      <c r="AJ187" s="68">
        <f t="shared" si="15"/>
        <v>1391</v>
      </c>
    </row>
    <row r="188" spans="1:36" x14ac:dyDescent="0.25">
      <c r="A188" s="19">
        <v>44070</v>
      </c>
      <c r="B188" s="145">
        <f t="shared" si="16"/>
        <v>178</v>
      </c>
      <c r="C188" s="65">
        <f>+'Modelo predictivo'!N185</f>
        <v>8862.5578361973166</v>
      </c>
      <c r="D188" s="68">
        <f>+$C188*'Estructura Poblacion'!C$19</f>
        <v>361.53428782025259</v>
      </c>
      <c r="E188" s="68">
        <f>+$C188*'Estructura Poblacion'!D$19</f>
        <v>594.56854729133488</v>
      </c>
      <c r="F188" s="68">
        <f>+$C188*'Estructura Poblacion'!E$19</f>
        <v>1804.3896904859728</v>
      </c>
      <c r="G188" s="68">
        <f>+$C188*'Estructura Poblacion'!F$19</f>
        <v>2059.3424177729398</v>
      </c>
      <c r="H188" s="68">
        <f>+$C188*'Estructura Poblacion'!G$19</f>
        <v>1649.0034097197899</v>
      </c>
      <c r="I188" s="68">
        <f>+$C188*'Estructura Poblacion'!H$19</f>
        <v>1122.3580264293284</v>
      </c>
      <c r="J188" s="68">
        <f>+$C188*'Estructura Poblacion'!I$19</f>
        <v>596.97717012824523</v>
      </c>
      <c r="K188" s="68">
        <f>+$C188*'Estructura Poblacion'!J$19</f>
        <v>328.83723280919378</v>
      </c>
      <c r="L188" s="68">
        <f>+$C188*'Estructura Poblacion'!K$19</f>
        <v>345.5470537402598</v>
      </c>
      <c r="M188" s="147">
        <f>+ROUND(D188*Parámetros!$B$105,0)</f>
        <v>0</v>
      </c>
      <c r="N188" s="147">
        <f>+ROUND(E188*Parámetros!$B$106,0)</f>
        <v>2</v>
      </c>
      <c r="O188" s="147">
        <f>+ROUND(F188*Parámetros!$B$107,0)</f>
        <v>22</v>
      </c>
      <c r="P188" s="147">
        <f>+ROUND(G188*Parámetros!$B$108,0)</f>
        <v>66</v>
      </c>
      <c r="Q188" s="147">
        <f>+ROUND(H188*Parámetros!$B$109,0)</f>
        <v>81</v>
      </c>
      <c r="R188" s="147">
        <f>+ROUND(I188*Parámetros!$B$110,0)</f>
        <v>114</v>
      </c>
      <c r="S188" s="147">
        <f>+ROUND(J188*Parámetros!$B$111,0)</f>
        <v>99</v>
      </c>
      <c r="T188" s="147">
        <f>+ROUND(K188*Parámetros!$B$112,0)</f>
        <v>80</v>
      </c>
      <c r="U188" s="147">
        <f>+ROUND(L188*Parámetros!$B$113,0)</f>
        <v>94</v>
      </c>
      <c r="V188" s="147">
        <f t="shared" si="17"/>
        <v>558</v>
      </c>
      <c r="W188" s="147">
        <f t="shared" si="19"/>
        <v>423</v>
      </c>
      <c r="X188" s="68">
        <f t="shared" si="14"/>
        <v>5242</v>
      </c>
      <c r="Y188" s="69">
        <f>+ROUND(M188*Parámetros!$C$105,0)</f>
        <v>0</v>
      </c>
      <c r="Z188" s="69">
        <f>+ROUND(N188*Parámetros!$C$106,0)</f>
        <v>0</v>
      </c>
      <c r="AA188" s="69">
        <f>+ROUND(O188*Parámetros!$C$107,0)</f>
        <v>1</v>
      </c>
      <c r="AB188" s="69">
        <f>+ROUND(P188*Parámetros!$C$108,0)</f>
        <v>3</v>
      </c>
      <c r="AC188" s="69">
        <f>+ROUND(Q188*Parámetros!$C$109,0)</f>
        <v>5</v>
      </c>
      <c r="AD188" s="69">
        <f>+ROUND(R188*Parámetros!$C$110,0)</f>
        <v>14</v>
      </c>
      <c r="AE188" s="69">
        <f>+ROUND(S188*Parámetros!$C$111,0)</f>
        <v>27</v>
      </c>
      <c r="AF188" s="69">
        <f>+ROUND(T188*Parámetros!$C$112,0)</f>
        <v>35</v>
      </c>
      <c r="AG188" s="69">
        <f>+ROUND(U188*Parámetros!$C$113,0)</f>
        <v>67</v>
      </c>
      <c r="AH188" s="69">
        <f t="shared" si="18"/>
        <v>152</v>
      </c>
      <c r="AI188" s="148">
        <f t="shared" si="20"/>
        <v>117</v>
      </c>
      <c r="AJ188" s="68">
        <f t="shared" si="15"/>
        <v>1426</v>
      </c>
    </row>
    <row r="189" spans="1:36" x14ac:dyDescent="0.25">
      <c r="A189" s="19">
        <v>44071</v>
      </c>
      <c r="B189" s="145">
        <f t="shared" si="16"/>
        <v>179</v>
      </c>
      <c r="C189" s="65">
        <f>+'Modelo predictivo'!N186</f>
        <v>9080.8810210451484</v>
      </c>
      <c r="D189" s="68">
        <f>+$C189*'Estructura Poblacion'!C$19</f>
        <v>370.44044319971101</v>
      </c>
      <c r="E189" s="68">
        <f>+$C189*'Estructura Poblacion'!D$19</f>
        <v>609.21534579512775</v>
      </c>
      <c r="F189" s="68">
        <f>+$C189*'Estructura Poblacion'!E$19</f>
        <v>1848.8396237010229</v>
      </c>
      <c r="G189" s="68">
        <f>+$C189*'Estructura Poblacion'!F$19</f>
        <v>2110.0729409074816</v>
      </c>
      <c r="H189" s="68">
        <f>+$C189*'Estructura Poblacion'!G$19</f>
        <v>1689.6255058334589</v>
      </c>
      <c r="I189" s="68">
        <f>+$C189*'Estructura Poblacion'!H$19</f>
        <v>1150.0065657560649</v>
      </c>
      <c r="J189" s="68">
        <f>+$C189*'Estructura Poblacion'!I$19</f>
        <v>611.6833034446928</v>
      </c>
      <c r="K189" s="68">
        <f>+$C189*'Estructura Poblacion'!J$19</f>
        <v>336.93791810686571</v>
      </c>
      <c r="L189" s="68">
        <f>+$C189*'Estructura Poblacion'!K$19</f>
        <v>354.05937430072316</v>
      </c>
      <c r="M189" s="147">
        <f>+ROUND(D189*Parámetros!$B$105,0)</f>
        <v>0</v>
      </c>
      <c r="N189" s="147">
        <f>+ROUND(E189*Parámetros!$B$106,0)</f>
        <v>2</v>
      </c>
      <c r="O189" s="147">
        <f>+ROUND(F189*Parámetros!$B$107,0)</f>
        <v>22</v>
      </c>
      <c r="P189" s="147">
        <f>+ROUND(G189*Parámetros!$B$108,0)</f>
        <v>68</v>
      </c>
      <c r="Q189" s="147">
        <f>+ROUND(H189*Parámetros!$B$109,0)</f>
        <v>83</v>
      </c>
      <c r="R189" s="147">
        <f>+ROUND(I189*Parámetros!$B$110,0)</f>
        <v>117</v>
      </c>
      <c r="S189" s="147">
        <f>+ROUND(J189*Parámetros!$B$111,0)</f>
        <v>102</v>
      </c>
      <c r="T189" s="147">
        <f>+ROUND(K189*Parámetros!$B$112,0)</f>
        <v>82</v>
      </c>
      <c r="U189" s="147">
        <f>+ROUND(L189*Parámetros!$B$113,0)</f>
        <v>97</v>
      </c>
      <c r="V189" s="147">
        <f t="shared" si="17"/>
        <v>573</v>
      </c>
      <c r="W189" s="147">
        <f t="shared" si="19"/>
        <v>428</v>
      </c>
      <c r="X189" s="68">
        <f t="shared" si="14"/>
        <v>5387</v>
      </c>
      <c r="Y189" s="69">
        <f>+ROUND(M189*Parámetros!$C$105,0)</f>
        <v>0</v>
      </c>
      <c r="Z189" s="69">
        <f>+ROUND(N189*Parámetros!$C$106,0)</f>
        <v>0</v>
      </c>
      <c r="AA189" s="69">
        <f>+ROUND(O189*Parámetros!$C$107,0)</f>
        <v>1</v>
      </c>
      <c r="AB189" s="69">
        <f>+ROUND(P189*Parámetros!$C$108,0)</f>
        <v>3</v>
      </c>
      <c r="AC189" s="69">
        <f>+ROUND(Q189*Parámetros!$C$109,0)</f>
        <v>5</v>
      </c>
      <c r="AD189" s="69">
        <f>+ROUND(R189*Parámetros!$C$110,0)</f>
        <v>14</v>
      </c>
      <c r="AE189" s="69">
        <f>+ROUND(S189*Parámetros!$C$111,0)</f>
        <v>28</v>
      </c>
      <c r="AF189" s="69">
        <f>+ROUND(T189*Parámetros!$C$112,0)</f>
        <v>35</v>
      </c>
      <c r="AG189" s="69">
        <f>+ROUND(U189*Parámetros!$C$113,0)</f>
        <v>69</v>
      </c>
      <c r="AH189" s="69">
        <f t="shared" si="18"/>
        <v>155</v>
      </c>
      <c r="AI189" s="148">
        <f t="shared" si="20"/>
        <v>117</v>
      </c>
      <c r="AJ189" s="68">
        <f t="shared" si="15"/>
        <v>1464</v>
      </c>
    </row>
    <row r="190" spans="1:36" x14ac:dyDescent="0.25">
      <c r="A190" s="19">
        <v>44072</v>
      </c>
      <c r="B190" s="145">
        <f t="shared" si="16"/>
        <v>180</v>
      </c>
      <c r="C190" s="65">
        <f>+'Modelo predictivo'!N187</f>
        <v>9304.3608111068606</v>
      </c>
      <c r="D190" s="68">
        <f>+$C190*'Estructura Poblacion'!C$19</f>
        <v>379.55695428324805</v>
      </c>
      <c r="E190" s="68">
        <f>+$C190*'Estructura Poblacion'!D$19</f>
        <v>624.20808903943896</v>
      </c>
      <c r="F190" s="68">
        <f>+$C190*'Estructura Poblacion'!E$19</f>
        <v>1894.3394259784595</v>
      </c>
      <c r="G190" s="68">
        <f>+$C190*'Estructura Poblacion'!F$19</f>
        <v>2162.0016752181782</v>
      </c>
      <c r="H190" s="68">
        <f>+$C190*'Estructura Poblacion'!G$19</f>
        <v>1731.2070608005911</v>
      </c>
      <c r="I190" s="68">
        <f>+$C190*'Estructura Poblacion'!H$19</f>
        <v>1178.308139721096</v>
      </c>
      <c r="J190" s="68">
        <f>+$C190*'Estructura Poblacion'!I$19</f>
        <v>626.73678293872774</v>
      </c>
      <c r="K190" s="68">
        <f>+$C190*'Estructura Poblacion'!J$19</f>
        <v>345.22993460040266</v>
      </c>
      <c r="L190" s="68">
        <f>+$C190*'Estructura Poblacion'!K$19</f>
        <v>362.77274852671871</v>
      </c>
      <c r="M190" s="147">
        <f>+ROUND(D190*Parámetros!$B$105,0)</f>
        <v>0</v>
      </c>
      <c r="N190" s="147">
        <f>+ROUND(E190*Parámetros!$B$106,0)</f>
        <v>2</v>
      </c>
      <c r="O190" s="147">
        <f>+ROUND(F190*Parámetros!$B$107,0)</f>
        <v>23</v>
      </c>
      <c r="P190" s="147">
        <f>+ROUND(G190*Parámetros!$B$108,0)</f>
        <v>69</v>
      </c>
      <c r="Q190" s="147">
        <f>+ROUND(H190*Parámetros!$B$109,0)</f>
        <v>85</v>
      </c>
      <c r="R190" s="147">
        <f>+ROUND(I190*Parámetros!$B$110,0)</f>
        <v>120</v>
      </c>
      <c r="S190" s="147">
        <f>+ROUND(J190*Parámetros!$B$111,0)</f>
        <v>104</v>
      </c>
      <c r="T190" s="147">
        <f>+ROUND(K190*Parámetros!$B$112,0)</f>
        <v>84</v>
      </c>
      <c r="U190" s="147">
        <f>+ROUND(L190*Parámetros!$B$113,0)</f>
        <v>99</v>
      </c>
      <c r="V190" s="147">
        <f t="shared" si="17"/>
        <v>586</v>
      </c>
      <c r="W190" s="147">
        <f t="shared" si="19"/>
        <v>382</v>
      </c>
      <c r="X190" s="68">
        <f t="shared" si="14"/>
        <v>5591</v>
      </c>
      <c r="Y190" s="69">
        <f>+ROUND(M190*Parámetros!$C$105,0)</f>
        <v>0</v>
      </c>
      <c r="Z190" s="69">
        <f>+ROUND(N190*Parámetros!$C$106,0)</f>
        <v>0</v>
      </c>
      <c r="AA190" s="69">
        <f>+ROUND(O190*Parámetros!$C$107,0)</f>
        <v>1</v>
      </c>
      <c r="AB190" s="69">
        <f>+ROUND(P190*Parámetros!$C$108,0)</f>
        <v>3</v>
      </c>
      <c r="AC190" s="69">
        <f>+ROUND(Q190*Parámetros!$C$109,0)</f>
        <v>5</v>
      </c>
      <c r="AD190" s="69">
        <f>+ROUND(R190*Parámetros!$C$110,0)</f>
        <v>15</v>
      </c>
      <c r="AE190" s="69">
        <f>+ROUND(S190*Parámetros!$C$111,0)</f>
        <v>28</v>
      </c>
      <c r="AF190" s="69">
        <f>+ROUND(T190*Parámetros!$C$112,0)</f>
        <v>36</v>
      </c>
      <c r="AG190" s="69">
        <f>+ROUND(U190*Parámetros!$C$113,0)</f>
        <v>70</v>
      </c>
      <c r="AH190" s="69">
        <f t="shared" si="18"/>
        <v>158</v>
      </c>
      <c r="AI190" s="148">
        <f t="shared" si="20"/>
        <v>105</v>
      </c>
      <c r="AJ190" s="68">
        <f t="shared" si="15"/>
        <v>1517</v>
      </c>
    </row>
    <row r="191" spans="1:36" x14ac:dyDescent="0.25">
      <c r="A191" s="19">
        <v>44073</v>
      </c>
      <c r="B191" s="145">
        <f t="shared" si="16"/>
        <v>181</v>
      </c>
      <c r="C191" s="65">
        <f>+'Modelo predictivo'!N188</f>
        <v>9533.1077624112368</v>
      </c>
      <c r="D191" s="68">
        <f>+$C191*'Estructura Poblacion'!C$19</f>
        <v>388.88833103241979</v>
      </c>
      <c r="E191" s="68">
        <f>+$C191*'Estructura Poblacion'!D$19</f>
        <v>639.55419397303694</v>
      </c>
      <c r="F191" s="68">
        <f>+$C191*'Estructura Poblacion'!E$19</f>
        <v>1940.9116061878708</v>
      </c>
      <c r="G191" s="68">
        <f>+$C191*'Estructura Poblacion'!F$19</f>
        <v>2215.1543099838846</v>
      </c>
      <c r="H191" s="68">
        <f>+$C191*'Estructura Poblacion'!G$19</f>
        <v>1773.7686451237205</v>
      </c>
      <c r="I191" s="68">
        <f>+$C191*'Estructura Poblacion'!H$19</f>
        <v>1207.276749186088</v>
      </c>
      <c r="J191" s="68">
        <f>+$C191*'Estructura Poblacion'!I$19</f>
        <v>642.14505560549799</v>
      </c>
      <c r="K191" s="68">
        <f>+$C191*'Estructura Poblacion'!J$19</f>
        <v>353.71738437175958</v>
      </c>
      <c r="L191" s="68">
        <f>+$C191*'Estructura Poblacion'!K$19</f>
        <v>371.69148694695889</v>
      </c>
      <c r="M191" s="147">
        <f>+ROUND(D191*Parámetros!$B$105,0)</f>
        <v>0</v>
      </c>
      <c r="N191" s="147">
        <f>+ROUND(E191*Parámetros!$B$106,0)</f>
        <v>2</v>
      </c>
      <c r="O191" s="147">
        <f>+ROUND(F191*Parámetros!$B$107,0)</f>
        <v>23</v>
      </c>
      <c r="P191" s="147">
        <f>+ROUND(G191*Parámetros!$B$108,0)</f>
        <v>71</v>
      </c>
      <c r="Q191" s="147">
        <f>+ROUND(H191*Parámetros!$B$109,0)</f>
        <v>87</v>
      </c>
      <c r="R191" s="147">
        <f>+ROUND(I191*Parámetros!$B$110,0)</f>
        <v>123</v>
      </c>
      <c r="S191" s="147">
        <f>+ROUND(J191*Parámetros!$B$111,0)</f>
        <v>107</v>
      </c>
      <c r="T191" s="147">
        <f>+ROUND(K191*Parámetros!$B$112,0)</f>
        <v>86</v>
      </c>
      <c r="U191" s="147">
        <f>+ROUND(L191*Parámetros!$B$113,0)</f>
        <v>101</v>
      </c>
      <c r="V191" s="147">
        <f t="shared" si="17"/>
        <v>600</v>
      </c>
      <c r="W191" s="147">
        <f t="shared" si="19"/>
        <v>381</v>
      </c>
      <c r="X191" s="68">
        <f t="shared" si="14"/>
        <v>5810</v>
      </c>
      <c r="Y191" s="69">
        <f>+ROUND(M191*Parámetros!$C$105,0)</f>
        <v>0</v>
      </c>
      <c r="Z191" s="69">
        <f>+ROUND(N191*Parámetros!$C$106,0)</f>
        <v>0</v>
      </c>
      <c r="AA191" s="69">
        <f>+ROUND(O191*Parámetros!$C$107,0)</f>
        <v>1</v>
      </c>
      <c r="AB191" s="69">
        <f>+ROUND(P191*Parámetros!$C$108,0)</f>
        <v>4</v>
      </c>
      <c r="AC191" s="69">
        <f>+ROUND(Q191*Parámetros!$C$109,0)</f>
        <v>5</v>
      </c>
      <c r="AD191" s="69">
        <f>+ROUND(R191*Parámetros!$C$110,0)</f>
        <v>15</v>
      </c>
      <c r="AE191" s="69">
        <f>+ROUND(S191*Parámetros!$C$111,0)</f>
        <v>29</v>
      </c>
      <c r="AF191" s="69">
        <f>+ROUND(T191*Parámetros!$C$112,0)</f>
        <v>37</v>
      </c>
      <c r="AG191" s="69">
        <f>+ROUND(U191*Parámetros!$C$113,0)</f>
        <v>72</v>
      </c>
      <c r="AH191" s="69">
        <f t="shared" si="18"/>
        <v>163</v>
      </c>
      <c r="AI191" s="148">
        <f t="shared" si="20"/>
        <v>104</v>
      </c>
      <c r="AJ191" s="68">
        <f t="shared" si="15"/>
        <v>1576</v>
      </c>
    </row>
    <row r="192" spans="1:36" ht="15.75" thickBot="1" x14ac:dyDescent="0.3">
      <c r="A192" s="20">
        <v>44074</v>
      </c>
      <c r="B192" s="145">
        <f t="shared" si="16"/>
        <v>182</v>
      </c>
      <c r="C192" s="65">
        <f>+'Modelo predictivo'!N189</f>
        <v>9501.2401576116681</v>
      </c>
      <c r="D192" s="68">
        <f>+$C192*'Estructura Poblacion'!C$19</f>
        <v>387.58834156902884</v>
      </c>
      <c r="E192" s="68">
        <f>+$C192*'Estructura Poblacion'!D$19</f>
        <v>637.41626992881265</v>
      </c>
      <c r="F192" s="68">
        <f>+$C192*'Estructura Poblacion'!E$19</f>
        <v>1934.4234592416283</v>
      </c>
      <c r="G192" s="68">
        <f>+$C192*'Estructura Poblacion'!F$19</f>
        <v>2207.7494149716863</v>
      </c>
      <c r="H192" s="68">
        <f>+$C192*'Estructura Poblacion'!G$19</f>
        <v>1767.8392294916484</v>
      </c>
      <c r="I192" s="68">
        <f>+$C192*'Estructura Poblacion'!H$19</f>
        <v>1203.2410224025864</v>
      </c>
      <c r="J192" s="68">
        <f>+$C192*'Estructura Poblacion'!I$19</f>
        <v>639.99847073873298</v>
      </c>
      <c r="K192" s="68">
        <f>+$C192*'Estructura Poblacion'!J$19</f>
        <v>352.53496557436154</v>
      </c>
      <c r="L192" s="68">
        <f>+$C192*'Estructura Poblacion'!K$19</f>
        <v>370.44898369318327</v>
      </c>
      <c r="M192" s="147">
        <f>+ROUND(D192*Parámetros!$B$105,0)</f>
        <v>0</v>
      </c>
      <c r="N192" s="147">
        <f>+ROUND(E192*Parámetros!$B$106,0)</f>
        <v>2</v>
      </c>
      <c r="O192" s="147">
        <f>+ROUND(F192*Parámetros!$B$107,0)</f>
        <v>23</v>
      </c>
      <c r="P192" s="147">
        <f>+ROUND(G192*Parámetros!$B$108,0)</f>
        <v>71</v>
      </c>
      <c r="Q192" s="147">
        <f>+ROUND(H192*Parámetros!$B$109,0)</f>
        <v>87</v>
      </c>
      <c r="R192" s="147">
        <f>+ROUND(I192*Parámetros!$B$110,0)</f>
        <v>123</v>
      </c>
      <c r="S192" s="147">
        <f>+ROUND(J192*Parámetros!$B$111,0)</f>
        <v>106</v>
      </c>
      <c r="T192" s="147">
        <f>+ROUND(K192*Parámetros!$B$112,0)</f>
        <v>86</v>
      </c>
      <c r="U192" s="147">
        <f>+ROUND(L192*Parámetros!$B$113,0)</f>
        <v>101</v>
      </c>
      <c r="V192" s="147">
        <f t="shared" si="17"/>
        <v>599</v>
      </c>
      <c r="W192" s="147">
        <f t="shared" si="19"/>
        <v>381</v>
      </c>
      <c r="X192" s="68">
        <f t="shared" si="14"/>
        <v>6028</v>
      </c>
      <c r="Y192" s="69">
        <f>+ROUND(M192*Parámetros!$C$105,0)</f>
        <v>0</v>
      </c>
      <c r="Z192" s="69">
        <f>+ROUND(N192*Parámetros!$C$106,0)</f>
        <v>0</v>
      </c>
      <c r="AA192" s="69">
        <f>+ROUND(O192*Parámetros!$C$107,0)</f>
        <v>1</v>
      </c>
      <c r="AB192" s="69">
        <f>+ROUND(P192*Parámetros!$C$108,0)</f>
        <v>4</v>
      </c>
      <c r="AC192" s="69">
        <f>+ROUND(Q192*Parámetros!$C$109,0)</f>
        <v>5</v>
      </c>
      <c r="AD192" s="69">
        <f>+ROUND(R192*Parámetros!$C$110,0)</f>
        <v>15</v>
      </c>
      <c r="AE192" s="69">
        <f>+ROUND(S192*Parámetros!$C$111,0)</f>
        <v>29</v>
      </c>
      <c r="AF192" s="69">
        <f>+ROUND(T192*Parámetros!$C$112,0)</f>
        <v>37</v>
      </c>
      <c r="AG192" s="69">
        <f>+ROUND(U192*Parámetros!$C$113,0)</f>
        <v>72</v>
      </c>
      <c r="AH192" s="69">
        <f t="shared" si="18"/>
        <v>163</v>
      </c>
      <c r="AI192" s="148">
        <f t="shared" si="20"/>
        <v>104</v>
      </c>
      <c r="AJ192" s="68">
        <f t="shared" si="15"/>
        <v>1635</v>
      </c>
    </row>
    <row r="193" spans="1:36" x14ac:dyDescent="0.25">
      <c r="A193" s="21">
        <v>44075</v>
      </c>
      <c r="B193" s="145">
        <f t="shared" si="16"/>
        <v>183</v>
      </c>
      <c r="C193" s="65">
        <f>+'Modelo predictivo'!N190</f>
        <v>9709.5098946616054</v>
      </c>
      <c r="D193" s="68">
        <f>+$C193*'Estructura Poblacion'!C$19</f>
        <v>396.08438215353442</v>
      </c>
      <c r="E193" s="68">
        <f>+$C193*'Estructura Poblacion'!D$19</f>
        <v>651.38860582678205</v>
      </c>
      <c r="F193" s="68">
        <f>+$C193*'Estructura Poblacion'!E$19</f>
        <v>1976.8265412094834</v>
      </c>
      <c r="G193" s="68">
        <f>+$C193*'Estructura Poblacion'!F$19</f>
        <v>2256.143875326416</v>
      </c>
      <c r="H193" s="68">
        <f>+$C193*'Estructura Poblacion'!G$19</f>
        <v>1806.5907403854999</v>
      </c>
      <c r="I193" s="68">
        <f>+$C193*'Estructura Poblacion'!H$19</f>
        <v>1229.6163889006875</v>
      </c>
      <c r="J193" s="68">
        <f>+$C193*'Estructura Poblacion'!I$19</f>
        <v>654.02740917224196</v>
      </c>
      <c r="K193" s="68">
        <f>+$C193*'Estructura Poblacion'!J$19</f>
        <v>360.26262673891597</v>
      </c>
      <c r="L193" s="68">
        <f>+$C193*'Estructura Poblacion'!K$19</f>
        <v>378.56932494804425</v>
      </c>
      <c r="M193" s="147">
        <f>+ROUND(D193*Parámetros!$B$105,0)</f>
        <v>0</v>
      </c>
      <c r="N193" s="147">
        <f>+ROUND(E193*Parámetros!$B$106,0)</f>
        <v>2</v>
      </c>
      <c r="O193" s="147">
        <f>+ROUND(F193*Parámetros!$B$107,0)</f>
        <v>24</v>
      </c>
      <c r="P193" s="147">
        <f>+ROUND(G193*Parámetros!$B$108,0)</f>
        <v>72</v>
      </c>
      <c r="Q193" s="147">
        <f>+ROUND(H193*Parámetros!$B$109,0)</f>
        <v>89</v>
      </c>
      <c r="R193" s="147">
        <f>+ROUND(I193*Parámetros!$B$110,0)</f>
        <v>125</v>
      </c>
      <c r="S193" s="147">
        <f>+ROUND(J193*Parámetros!$B$111,0)</f>
        <v>109</v>
      </c>
      <c r="T193" s="147">
        <f>+ROUND(K193*Parámetros!$B$112,0)</f>
        <v>88</v>
      </c>
      <c r="U193" s="147">
        <f>+ROUND(L193*Parámetros!$B$113,0)</f>
        <v>103</v>
      </c>
      <c r="V193" s="147">
        <f t="shared" si="17"/>
        <v>612</v>
      </c>
      <c r="W193" s="147">
        <f t="shared" si="19"/>
        <v>380</v>
      </c>
      <c r="X193" s="68">
        <f t="shared" si="14"/>
        <v>6260</v>
      </c>
      <c r="Y193" s="69">
        <f>+ROUND(M193*Parámetros!$C$105,0)</f>
        <v>0</v>
      </c>
      <c r="Z193" s="69">
        <f>+ROUND(N193*Parámetros!$C$106,0)</f>
        <v>0</v>
      </c>
      <c r="AA193" s="69">
        <f>+ROUND(O193*Parámetros!$C$107,0)</f>
        <v>1</v>
      </c>
      <c r="AB193" s="69">
        <f>+ROUND(P193*Parámetros!$C$108,0)</f>
        <v>4</v>
      </c>
      <c r="AC193" s="69">
        <f>+ROUND(Q193*Parámetros!$C$109,0)</f>
        <v>6</v>
      </c>
      <c r="AD193" s="69">
        <f>+ROUND(R193*Parámetros!$C$110,0)</f>
        <v>15</v>
      </c>
      <c r="AE193" s="69">
        <f>+ROUND(S193*Parámetros!$C$111,0)</f>
        <v>30</v>
      </c>
      <c r="AF193" s="69">
        <f>+ROUND(T193*Parámetros!$C$112,0)</f>
        <v>38</v>
      </c>
      <c r="AG193" s="69">
        <f>+ROUND(U193*Parámetros!$C$113,0)</f>
        <v>73</v>
      </c>
      <c r="AH193" s="69">
        <f t="shared" si="18"/>
        <v>167</v>
      </c>
      <c r="AI193" s="148">
        <f t="shared" si="20"/>
        <v>103</v>
      </c>
      <c r="AJ193" s="68">
        <f t="shared" si="15"/>
        <v>1699</v>
      </c>
    </row>
    <row r="194" spans="1:36" x14ac:dyDescent="0.25">
      <c r="A194" s="22">
        <v>44076</v>
      </c>
      <c r="B194" s="145">
        <f t="shared" si="16"/>
        <v>184</v>
      </c>
      <c r="C194" s="65">
        <f>+'Modelo predictivo'!N191</f>
        <v>9922.1022339463234</v>
      </c>
      <c r="D194" s="68">
        <f>+$C194*'Estructura Poblacion'!C$19</f>
        <v>404.75675658537455</v>
      </c>
      <c r="E194" s="68">
        <f>+$C194*'Estructura Poblacion'!D$19</f>
        <v>665.65093513057775</v>
      </c>
      <c r="F194" s="68">
        <f>+$C194*'Estructura Poblacion'!E$19</f>
        <v>2020.1096917819859</v>
      </c>
      <c r="G194" s="68">
        <f>+$C194*'Estructura Poblacion'!F$19</f>
        <v>2305.5427543040505</v>
      </c>
      <c r="H194" s="68">
        <f>+$C194*'Estructura Poblacion'!G$19</f>
        <v>1846.1465321603071</v>
      </c>
      <c r="I194" s="68">
        <f>+$C194*'Estructura Poblacion'!H$19</f>
        <v>1256.5391715514318</v>
      </c>
      <c r="J194" s="68">
        <f>+$C194*'Estructura Poblacion'!I$19</f>
        <v>668.34751578737576</v>
      </c>
      <c r="K194" s="68">
        <f>+$C194*'Estructura Poblacion'!J$19</f>
        <v>368.15067416934221</v>
      </c>
      <c r="L194" s="68">
        <f>+$C194*'Estructura Poblacion'!K$19</f>
        <v>386.8582024758781</v>
      </c>
      <c r="M194" s="147">
        <f>+ROUND(D194*Parámetros!$B$105,0)</f>
        <v>0</v>
      </c>
      <c r="N194" s="147">
        <f>+ROUND(E194*Parámetros!$B$106,0)</f>
        <v>2</v>
      </c>
      <c r="O194" s="147">
        <f>+ROUND(F194*Parámetros!$B$107,0)</f>
        <v>24</v>
      </c>
      <c r="P194" s="147">
        <f>+ROUND(G194*Parámetros!$B$108,0)</f>
        <v>74</v>
      </c>
      <c r="Q194" s="147">
        <f>+ROUND(H194*Parámetros!$B$109,0)</f>
        <v>90</v>
      </c>
      <c r="R194" s="147">
        <f>+ROUND(I194*Parámetros!$B$110,0)</f>
        <v>128</v>
      </c>
      <c r="S194" s="147">
        <f>+ROUND(J194*Parámetros!$B$111,0)</f>
        <v>111</v>
      </c>
      <c r="T194" s="147">
        <f>+ROUND(K194*Parámetros!$B$112,0)</f>
        <v>89</v>
      </c>
      <c r="U194" s="147">
        <f>+ROUND(L194*Parámetros!$B$113,0)</f>
        <v>106</v>
      </c>
      <c r="V194" s="147">
        <f t="shared" si="17"/>
        <v>624</v>
      </c>
      <c r="W194" s="147">
        <f t="shared" si="19"/>
        <v>379</v>
      </c>
      <c r="X194" s="68">
        <f t="shared" si="14"/>
        <v>6505</v>
      </c>
      <c r="Y194" s="69">
        <f>+ROUND(M194*Parámetros!$C$105,0)</f>
        <v>0</v>
      </c>
      <c r="Z194" s="69">
        <f>+ROUND(N194*Parámetros!$C$106,0)</f>
        <v>0</v>
      </c>
      <c r="AA194" s="69">
        <f>+ROUND(O194*Parámetros!$C$107,0)</f>
        <v>1</v>
      </c>
      <c r="AB194" s="69">
        <f>+ROUND(P194*Parámetros!$C$108,0)</f>
        <v>4</v>
      </c>
      <c r="AC194" s="69">
        <f>+ROUND(Q194*Parámetros!$C$109,0)</f>
        <v>6</v>
      </c>
      <c r="AD194" s="69">
        <f>+ROUND(R194*Parámetros!$C$110,0)</f>
        <v>16</v>
      </c>
      <c r="AE194" s="69">
        <f>+ROUND(S194*Parámetros!$C$111,0)</f>
        <v>30</v>
      </c>
      <c r="AF194" s="69">
        <f>+ROUND(T194*Parámetros!$C$112,0)</f>
        <v>38</v>
      </c>
      <c r="AG194" s="69">
        <f>+ROUND(U194*Parámetros!$C$113,0)</f>
        <v>75</v>
      </c>
      <c r="AH194" s="69">
        <f t="shared" si="18"/>
        <v>170</v>
      </c>
      <c r="AI194" s="148">
        <f t="shared" si="20"/>
        <v>102</v>
      </c>
      <c r="AJ194" s="68">
        <f t="shared" si="15"/>
        <v>1767</v>
      </c>
    </row>
    <row r="195" spans="1:36" x14ac:dyDescent="0.25">
      <c r="A195" s="22">
        <v>44077</v>
      </c>
      <c r="B195" s="145">
        <f t="shared" si="16"/>
        <v>185</v>
      </c>
      <c r="C195" s="65">
        <f>+'Modelo predictivo'!N192</f>
        <v>10139.09589805454</v>
      </c>
      <c r="D195" s="68">
        <f>+$C195*'Estructura Poblacion'!C$19</f>
        <v>413.60867623033931</v>
      </c>
      <c r="E195" s="68">
        <f>+$C195*'Estructura Poblacion'!D$19</f>
        <v>680.20853915695716</v>
      </c>
      <c r="F195" s="68">
        <f>+$C195*'Estructura Poblacion'!E$19</f>
        <v>2064.2889386376141</v>
      </c>
      <c r="G195" s="68">
        <f>+$C195*'Estructura Poblacion'!F$19</f>
        <v>2355.9643442270972</v>
      </c>
      <c r="H195" s="68">
        <f>+$C195*'Estructura Poblacion'!G$19</f>
        <v>1886.5212522598008</v>
      </c>
      <c r="I195" s="68">
        <f>+$C195*'Estructura Poblacion'!H$19</f>
        <v>1284.0193398163383</v>
      </c>
      <c r="J195" s="68">
        <f>+$C195*'Estructura Poblacion'!I$19</f>
        <v>682.96409329573362</v>
      </c>
      <c r="K195" s="68">
        <f>+$C195*'Estructura Poblacion'!J$19</f>
        <v>376.20202879644955</v>
      </c>
      <c r="L195" s="68">
        <f>+$C195*'Estructura Poblacion'!K$19</f>
        <v>395.31868563421091</v>
      </c>
      <c r="M195" s="147">
        <f>+ROUND(D195*Parámetros!$B$105,0)</f>
        <v>0</v>
      </c>
      <c r="N195" s="147">
        <f>+ROUND(E195*Parámetros!$B$106,0)</f>
        <v>2</v>
      </c>
      <c r="O195" s="147">
        <f>+ROUND(F195*Parámetros!$B$107,0)</f>
        <v>25</v>
      </c>
      <c r="P195" s="147">
        <f>+ROUND(G195*Parámetros!$B$108,0)</f>
        <v>75</v>
      </c>
      <c r="Q195" s="147">
        <f>+ROUND(H195*Parámetros!$B$109,0)</f>
        <v>92</v>
      </c>
      <c r="R195" s="147">
        <f>+ROUND(I195*Parámetros!$B$110,0)</f>
        <v>131</v>
      </c>
      <c r="S195" s="147">
        <f>+ROUND(J195*Parámetros!$B$111,0)</f>
        <v>113</v>
      </c>
      <c r="T195" s="147">
        <f>+ROUND(K195*Parámetros!$B$112,0)</f>
        <v>91</v>
      </c>
      <c r="U195" s="147">
        <f>+ROUND(L195*Parámetros!$B$113,0)</f>
        <v>108</v>
      </c>
      <c r="V195" s="147">
        <f t="shared" si="17"/>
        <v>637</v>
      </c>
      <c r="W195" s="147">
        <f t="shared" si="19"/>
        <v>379</v>
      </c>
      <c r="X195" s="68">
        <f t="shared" si="14"/>
        <v>6763</v>
      </c>
      <c r="Y195" s="69">
        <f>+ROUND(M195*Parámetros!$C$105,0)</f>
        <v>0</v>
      </c>
      <c r="Z195" s="69">
        <f>+ROUND(N195*Parámetros!$C$106,0)</f>
        <v>0</v>
      </c>
      <c r="AA195" s="69">
        <f>+ROUND(O195*Parámetros!$C$107,0)</f>
        <v>1</v>
      </c>
      <c r="AB195" s="69">
        <f>+ROUND(P195*Parámetros!$C$108,0)</f>
        <v>4</v>
      </c>
      <c r="AC195" s="69">
        <f>+ROUND(Q195*Parámetros!$C$109,0)</f>
        <v>6</v>
      </c>
      <c r="AD195" s="69">
        <f>+ROUND(R195*Parámetros!$C$110,0)</f>
        <v>16</v>
      </c>
      <c r="AE195" s="69">
        <f>+ROUND(S195*Parámetros!$C$111,0)</f>
        <v>31</v>
      </c>
      <c r="AF195" s="69">
        <f>+ROUND(T195*Parámetros!$C$112,0)</f>
        <v>39</v>
      </c>
      <c r="AG195" s="69">
        <f>+ROUND(U195*Parámetros!$C$113,0)</f>
        <v>77</v>
      </c>
      <c r="AH195" s="69">
        <f t="shared" si="18"/>
        <v>174</v>
      </c>
      <c r="AI195" s="148">
        <f t="shared" si="20"/>
        <v>102</v>
      </c>
      <c r="AJ195" s="68">
        <f t="shared" si="15"/>
        <v>1839</v>
      </c>
    </row>
    <row r="196" spans="1:36" x14ac:dyDescent="0.25">
      <c r="A196" s="22">
        <v>44078</v>
      </c>
      <c r="B196" s="145">
        <f t="shared" si="16"/>
        <v>186</v>
      </c>
      <c r="C196" s="65">
        <f>+'Modelo predictivo'!N193</f>
        <v>10360.570537954569</v>
      </c>
      <c r="D196" s="68">
        <f>+$C196*'Estructura Poblacion'!C$19</f>
        <v>422.643390326023</v>
      </c>
      <c r="E196" s="68">
        <f>+$C196*'Estructura Poblacion'!D$19</f>
        <v>695.06676150552164</v>
      </c>
      <c r="F196" s="68">
        <f>+$C196*'Estructura Poblacion'!E$19</f>
        <v>2109.3804984700937</v>
      </c>
      <c r="G196" s="68">
        <f>+$C196*'Estructura Poblacion'!F$19</f>
        <v>2407.4271531403774</v>
      </c>
      <c r="H196" s="68">
        <f>+$C196*'Estructura Poblacion'!G$19</f>
        <v>1927.7297208657797</v>
      </c>
      <c r="I196" s="68">
        <f>+$C196*'Estructura Poblacion'!H$19</f>
        <v>1312.0669807273055</v>
      </c>
      <c r="J196" s="68">
        <f>+$C196*'Estructura Poblacion'!I$19</f>
        <v>697.88250694406941</v>
      </c>
      <c r="K196" s="68">
        <f>+$C196*'Estructura Poblacion'!J$19</f>
        <v>384.41964599773678</v>
      </c>
      <c r="L196" s="68">
        <f>+$C196*'Estructura Poblacion'!K$19</f>
        <v>403.9538799776621</v>
      </c>
      <c r="M196" s="147">
        <f>+ROUND(D196*Parámetros!$B$105,0)</f>
        <v>0</v>
      </c>
      <c r="N196" s="147">
        <f>+ROUND(E196*Parámetros!$B$106,0)</f>
        <v>2</v>
      </c>
      <c r="O196" s="147">
        <f>+ROUND(F196*Parámetros!$B$107,0)</f>
        <v>25</v>
      </c>
      <c r="P196" s="147">
        <f>+ROUND(G196*Parámetros!$B$108,0)</f>
        <v>77</v>
      </c>
      <c r="Q196" s="147">
        <f>+ROUND(H196*Parámetros!$B$109,0)</f>
        <v>94</v>
      </c>
      <c r="R196" s="147">
        <f>+ROUND(I196*Parámetros!$B$110,0)</f>
        <v>134</v>
      </c>
      <c r="S196" s="147">
        <f>+ROUND(J196*Parámetros!$B$111,0)</f>
        <v>116</v>
      </c>
      <c r="T196" s="147">
        <f>+ROUND(K196*Parámetros!$B$112,0)</f>
        <v>93</v>
      </c>
      <c r="U196" s="147">
        <f>+ROUND(L196*Parámetros!$B$113,0)</f>
        <v>110</v>
      </c>
      <c r="V196" s="147">
        <f t="shared" si="17"/>
        <v>651</v>
      </c>
      <c r="W196" s="147">
        <f t="shared" si="19"/>
        <v>379</v>
      </c>
      <c r="X196" s="68">
        <f t="shared" si="14"/>
        <v>7035</v>
      </c>
      <c r="Y196" s="69">
        <f>+ROUND(M196*Parámetros!$C$105,0)</f>
        <v>0</v>
      </c>
      <c r="Z196" s="69">
        <f>+ROUND(N196*Parámetros!$C$106,0)</f>
        <v>0</v>
      </c>
      <c r="AA196" s="69">
        <f>+ROUND(O196*Parámetros!$C$107,0)</f>
        <v>1</v>
      </c>
      <c r="AB196" s="69">
        <f>+ROUND(P196*Parámetros!$C$108,0)</f>
        <v>4</v>
      </c>
      <c r="AC196" s="69">
        <f>+ROUND(Q196*Parámetros!$C$109,0)</f>
        <v>6</v>
      </c>
      <c r="AD196" s="69">
        <f>+ROUND(R196*Parámetros!$C$110,0)</f>
        <v>16</v>
      </c>
      <c r="AE196" s="69">
        <f>+ROUND(S196*Parámetros!$C$111,0)</f>
        <v>32</v>
      </c>
      <c r="AF196" s="69">
        <f>+ROUND(T196*Parámetros!$C$112,0)</f>
        <v>40</v>
      </c>
      <c r="AG196" s="69">
        <f>+ROUND(U196*Parámetros!$C$113,0)</f>
        <v>78</v>
      </c>
      <c r="AH196" s="69">
        <f t="shared" si="18"/>
        <v>177</v>
      </c>
      <c r="AI196" s="148">
        <f t="shared" si="20"/>
        <v>102</v>
      </c>
      <c r="AJ196" s="68">
        <f t="shared" si="15"/>
        <v>1914</v>
      </c>
    </row>
    <row r="197" spans="1:36" x14ac:dyDescent="0.25">
      <c r="A197" s="22">
        <v>44079</v>
      </c>
      <c r="B197" s="145">
        <f t="shared" si="16"/>
        <v>187</v>
      </c>
      <c r="C197" s="65">
        <f>+'Modelo predictivo'!N194</f>
        <v>10586.606718800962</v>
      </c>
      <c r="D197" s="68">
        <f>+$C197*'Estructura Poblacion'!C$19</f>
        <v>431.8641854028283</v>
      </c>
      <c r="E197" s="68">
        <f>+$C197*'Estructura Poblacion'!D$19</f>
        <v>710.23100710651681</v>
      </c>
      <c r="F197" s="68">
        <f>+$C197*'Estructura Poblacion'!E$19</f>
        <v>2155.4007740986763</v>
      </c>
      <c r="G197" s="68">
        <f>+$C197*'Estructura Poblacion'!F$19</f>
        <v>2459.9499015129959</v>
      </c>
      <c r="H197" s="68">
        <f>+$C197*'Estructura Poblacion'!G$19</f>
        <v>1969.7869282572376</v>
      </c>
      <c r="I197" s="68">
        <f>+$C197*'Estructura Poblacion'!H$19</f>
        <v>1340.6922970891601</v>
      </c>
      <c r="J197" s="68">
        <f>+$C197*'Estructura Poblacion'!I$19</f>
        <v>713.1081835582346</v>
      </c>
      <c r="K197" s="68">
        <f>+$C197*'Estructura Poblacion'!J$19</f>
        <v>392.80651507076038</v>
      </c>
      <c r="L197" s="68">
        <f>+$C197*'Estructura Poblacion'!K$19</f>
        <v>412.76692670455208</v>
      </c>
      <c r="M197" s="147">
        <f>+ROUND(D197*Parámetros!$B$105,0)</f>
        <v>0</v>
      </c>
      <c r="N197" s="147">
        <f>+ROUND(E197*Parámetros!$B$106,0)</f>
        <v>2</v>
      </c>
      <c r="O197" s="147">
        <f>+ROUND(F197*Parámetros!$B$107,0)</f>
        <v>26</v>
      </c>
      <c r="P197" s="147">
        <f>+ROUND(G197*Parámetros!$B$108,0)</f>
        <v>79</v>
      </c>
      <c r="Q197" s="147">
        <f>+ROUND(H197*Parámetros!$B$109,0)</f>
        <v>97</v>
      </c>
      <c r="R197" s="147">
        <f>+ROUND(I197*Parámetros!$B$110,0)</f>
        <v>137</v>
      </c>
      <c r="S197" s="147">
        <f>+ROUND(J197*Parámetros!$B$111,0)</f>
        <v>118</v>
      </c>
      <c r="T197" s="147">
        <f>+ROUND(K197*Parámetros!$B$112,0)</f>
        <v>95</v>
      </c>
      <c r="U197" s="147">
        <f>+ROUND(L197*Parámetros!$B$113,0)</f>
        <v>113</v>
      </c>
      <c r="V197" s="147">
        <f t="shared" si="17"/>
        <v>667</v>
      </c>
      <c r="W197" s="147">
        <f t="shared" si="19"/>
        <v>518</v>
      </c>
      <c r="X197" s="68">
        <f t="shared" si="14"/>
        <v>7184</v>
      </c>
      <c r="Y197" s="69">
        <f>+ROUND(M197*Parámetros!$C$105,0)</f>
        <v>0</v>
      </c>
      <c r="Z197" s="69">
        <f>+ROUND(N197*Parámetros!$C$106,0)</f>
        <v>0</v>
      </c>
      <c r="AA197" s="69">
        <f>+ROUND(O197*Parámetros!$C$107,0)</f>
        <v>1</v>
      </c>
      <c r="AB197" s="69">
        <f>+ROUND(P197*Parámetros!$C$108,0)</f>
        <v>4</v>
      </c>
      <c r="AC197" s="69">
        <f>+ROUND(Q197*Parámetros!$C$109,0)</f>
        <v>6</v>
      </c>
      <c r="AD197" s="69">
        <f>+ROUND(R197*Parámetros!$C$110,0)</f>
        <v>17</v>
      </c>
      <c r="AE197" s="69">
        <f>+ROUND(S197*Parámetros!$C$111,0)</f>
        <v>32</v>
      </c>
      <c r="AF197" s="69">
        <f>+ROUND(T197*Parámetros!$C$112,0)</f>
        <v>41</v>
      </c>
      <c r="AG197" s="69">
        <f>+ROUND(U197*Parámetros!$C$113,0)</f>
        <v>80</v>
      </c>
      <c r="AH197" s="69">
        <f t="shared" si="18"/>
        <v>181</v>
      </c>
      <c r="AI197" s="148">
        <f t="shared" si="20"/>
        <v>141</v>
      </c>
      <c r="AJ197" s="68">
        <f t="shared" si="15"/>
        <v>1954</v>
      </c>
    </row>
    <row r="198" spans="1:36" x14ac:dyDescent="0.25">
      <c r="A198" s="22">
        <v>44080</v>
      </c>
      <c r="B198" s="145">
        <f t="shared" si="16"/>
        <v>188</v>
      </c>
      <c r="C198" s="65">
        <f>+'Modelo predictivo'!N195</f>
        <v>10817.285904228687</v>
      </c>
      <c r="D198" s="68">
        <f>+$C198*'Estructura Poblacion'!C$19</f>
        <v>441.27438464327156</v>
      </c>
      <c r="E198" s="68">
        <f>+$C198*'Estructura Poblacion'!D$19</f>
        <v>725.70674116716589</v>
      </c>
      <c r="F198" s="68">
        <f>+$C198*'Estructura Poblacion'!E$19</f>
        <v>2202.3663512704793</v>
      </c>
      <c r="G198" s="68">
        <f>+$C198*'Estructura Poblacion'!F$19</f>
        <v>2513.5515185888689</v>
      </c>
      <c r="H198" s="68">
        <f>+$C198*'Estructura Poblacion'!G$19</f>
        <v>2012.7080318880737</v>
      </c>
      <c r="I198" s="68">
        <f>+$C198*'Estructura Poblacion'!H$19</f>
        <v>1369.9056054906628</v>
      </c>
      <c r="J198" s="68">
        <f>+$C198*'Estructura Poblacion'!I$19</f>
        <v>728.64661048524238</v>
      </c>
      <c r="K198" s="68">
        <f>+$C198*'Estructura Poblacion'!J$19</f>
        <v>401.36565865038409</v>
      </c>
      <c r="L198" s="68">
        <f>+$C198*'Estructura Poblacion'!K$19</f>
        <v>421.76100204453934</v>
      </c>
      <c r="M198" s="147">
        <f>+ROUND(D198*Parámetros!$B$105,0)</f>
        <v>0</v>
      </c>
      <c r="N198" s="147">
        <f>+ROUND(E198*Parámetros!$B$106,0)</f>
        <v>2</v>
      </c>
      <c r="O198" s="147">
        <f>+ROUND(F198*Parámetros!$B$107,0)</f>
        <v>26</v>
      </c>
      <c r="P198" s="147">
        <f>+ROUND(G198*Parámetros!$B$108,0)</f>
        <v>80</v>
      </c>
      <c r="Q198" s="147">
        <f>+ROUND(H198*Parámetros!$B$109,0)</f>
        <v>99</v>
      </c>
      <c r="R198" s="147">
        <f>+ROUND(I198*Parámetros!$B$110,0)</f>
        <v>140</v>
      </c>
      <c r="S198" s="147">
        <f>+ROUND(J198*Parámetros!$B$111,0)</f>
        <v>121</v>
      </c>
      <c r="T198" s="147">
        <f>+ROUND(K198*Parámetros!$B$112,0)</f>
        <v>98</v>
      </c>
      <c r="U198" s="147">
        <f>+ROUND(L198*Parámetros!$B$113,0)</f>
        <v>115</v>
      </c>
      <c r="V198" s="147">
        <f t="shared" si="17"/>
        <v>681</v>
      </c>
      <c r="W198" s="147">
        <f t="shared" si="19"/>
        <v>532</v>
      </c>
      <c r="X198" s="68">
        <f t="shared" si="14"/>
        <v>7333</v>
      </c>
      <c r="Y198" s="69">
        <f>+ROUND(M198*Parámetros!$C$105,0)</f>
        <v>0</v>
      </c>
      <c r="Z198" s="69">
        <f>+ROUND(N198*Parámetros!$C$106,0)</f>
        <v>0</v>
      </c>
      <c r="AA198" s="69">
        <f>+ROUND(O198*Parámetros!$C$107,0)</f>
        <v>1</v>
      </c>
      <c r="AB198" s="69">
        <f>+ROUND(P198*Parámetros!$C$108,0)</f>
        <v>4</v>
      </c>
      <c r="AC198" s="69">
        <f>+ROUND(Q198*Parámetros!$C$109,0)</f>
        <v>6</v>
      </c>
      <c r="AD198" s="69">
        <f>+ROUND(R198*Parámetros!$C$110,0)</f>
        <v>17</v>
      </c>
      <c r="AE198" s="69">
        <f>+ROUND(S198*Parámetros!$C$111,0)</f>
        <v>33</v>
      </c>
      <c r="AF198" s="69">
        <f>+ROUND(T198*Parámetros!$C$112,0)</f>
        <v>42</v>
      </c>
      <c r="AG198" s="69">
        <f>+ROUND(U198*Parámetros!$C$113,0)</f>
        <v>82</v>
      </c>
      <c r="AH198" s="69">
        <f t="shared" si="18"/>
        <v>185</v>
      </c>
      <c r="AI198" s="148">
        <f t="shared" si="20"/>
        <v>145</v>
      </c>
      <c r="AJ198" s="68">
        <f t="shared" si="15"/>
        <v>1994</v>
      </c>
    </row>
    <row r="199" spans="1:36" x14ac:dyDescent="0.25">
      <c r="A199" s="22">
        <v>44081</v>
      </c>
      <c r="B199" s="145">
        <f t="shared" si="16"/>
        <v>189</v>
      </c>
      <c r="C199" s="65">
        <f>+'Modelo predictivo'!N196</f>
        <v>10916.78774792701</v>
      </c>
      <c r="D199" s="68">
        <f>+$C199*'Estructura Poblacion'!C$19</f>
        <v>445.33340788048525</v>
      </c>
      <c r="E199" s="68">
        <f>+$C199*'Estructura Poblacion'!D$19</f>
        <v>732.38209017520194</v>
      </c>
      <c r="F199" s="68">
        <f>+$C199*'Estructura Poblacion'!E$19</f>
        <v>2222.6246225587415</v>
      </c>
      <c r="G199" s="68">
        <f>+$C199*'Estructura Poblacion'!F$19</f>
        <v>2536.6721990021083</v>
      </c>
      <c r="H199" s="68">
        <f>+$C199*'Estructura Poblacion'!G$19</f>
        <v>2031.2217479692024</v>
      </c>
      <c r="I199" s="68">
        <f>+$C199*'Estructura Poblacion'!H$19</f>
        <v>1382.5065605403672</v>
      </c>
      <c r="J199" s="68">
        <f>+$C199*'Estructura Poblacion'!I$19</f>
        <v>735.34900162010854</v>
      </c>
      <c r="K199" s="68">
        <f>+$C199*'Estructura Poblacion'!J$19</f>
        <v>405.05758501587775</v>
      </c>
      <c r="L199" s="68">
        <f>+$C199*'Estructura Poblacion'!K$19</f>
        <v>425.6405331649176</v>
      </c>
      <c r="M199" s="147">
        <f>+ROUND(D199*Parámetros!$B$105,0)</f>
        <v>0</v>
      </c>
      <c r="N199" s="147">
        <f>+ROUND(E199*Parámetros!$B$106,0)</f>
        <v>2</v>
      </c>
      <c r="O199" s="147">
        <f>+ROUND(F199*Parámetros!$B$107,0)</f>
        <v>27</v>
      </c>
      <c r="P199" s="147">
        <f>+ROUND(G199*Parámetros!$B$108,0)</f>
        <v>81</v>
      </c>
      <c r="Q199" s="147">
        <f>+ROUND(H199*Parámetros!$B$109,0)</f>
        <v>100</v>
      </c>
      <c r="R199" s="147">
        <f>+ROUND(I199*Parámetros!$B$110,0)</f>
        <v>141</v>
      </c>
      <c r="S199" s="147">
        <f>+ROUND(J199*Parámetros!$B$111,0)</f>
        <v>122</v>
      </c>
      <c r="T199" s="147">
        <f>+ROUND(K199*Parámetros!$B$112,0)</f>
        <v>98</v>
      </c>
      <c r="U199" s="147">
        <f>+ROUND(L199*Parámetros!$B$113,0)</f>
        <v>116</v>
      </c>
      <c r="V199" s="147">
        <f t="shared" si="17"/>
        <v>687</v>
      </c>
      <c r="W199" s="147">
        <f t="shared" si="19"/>
        <v>545</v>
      </c>
      <c r="X199" s="68">
        <f t="shared" si="14"/>
        <v>7475</v>
      </c>
      <c r="Y199" s="69">
        <f>+ROUND(M199*Parámetros!$C$105,0)</f>
        <v>0</v>
      </c>
      <c r="Z199" s="69">
        <f>+ROUND(N199*Parámetros!$C$106,0)</f>
        <v>0</v>
      </c>
      <c r="AA199" s="69">
        <f>+ROUND(O199*Parámetros!$C$107,0)</f>
        <v>1</v>
      </c>
      <c r="AB199" s="69">
        <f>+ROUND(P199*Parámetros!$C$108,0)</f>
        <v>4</v>
      </c>
      <c r="AC199" s="69">
        <f>+ROUND(Q199*Parámetros!$C$109,0)</f>
        <v>6</v>
      </c>
      <c r="AD199" s="69">
        <f>+ROUND(R199*Parámetros!$C$110,0)</f>
        <v>17</v>
      </c>
      <c r="AE199" s="69">
        <f>+ROUND(S199*Parámetros!$C$111,0)</f>
        <v>33</v>
      </c>
      <c r="AF199" s="69">
        <f>+ROUND(T199*Parámetros!$C$112,0)</f>
        <v>42</v>
      </c>
      <c r="AG199" s="69">
        <f>+ROUND(U199*Parámetros!$C$113,0)</f>
        <v>82</v>
      </c>
      <c r="AH199" s="69">
        <f t="shared" si="18"/>
        <v>185</v>
      </c>
      <c r="AI199" s="148">
        <f t="shared" si="20"/>
        <v>149</v>
      </c>
      <c r="AJ199" s="68">
        <f t="shared" si="15"/>
        <v>2030</v>
      </c>
    </row>
    <row r="200" spans="1:36" x14ac:dyDescent="0.25">
      <c r="A200" s="22">
        <v>44082</v>
      </c>
      <c r="B200" s="145">
        <f t="shared" si="16"/>
        <v>190</v>
      </c>
      <c r="C200" s="65">
        <f>+'Modelo predictivo'!N197</f>
        <v>11141.545017920434</v>
      </c>
      <c r="D200" s="68">
        <f>+$C200*'Estructura Poblacion'!C$19</f>
        <v>454.50203177455086</v>
      </c>
      <c r="E200" s="68">
        <f>+$C200*'Estructura Poblacion'!D$19</f>
        <v>747.46053659925315</v>
      </c>
      <c r="F200" s="68">
        <f>+$C200*'Estructura Poblacion'!E$19</f>
        <v>2268.3845158461536</v>
      </c>
      <c r="G200" s="68">
        <f>+$C200*'Estructura Poblacion'!F$19</f>
        <v>2588.8977740962282</v>
      </c>
      <c r="H200" s="68">
        <f>+$C200*'Estructura Poblacion'!G$19</f>
        <v>2073.0409960269949</v>
      </c>
      <c r="I200" s="68">
        <f>+$C200*'Estructura Poblacion'!H$19</f>
        <v>1410.9699150975773</v>
      </c>
      <c r="J200" s="68">
        <f>+$C200*'Estructura Poblacion'!I$19</f>
        <v>750.48853148116223</v>
      </c>
      <c r="K200" s="68">
        <f>+$C200*'Estructura Poblacion'!J$19</f>
        <v>413.39700125263528</v>
      </c>
      <c r="L200" s="68">
        <f>+$C200*'Estructura Poblacion'!K$19</f>
        <v>434.40371574587948</v>
      </c>
      <c r="M200" s="147">
        <f>+ROUND(D200*Parámetros!$B$105,0)</f>
        <v>0</v>
      </c>
      <c r="N200" s="147">
        <f>+ROUND(E200*Parámetros!$B$106,0)</f>
        <v>2</v>
      </c>
      <c r="O200" s="147">
        <f>+ROUND(F200*Parámetros!$B$107,0)</f>
        <v>27</v>
      </c>
      <c r="P200" s="147">
        <f>+ROUND(G200*Parámetros!$B$108,0)</f>
        <v>83</v>
      </c>
      <c r="Q200" s="147">
        <f>+ROUND(H200*Parámetros!$B$109,0)</f>
        <v>102</v>
      </c>
      <c r="R200" s="147">
        <f>+ROUND(I200*Parámetros!$B$110,0)</f>
        <v>144</v>
      </c>
      <c r="S200" s="147">
        <f>+ROUND(J200*Parámetros!$B$111,0)</f>
        <v>125</v>
      </c>
      <c r="T200" s="147">
        <f>+ROUND(K200*Parámetros!$B$112,0)</f>
        <v>100</v>
      </c>
      <c r="U200" s="147">
        <f>+ROUND(L200*Parámetros!$B$113,0)</f>
        <v>119</v>
      </c>
      <c r="V200" s="147">
        <f t="shared" si="17"/>
        <v>702</v>
      </c>
      <c r="W200" s="147">
        <f t="shared" si="19"/>
        <v>558</v>
      </c>
      <c r="X200" s="68">
        <f t="shared" si="14"/>
        <v>7619</v>
      </c>
      <c r="Y200" s="69">
        <f>+ROUND(M200*Parámetros!$C$105,0)</f>
        <v>0</v>
      </c>
      <c r="Z200" s="69">
        <f>+ROUND(N200*Parámetros!$C$106,0)</f>
        <v>0</v>
      </c>
      <c r="AA200" s="69">
        <f>+ROUND(O200*Parámetros!$C$107,0)</f>
        <v>1</v>
      </c>
      <c r="AB200" s="69">
        <f>+ROUND(P200*Parámetros!$C$108,0)</f>
        <v>4</v>
      </c>
      <c r="AC200" s="69">
        <f>+ROUND(Q200*Parámetros!$C$109,0)</f>
        <v>6</v>
      </c>
      <c r="AD200" s="69">
        <f>+ROUND(R200*Parámetros!$C$110,0)</f>
        <v>18</v>
      </c>
      <c r="AE200" s="69">
        <f>+ROUND(S200*Parámetros!$C$111,0)</f>
        <v>34</v>
      </c>
      <c r="AF200" s="69">
        <f>+ROUND(T200*Parámetros!$C$112,0)</f>
        <v>43</v>
      </c>
      <c r="AG200" s="69">
        <f>+ROUND(U200*Parámetros!$C$113,0)</f>
        <v>84</v>
      </c>
      <c r="AH200" s="69">
        <f t="shared" si="18"/>
        <v>190</v>
      </c>
      <c r="AI200" s="148">
        <f t="shared" si="20"/>
        <v>152</v>
      </c>
      <c r="AJ200" s="68">
        <f t="shared" si="15"/>
        <v>2068</v>
      </c>
    </row>
    <row r="201" spans="1:36" x14ac:dyDescent="0.25">
      <c r="A201" s="22">
        <v>44083</v>
      </c>
      <c r="B201" s="145">
        <f t="shared" si="16"/>
        <v>191</v>
      </c>
      <c r="C201" s="65">
        <f>+'Modelo predictivo'!N198</f>
        <v>11370.616433978081</v>
      </c>
      <c r="D201" s="68">
        <f>+$C201*'Estructura Poblacion'!C$19</f>
        <v>463.84664455960126</v>
      </c>
      <c r="E201" s="68">
        <f>+$C201*'Estructura Poblacion'!D$19</f>
        <v>762.82840912416782</v>
      </c>
      <c r="F201" s="68">
        <f>+$C201*'Estructura Poblacion'!E$19</f>
        <v>2315.0227560877302</v>
      </c>
      <c r="G201" s="68">
        <f>+$C201*'Estructura Poblacion'!F$19</f>
        <v>2642.1258029007467</v>
      </c>
      <c r="H201" s="68">
        <f>+$C201*'Estructura Poblacion'!G$19</f>
        <v>2115.6629515763962</v>
      </c>
      <c r="I201" s="68">
        <f>+$C201*'Estructura Poblacion'!H$19</f>
        <v>1439.9796149144584</v>
      </c>
      <c r="J201" s="68">
        <f>+$C201*'Estructura Poblacion'!I$19</f>
        <v>765.91865992070075</v>
      </c>
      <c r="K201" s="68">
        <f>+$C201*'Estructura Poblacion'!J$19</f>
        <v>421.89648999666599</v>
      </c>
      <c r="L201" s="68">
        <f>+$C201*'Estructura Poblacion'!K$19</f>
        <v>443.33510489761363</v>
      </c>
      <c r="M201" s="147">
        <f>+ROUND(D201*Parámetros!$B$105,0)</f>
        <v>0</v>
      </c>
      <c r="N201" s="147">
        <f>+ROUND(E201*Parámetros!$B$106,0)</f>
        <v>2</v>
      </c>
      <c r="O201" s="147">
        <f>+ROUND(F201*Parámetros!$B$107,0)</f>
        <v>28</v>
      </c>
      <c r="P201" s="147">
        <f>+ROUND(G201*Parámetros!$B$108,0)</f>
        <v>85</v>
      </c>
      <c r="Q201" s="147">
        <f>+ROUND(H201*Parámetros!$B$109,0)</f>
        <v>104</v>
      </c>
      <c r="R201" s="147">
        <f>+ROUND(I201*Parámetros!$B$110,0)</f>
        <v>147</v>
      </c>
      <c r="S201" s="147">
        <f>+ROUND(J201*Parámetros!$B$111,0)</f>
        <v>127</v>
      </c>
      <c r="T201" s="147">
        <f>+ROUND(K201*Parámetros!$B$112,0)</f>
        <v>103</v>
      </c>
      <c r="U201" s="147">
        <f>+ROUND(L201*Parámetros!$B$113,0)</f>
        <v>121</v>
      </c>
      <c r="V201" s="147">
        <f t="shared" si="17"/>
        <v>717</v>
      </c>
      <c r="W201" s="147">
        <f t="shared" si="19"/>
        <v>573</v>
      </c>
      <c r="X201" s="68">
        <f t="shared" si="14"/>
        <v>7763</v>
      </c>
      <c r="Y201" s="69">
        <f>+ROUND(M201*Parámetros!$C$105,0)</f>
        <v>0</v>
      </c>
      <c r="Z201" s="69">
        <f>+ROUND(N201*Parámetros!$C$106,0)</f>
        <v>0</v>
      </c>
      <c r="AA201" s="69">
        <f>+ROUND(O201*Parámetros!$C$107,0)</f>
        <v>1</v>
      </c>
      <c r="AB201" s="69">
        <f>+ROUND(P201*Parámetros!$C$108,0)</f>
        <v>4</v>
      </c>
      <c r="AC201" s="69">
        <f>+ROUND(Q201*Parámetros!$C$109,0)</f>
        <v>7</v>
      </c>
      <c r="AD201" s="69">
        <f>+ROUND(R201*Parámetros!$C$110,0)</f>
        <v>18</v>
      </c>
      <c r="AE201" s="69">
        <f>+ROUND(S201*Parámetros!$C$111,0)</f>
        <v>35</v>
      </c>
      <c r="AF201" s="69">
        <f>+ROUND(T201*Parámetros!$C$112,0)</f>
        <v>44</v>
      </c>
      <c r="AG201" s="69">
        <f>+ROUND(U201*Parámetros!$C$113,0)</f>
        <v>86</v>
      </c>
      <c r="AH201" s="69">
        <f t="shared" si="18"/>
        <v>195</v>
      </c>
      <c r="AI201" s="148">
        <f t="shared" si="20"/>
        <v>155</v>
      </c>
      <c r="AJ201" s="68">
        <f t="shared" si="15"/>
        <v>2108</v>
      </c>
    </row>
    <row r="202" spans="1:36" x14ac:dyDescent="0.25">
      <c r="A202" s="22">
        <v>44084</v>
      </c>
      <c r="B202" s="145">
        <f t="shared" si="16"/>
        <v>192</v>
      </c>
      <c r="C202" s="65">
        <f>+'Modelo predictivo'!N199</f>
        <v>11604.071411266923</v>
      </c>
      <c r="D202" s="68">
        <f>+$C202*'Estructura Poblacion'!C$19</f>
        <v>473.37007791960622</v>
      </c>
      <c r="E202" s="68">
        <f>+$C202*'Estructura Poblacion'!D$19</f>
        <v>778.49036465326321</v>
      </c>
      <c r="F202" s="68">
        <f>+$C202*'Estructura Poblacion'!E$19</f>
        <v>2362.5534759993275</v>
      </c>
      <c r="G202" s="68">
        <f>+$C202*'Estructura Poblacion'!F$19</f>
        <v>2696.3724150252456</v>
      </c>
      <c r="H202" s="68">
        <f>+$C202*'Estructura Poblacion'!G$19</f>
        <v>2159.1005302845465</v>
      </c>
      <c r="I202" s="68">
        <f>+$C202*'Estructura Poblacion'!H$19</f>
        <v>1469.5444507567522</v>
      </c>
      <c r="J202" s="68">
        <f>+$C202*'Estructura Poblacion'!I$19</f>
        <v>781.64406270735788</v>
      </c>
      <c r="K202" s="68">
        <f>+$C202*'Estructura Poblacion'!J$19</f>
        <v>430.55862683527141</v>
      </c>
      <c r="L202" s="68">
        <f>+$C202*'Estructura Poblacion'!K$19</f>
        <v>452.43740708555305</v>
      </c>
      <c r="M202" s="147">
        <f>+ROUND(D202*Parámetros!$B$105,0)</f>
        <v>0</v>
      </c>
      <c r="N202" s="147">
        <f>+ROUND(E202*Parámetros!$B$106,0)</f>
        <v>2</v>
      </c>
      <c r="O202" s="147">
        <f>+ROUND(F202*Parámetros!$B$107,0)</f>
        <v>28</v>
      </c>
      <c r="P202" s="147">
        <f>+ROUND(G202*Parámetros!$B$108,0)</f>
        <v>86</v>
      </c>
      <c r="Q202" s="147">
        <f>+ROUND(H202*Parámetros!$B$109,0)</f>
        <v>106</v>
      </c>
      <c r="R202" s="147">
        <f>+ROUND(I202*Parámetros!$B$110,0)</f>
        <v>150</v>
      </c>
      <c r="S202" s="147">
        <f>+ROUND(J202*Parámetros!$B$111,0)</f>
        <v>130</v>
      </c>
      <c r="T202" s="147">
        <f>+ROUND(K202*Parámetros!$B$112,0)</f>
        <v>105</v>
      </c>
      <c r="U202" s="147">
        <f>+ROUND(L202*Parámetros!$B$113,0)</f>
        <v>124</v>
      </c>
      <c r="V202" s="147">
        <f t="shared" si="17"/>
        <v>731</v>
      </c>
      <c r="W202" s="147">
        <f t="shared" si="19"/>
        <v>586</v>
      </c>
      <c r="X202" s="68">
        <f t="shared" si="14"/>
        <v>7908</v>
      </c>
      <c r="Y202" s="69">
        <f>+ROUND(M202*Parámetros!$C$105,0)</f>
        <v>0</v>
      </c>
      <c r="Z202" s="69">
        <f>+ROUND(N202*Parámetros!$C$106,0)</f>
        <v>0</v>
      </c>
      <c r="AA202" s="69">
        <f>+ROUND(O202*Parámetros!$C$107,0)</f>
        <v>1</v>
      </c>
      <c r="AB202" s="69">
        <f>+ROUND(P202*Parámetros!$C$108,0)</f>
        <v>4</v>
      </c>
      <c r="AC202" s="69">
        <f>+ROUND(Q202*Parámetros!$C$109,0)</f>
        <v>7</v>
      </c>
      <c r="AD202" s="69">
        <f>+ROUND(R202*Parámetros!$C$110,0)</f>
        <v>18</v>
      </c>
      <c r="AE202" s="69">
        <f>+ROUND(S202*Parámetros!$C$111,0)</f>
        <v>36</v>
      </c>
      <c r="AF202" s="69">
        <f>+ROUND(T202*Parámetros!$C$112,0)</f>
        <v>45</v>
      </c>
      <c r="AG202" s="69">
        <f>+ROUND(U202*Parámetros!$C$113,0)</f>
        <v>88</v>
      </c>
      <c r="AH202" s="69">
        <f t="shared" si="18"/>
        <v>199</v>
      </c>
      <c r="AI202" s="148">
        <f t="shared" si="20"/>
        <v>158</v>
      </c>
      <c r="AJ202" s="68">
        <f t="shared" si="15"/>
        <v>2149</v>
      </c>
    </row>
    <row r="203" spans="1:36" x14ac:dyDescent="0.25">
      <c r="A203" s="22">
        <v>44085</v>
      </c>
      <c r="B203" s="145">
        <f t="shared" si="16"/>
        <v>193</v>
      </c>
      <c r="C203" s="65">
        <f>+'Modelo predictivo'!N200</f>
        <v>11841.979897014797</v>
      </c>
      <c r="D203" s="68">
        <f>+$C203*'Estructura Poblacion'!C$19</f>
        <v>483.0751852431323</v>
      </c>
      <c r="E203" s="68">
        <f>+$C203*'Estructura Poblacion'!D$19</f>
        <v>794.45109578459176</v>
      </c>
      <c r="F203" s="68">
        <f>+$C203*'Estructura Poblacion'!E$19</f>
        <v>2410.9909166227653</v>
      </c>
      <c r="G203" s="68">
        <f>+$C203*'Estructura Poblacion'!F$19</f>
        <v>2751.6538637112767</v>
      </c>
      <c r="H203" s="68">
        <f>+$C203*'Estructura Poblacion'!G$19</f>
        <v>2203.3667468159861</v>
      </c>
      <c r="I203" s="68">
        <f>+$C203*'Estructura Poblacion'!H$19</f>
        <v>1499.6732807706101</v>
      </c>
      <c r="J203" s="68">
        <f>+$C203*'Estructura Poblacion'!I$19</f>
        <v>797.66945144910301</v>
      </c>
      <c r="K203" s="68">
        <f>+$C203*'Estructura Poblacion'!J$19</f>
        <v>439.38600709739268</v>
      </c>
      <c r="L203" s="68">
        <f>+$C203*'Estructura Poblacion'!K$19</f>
        <v>461.71334951993924</v>
      </c>
      <c r="M203" s="147">
        <f>+ROUND(D203*Parámetros!$B$105,0)</f>
        <v>0</v>
      </c>
      <c r="N203" s="147">
        <f>+ROUND(E203*Parámetros!$B$106,0)</f>
        <v>2</v>
      </c>
      <c r="O203" s="147">
        <f>+ROUND(F203*Parámetros!$B$107,0)</f>
        <v>29</v>
      </c>
      <c r="P203" s="147">
        <f>+ROUND(G203*Parámetros!$B$108,0)</f>
        <v>88</v>
      </c>
      <c r="Q203" s="147">
        <f>+ROUND(H203*Parámetros!$B$109,0)</f>
        <v>108</v>
      </c>
      <c r="R203" s="147">
        <f>+ROUND(I203*Parámetros!$B$110,0)</f>
        <v>153</v>
      </c>
      <c r="S203" s="147">
        <f>+ROUND(J203*Parámetros!$B$111,0)</f>
        <v>132</v>
      </c>
      <c r="T203" s="147">
        <f>+ROUND(K203*Parámetros!$B$112,0)</f>
        <v>107</v>
      </c>
      <c r="U203" s="147">
        <f>+ROUND(L203*Parámetros!$B$113,0)</f>
        <v>126</v>
      </c>
      <c r="V203" s="147">
        <f t="shared" si="17"/>
        <v>745</v>
      </c>
      <c r="W203" s="147">
        <f t="shared" si="19"/>
        <v>600</v>
      </c>
      <c r="X203" s="68">
        <f t="shared" si="14"/>
        <v>8053</v>
      </c>
      <c r="Y203" s="69">
        <f>+ROUND(M203*Parámetros!$C$105,0)</f>
        <v>0</v>
      </c>
      <c r="Z203" s="69">
        <f>+ROUND(N203*Parámetros!$C$106,0)</f>
        <v>0</v>
      </c>
      <c r="AA203" s="69">
        <f>+ROUND(O203*Parámetros!$C$107,0)</f>
        <v>1</v>
      </c>
      <c r="AB203" s="69">
        <f>+ROUND(P203*Parámetros!$C$108,0)</f>
        <v>4</v>
      </c>
      <c r="AC203" s="69">
        <f>+ROUND(Q203*Parámetros!$C$109,0)</f>
        <v>7</v>
      </c>
      <c r="AD203" s="69">
        <f>+ROUND(R203*Parámetros!$C$110,0)</f>
        <v>19</v>
      </c>
      <c r="AE203" s="69">
        <f>+ROUND(S203*Parámetros!$C$111,0)</f>
        <v>36</v>
      </c>
      <c r="AF203" s="69">
        <f>+ROUND(T203*Parámetros!$C$112,0)</f>
        <v>46</v>
      </c>
      <c r="AG203" s="69">
        <f>+ROUND(U203*Parámetros!$C$113,0)</f>
        <v>89</v>
      </c>
      <c r="AH203" s="69">
        <f t="shared" si="18"/>
        <v>202</v>
      </c>
      <c r="AI203" s="148">
        <f t="shared" si="20"/>
        <v>163</v>
      </c>
      <c r="AJ203" s="68">
        <f t="shared" si="15"/>
        <v>2188</v>
      </c>
    </row>
    <row r="204" spans="1:36" x14ac:dyDescent="0.25">
      <c r="A204" s="22">
        <v>44086</v>
      </c>
      <c r="B204" s="145">
        <f t="shared" si="16"/>
        <v>194</v>
      </c>
      <c r="C204" s="65">
        <f>+'Modelo predictivo'!N201</f>
        <v>12084.412345997989</v>
      </c>
      <c r="D204" s="68">
        <f>+$C204*'Estructura Poblacion'!C$19</f>
        <v>492.96484062339727</v>
      </c>
      <c r="E204" s="68">
        <f>+$C204*'Estructura Poblacion'!D$19</f>
        <v>810.71532916645992</v>
      </c>
      <c r="F204" s="68">
        <f>+$C204*'Estructura Poblacion'!E$19</f>
        <v>2460.3494223351786</v>
      </c>
      <c r="G204" s="68">
        <f>+$C204*'Estructura Poblacion'!F$19</f>
        <v>2807.9865201365551</v>
      </c>
      <c r="H204" s="68">
        <f>+$C204*'Estructura Poblacion'!G$19</f>
        <v>2248.4747102717747</v>
      </c>
      <c r="I204" s="68">
        <f>+$C204*'Estructura Poblacion'!H$19</f>
        <v>1530.3750273783314</v>
      </c>
      <c r="J204" s="68">
        <f>+$C204*'Estructura Poblacion'!I$19</f>
        <v>813.99957194209878</v>
      </c>
      <c r="K204" s="68">
        <f>+$C204*'Estructura Poblacion'!J$19</f>
        <v>448.38124494409936</v>
      </c>
      <c r="L204" s="68">
        <f>+$C204*'Estructura Poblacion'!K$19</f>
        <v>471.16567920009419</v>
      </c>
      <c r="M204" s="147">
        <f>+ROUND(D204*Parámetros!$B$105,0)</f>
        <v>0</v>
      </c>
      <c r="N204" s="147">
        <f>+ROUND(E204*Parámetros!$B$106,0)</f>
        <v>2</v>
      </c>
      <c r="O204" s="147">
        <f>+ROUND(F204*Parámetros!$B$107,0)</f>
        <v>30</v>
      </c>
      <c r="P204" s="147">
        <f>+ROUND(G204*Parámetros!$B$108,0)</f>
        <v>90</v>
      </c>
      <c r="Q204" s="147">
        <f>+ROUND(H204*Parámetros!$B$109,0)</f>
        <v>110</v>
      </c>
      <c r="R204" s="147">
        <f>+ROUND(I204*Parámetros!$B$110,0)</f>
        <v>156</v>
      </c>
      <c r="S204" s="147">
        <f>+ROUND(J204*Parámetros!$B$111,0)</f>
        <v>135</v>
      </c>
      <c r="T204" s="147">
        <f>+ROUND(K204*Parámetros!$B$112,0)</f>
        <v>109</v>
      </c>
      <c r="U204" s="147">
        <f>+ROUND(L204*Parámetros!$B$113,0)</f>
        <v>129</v>
      </c>
      <c r="V204" s="147">
        <f t="shared" si="17"/>
        <v>761</v>
      </c>
      <c r="W204" s="147">
        <f t="shared" si="19"/>
        <v>599</v>
      </c>
      <c r="X204" s="68">
        <f t="shared" ref="X204:X267" si="21">+X203+V204-W204</f>
        <v>8215</v>
      </c>
      <c r="Y204" s="69">
        <f>+ROUND(M204*Parámetros!$C$105,0)</f>
        <v>0</v>
      </c>
      <c r="Z204" s="69">
        <f>+ROUND(N204*Parámetros!$C$106,0)</f>
        <v>0</v>
      </c>
      <c r="AA204" s="69">
        <f>+ROUND(O204*Parámetros!$C$107,0)</f>
        <v>2</v>
      </c>
      <c r="AB204" s="69">
        <f>+ROUND(P204*Parámetros!$C$108,0)</f>
        <v>5</v>
      </c>
      <c r="AC204" s="69">
        <f>+ROUND(Q204*Parámetros!$C$109,0)</f>
        <v>7</v>
      </c>
      <c r="AD204" s="69">
        <f>+ROUND(R204*Parámetros!$C$110,0)</f>
        <v>19</v>
      </c>
      <c r="AE204" s="69">
        <f>+ROUND(S204*Parámetros!$C$111,0)</f>
        <v>37</v>
      </c>
      <c r="AF204" s="69">
        <f>+ROUND(T204*Parámetros!$C$112,0)</f>
        <v>47</v>
      </c>
      <c r="AG204" s="69">
        <f>+ROUND(U204*Parámetros!$C$113,0)</f>
        <v>91</v>
      </c>
      <c r="AH204" s="69">
        <f t="shared" si="18"/>
        <v>208</v>
      </c>
      <c r="AI204" s="148">
        <f t="shared" si="20"/>
        <v>163</v>
      </c>
      <c r="AJ204" s="68">
        <f t="shared" ref="AJ204:AJ267" si="22">+AJ203+AH204-AI204</f>
        <v>2233</v>
      </c>
    </row>
    <row r="205" spans="1:36" x14ac:dyDescent="0.25">
      <c r="A205" s="22">
        <v>44087</v>
      </c>
      <c r="B205" s="145">
        <f t="shared" ref="B205:B268" si="23">+B204+1</f>
        <v>195</v>
      </c>
      <c r="C205" s="65">
        <f>+'Modelo predictivo'!N202</f>
        <v>12331.439694397151</v>
      </c>
      <c r="D205" s="68">
        <f>+$C205*'Estructura Poblacion'!C$19</f>
        <v>503.04193779176245</v>
      </c>
      <c r="E205" s="68">
        <f>+$C205*'Estructura Poblacion'!D$19</f>
        <v>827.28782374348157</v>
      </c>
      <c r="F205" s="68">
        <f>+$C205*'Estructura Poblacion'!E$19</f>
        <v>2510.643435526159</v>
      </c>
      <c r="G205" s="68">
        <f>+$C205*'Estructura Poblacion'!F$19</f>
        <v>2865.3868673400034</v>
      </c>
      <c r="H205" s="68">
        <f>+$C205*'Estructura Poblacion'!G$19</f>
        <v>2294.4376193250196</v>
      </c>
      <c r="I205" s="68">
        <f>+$C205*'Estructura Poblacion'!H$19</f>
        <v>1561.6586739674651</v>
      </c>
      <c r="J205" s="68">
        <f>+$C205*'Estructura Poblacion'!I$19</f>
        <v>830.6392024096491</v>
      </c>
      <c r="K205" s="68">
        <f>+$C205*'Estructura Poblacion'!J$19</f>
        <v>457.54697239853675</v>
      </c>
      <c r="L205" s="68">
        <f>+$C205*'Estructura Poblacion'!K$19</f>
        <v>480.79716189507479</v>
      </c>
      <c r="M205" s="147">
        <f>+ROUND(D205*Parámetros!$B$105,0)</f>
        <v>1</v>
      </c>
      <c r="N205" s="147">
        <f>+ROUND(E205*Parámetros!$B$106,0)</f>
        <v>2</v>
      </c>
      <c r="O205" s="147">
        <f>+ROUND(F205*Parámetros!$B$107,0)</f>
        <v>30</v>
      </c>
      <c r="P205" s="147">
        <f>+ROUND(G205*Parámetros!$B$108,0)</f>
        <v>92</v>
      </c>
      <c r="Q205" s="147">
        <f>+ROUND(H205*Parámetros!$B$109,0)</f>
        <v>112</v>
      </c>
      <c r="R205" s="147">
        <f>+ROUND(I205*Parámetros!$B$110,0)</f>
        <v>159</v>
      </c>
      <c r="S205" s="147">
        <f>+ROUND(J205*Parámetros!$B$111,0)</f>
        <v>138</v>
      </c>
      <c r="T205" s="147">
        <f>+ROUND(K205*Parámetros!$B$112,0)</f>
        <v>111</v>
      </c>
      <c r="U205" s="147">
        <f>+ROUND(L205*Parámetros!$B$113,0)</f>
        <v>131</v>
      </c>
      <c r="V205" s="147">
        <f t="shared" ref="V205:V268" si="24">+SUM(M205:U205)</f>
        <v>776</v>
      </c>
      <c r="W205" s="147">
        <f t="shared" si="19"/>
        <v>612</v>
      </c>
      <c r="X205" s="68">
        <f t="shared" si="21"/>
        <v>8379</v>
      </c>
      <c r="Y205" s="69">
        <f>+ROUND(M205*Parámetros!$C$105,0)</f>
        <v>0</v>
      </c>
      <c r="Z205" s="69">
        <f>+ROUND(N205*Parámetros!$C$106,0)</f>
        <v>0</v>
      </c>
      <c r="AA205" s="69">
        <f>+ROUND(O205*Parámetros!$C$107,0)</f>
        <v>2</v>
      </c>
      <c r="AB205" s="69">
        <f>+ROUND(P205*Parámetros!$C$108,0)</f>
        <v>5</v>
      </c>
      <c r="AC205" s="69">
        <f>+ROUND(Q205*Parámetros!$C$109,0)</f>
        <v>7</v>
      </c>
      <c r="AD205" s="69">
        <f>+ROUND(R205*Parámetros!$C$110,0)</f>
        <v>19</v>
      </c>
      <c r="AE205" s="69">
        <f>+ROUND(S205*Parámetros!$C$111,0)</f>
        <v>38</v>
      </c>
      <c r="AF205" s="69">
        <f>+ROUND(T205*Parámetros!$C$112,0)</f>
        <v>48</v>
      </c>
      <c r="AG205" s="69">
        <f>+ROUND(U205*Parámetros!$C$113,0)</f>
        <v>93</v>
      </c>
      <c r="AH205" s="69">
        <f t="shared" ref="AH205:AH268" si="25">+SUM(Y205:AG205)</f>
        <v>212</v>
      </c>
      <c r="AI205" s="148">
        <f t="shared" si="20"/>
        <v>167</v>
      </c>
      <c r="AJ205" s="68">
        <f t="shared" si="22"/>
        <v>2278</v>
      </c>
    </row>
    <row r="206" spans="1:36" x14ac:dyDescent="0.25">
      <c r="A206" s="22">
        <v>44088</v>
      </c>
      <c r="B206" s="145">
        <f t="shared" si="23"/>
        <v>196</v>
      </c>
      <c r="C206" s="65">
        <f>+'Modelo predictivo'!N203</f>
        <v>10149.635040670633</v>
      </c>
      <c r="D206" s="68">
        <f>+$C206*'Estructura Poblacion'!C$19</f>
        <v>414.03860419136009</v>
      </c>
      <c r="E206" s="68">
        <f>+$C206*'Estructura Poblacion'!D$19</f>
        <v>680.91558590697707</v>
      </c>
      <c r="F206" s="68">
        <f>+$C206*'Estructura Poblacion'!E$19</f>
        <v>2066.4346758654569</v>
      </c>
      <c r="G206" s="68">
        <f>+$C206*'Estructura Poblacion'!F$19</f>
        <v>2358.4132651636278</v>
      </c>
      <c r="H206" s="68">
        <f>+$C206*'Estructura Poblacion'!G$19</f>
        <v>1888.4822078248499</v>
      </c>
      <c r="I206" s="68">
        <f>+$C206*'Estructura Poblacion'!H$19</f>
        <v>1285.3540212396338</v>
      </c>
      <c r="J206" s="68">
        <f>+$C206*'Estructura Poblacion'!I$19</f>
        <v>683.6740043226423</v>
      </c>
      <c r="K206" s="68">
        <f>+$C206*'Estructura Poblacion'!J$19</f>
        <v>376.59307419870379</v>
      </c>
      <c r="L206" s="68">
        <f>+$C206*'Estructura Poblacion'!K$19</f>
        <v>395.72960195738182</v>
      </c>
      <c r="M206" s="147">
        <f>+ROUND(D206*Parámetros!$B$105,0)</f>
        <v>0</v>
      </c>
      <c r="N206" s="147">
        <f>+ROUND(E206*Parámetros!$B$106,0)</f>
        <v>2</v>
      </c>
      <c r="O206" s="147">
        <f>+ROUND(F206*Parámetros!$B$107,0)</f>
        <v>25</v>
      </c>
      <c r="P206" s="147">
        <f>+ROUND(G206*Parámetros!$B$108,0)</f>
        <v>75</v>
      </c>
      <c r="Q206" s="147">
        <f>+ROUND(H206*Parámetros!$B$109,0)</f>
        <v>93</v>
      </c>
      <c r="R206" s="147">
        <f>+ROUND(I206*Parámetros!$B$110,0)</f>
        <v>131</v>
      </c>
      <c r="S206" s="147">
        <f>+ROUND(J206*Parámetros!$B$111,0)</f>
        <v>113</v>
      </c>
      <c r="T206" s="147">
        <f>+ROUND(K206*Parámetros!$B$112,0)</f>
        <v>92</v>
      </c>
      <c r="U206" s="147">
        <f>+ROUND(L206*Parámetros!$B$113,0)</f>
        <v>108</v>
      </c>
      <c r="V206" s="147">
        <f t="shared" si="24"/>
        <v>639</v>
      </c>
      <c r="W206" s="147">
        <f t="shared" si="19"/>
        <v>624</v>
      </c>
      <c r="X206" s="68">
        <f t="shared" si="21"/>
        <v>8394</v>
      </c>
      <c r="Y206" s="69">
        <f>+ROUND(M206*Parámetros!$C$105,0)</f>
        <v>0</v>
      </c>
      <c r="Z206" s="69">
        <f>+ROUND(N206*Parámetros!$C$106,0)</f>
        <v>0</v>
      </c>
      <c r="AA206" s="69">
        <f>+ROUND(O206*Parámetros!$C$107,0)</f>
        <v>1</v>
      </c>
      <c r="AB206" s="69">
        <f>+ROUND(P206*Parámetros!$C$108,0)</f>
        <v>4</v>
      </c>
      <c r="AC206" s="69">
        <f>+ROUND(Q206*Parámetros!$C$109,0)</f>
        <v>6</v>
      </c>
      <c r="AD206" s="69">
        <f>+ROUND(R206*Parámetros!$C$110,0)</f>
        <v>16</v>
      </c>
      <c r="AE206" s="69">
        <f>+ROUND(S206*Parámetros!$C$111,0)</f>
        <v>31</v>
      </c>
      <c r="AF206" s="69">
        <f>+ROUND(T206*Parámetros!$C$112,0)</f>
        <v>40</v>
      </c>
      <c r="AG206" s="69">
        <f>+ROUND(U206*Parámetros!$C$113,0)</f>
        <v>77</v>
      </c>
      <c r="AH206" s="69">
        <f t="shared" si="25"/>
        <v>175</v>
      </c>
      <c r="AI206" s="148">
        <f t="shared" si="20"/>
        <v>170</v>
      </c>
      <c r="AJ206" s="68">
        <f t="shared" si="22"/>
        <v>2283</v>
      </c>
    </row>
    <row r="207" spans="1:36" x14ac:dyDescent="0.25">
      <c r="A207" s="22">
        <v>44089</v>
      </c>
      <c r="B207" s="145">
        <f t="shared" si="23"/>
        <v>197</v>
      </c>
      <c r="C207" s="65">
        <f>+'Modelo predictivo'!N204</f>
        <v>10176.309394828975</v>
      </c>
      <c r="D207" s="68">
        <f>+$C207*'Estructura Poblacion'!C$19</f>
        <v>415.12674305735584</v>
      </c>
      <c r="E207" s="68">
        <f>+$C207*'Estructura Poblacion'!D$19</f>
        <v>682.70510675355297</v>
      </c>
      <c r="F207" s="68">
        <f>+$C207*'Estructura Poblacion'!E$19</f>
        <v>2071.8654928522983</v>
      </c>
      <c r="G207" s="68">
        <f>+$C207*'Estructura Poblacion'!F$19</f>
        <v>2364.6114339090677</v>
      </c>
      <c r="H207" s="68">
        <f>+$C207*'Estructura Poblacion'!G$19</f>
        <v>1893.4453462068107</v>
      </c>
      <c r="I207" s="68">
        <f>+$C207*'Estructura Poblacion'!H$19</f>
        <v>1288.7320725926143</v>
      </c>
      <c r="J207" s="68">
        <f>+$C207*'Estructura Poblacion'!I$19</f>
        <v>685.47077459537411</v>
      </c>
      <c r="K207" s="68">
        <f>+$C207*'Estructura Poblacion'!J$19</f>
        <v>377.58280210463363</v>
      </c>
      <c r="L207" s="68">
        <f>+$C207*'Estructura Poblacion'!K$19</f>
        <v>396.76962275726794</v>
      </c>
      <c r="M207" s="147">
        <f>+ROUND(D207*Parámetros!$B$105,0)</f>
        <v>0</v>
      </c>
      <c r="N207" s="147">
        <f>+ROUND(E207*Parámetros!$B$106,0)</f>
        <v>2</v>
      </c>
      <c r="O207" s="147">
        <f>+ROUND(F207*Parámetros!$B$107,0)</f>
        <v>25</v>
      </c>
      <c r="P207" s="147">
        <f>+ROUND(G207*Parámetros!$B$108,0)</f>
        <v>76</v>
      </c>
      <c r="Q207" s="147">
        <f>+ROUND(H207*Parámetros!$B$109,0)</f>
        <v>93</v>
      </c>
      <c r="R207" s="147">
        <f>+ROUND(I207*Parámetros!$B$110,0)</f>
        <v>131</v>
      </c>
      <c r="S207" s="147">
        <f>+ROUND(J207*Parámetros!$B$111,0)</f>
        <v>114</v>
      </c>
      <c r="T207" s="147">
        <f>+ROUND(K207*Parámetros!$B$112,0)</f>
        <v>92</v>
      </c>
      <c r="U207" s="147">
        <f>+ROUND(L207*Parámetros!$B$113,0)</f>
        <v>108</v>
      </c>
      <c r="V207" s="147">
        <f t="shared" si="24"/>
        <v>641</v>
      </c>
      <c r="W207" s="147">
        <f t="shared" si="19"/>
        <v>637</v>
      </c>
      <c r="X207" s="68">
        <f t="shared" si="21"/>
        <v>8398</v>
      </c>
      <c r="Y207" s="69">
        <f>+ROUND(M207*Parámetros!$C$105,0)</f>
        <v>0</v>
      </c>
      <c r="Z207" s="69">
        <f>+ROUND(N207*Parámetros!$C$106,0)</f>
        <v>0</v>
      </c>
      <c r="AA207" s="69">
        <f>+ROUND(O207*Parámetros!$C$107,0)</f>
        <v>1</v>
      </c>
      <c r="AB207" s="69">
        <f>+ROUND(P207*Parámetros!$C$108,0)</f>
        <v>4</v>
      </c>
      <c r="AC207" s="69">
        <f>+ROUND(Q207*Parámetros!$C$109,0)</f>
        <v>6</v>
      </c>
      <c r="AD207" s="69">
        <f>+ROUND(R207*Parámetros!$C$110,0)</f>
        <v>16</v>
      </c>
      <c r="AE207" s="69">
        <f>+ROUND(S207*Parámetros!$C$111,0)</f>
        <v>31</v>
      </c>
      <c r="AF207" s="69">
        <f>+ROUND(T207*Parámetros!$C$112,0)</f>
        <v>40</v>
      </c>
      <c r="AG207" s="69">
        <f>+ROUND(U207*Parámetros!$C$113,0)</f>
        <v>77</v>
      </c>
      <c r="AH207" s="69">
        <f t="shared" si="25"/>
        <v>175</v>
      </c>
      <c r="AI207" s="148">
        <f t="shared" si="20"/>
        <v>174</v>
      </c>
      <c r="AJ207" s="68">
        <f t="shared" si="22"/>
        <v>2284</v>
      </c>
    </row>
    <row r="208" spans="1:36" x14ac:dyDescent="0.25">
      <c r="A208" s="22">
        <v>44090</v>
      </c>
      <c r="B208" s="145">
        <f t="shared" si="23"/>
        <v>198</v>
      </c>
      <c r="C208" s="65">
        <f>+'Modelo predictivo'!N205</f>
        <v>10202.872790895402</v>
      </c>
      <c r="D208" s="68">
        <f>+$C208*'Estructura Poblacion'!C$19</f>
        <v>416.21035556025419</v>
      </c>
      <c r="E208" s="68">
        <f>+$C208*'Estructura Poblacion'!D$19</f>
        <v>684.48718367787319</v>
      </c>
      <c r="F208" s="68">
        <f>+$C208*'Estructura Poblacion'!E$19</f>
        <v>2077.2737191107258</v>
      </c>
      <c r="G208" s="68">
        <f>+$C208*'Estructura Poblacion'!F$19</f>
        <v>2370.7838199505186</v>
      </c>
      <c r="H208" s="68">
        <f>+$C208*'Estructura Poblacion'!G$19</f>
        <v>1898.3878392767426</v>
      </c>
      <c r="I208" s="68">
        <f>+$C208*'Estructura Poblacion'!H$19</f>
        <v>1292.0960721664853</v>
      </c>
      <c r="J208" s="68">
        <f>+$C208*'Estructura Poblacion'!I$19</f>
        <v>687.26007079019996</v>
      </c>
      <c r="K208" s="68">
        <f>+$C208*'Estructura Poblacion'!J$19</f>
        <v>378.56841301041777</v>
      </c>
      <c r="L208" s="68">
        <f>+$C208*'Estructura Poblacion'!K$19</f>
        <v>397.80531735218506</v>
      </c>
      <c r="M208" s="147">
        <f>+ROUND(D208*Parámetros!$B$105,0)</f>
        <v>0</v>
      </c>
      <c r="N208" s="147">
        <f>+ROUND(E208*Parámetros!$B$106,0)</f>
        <v>2</v>
      </c>
      <c r="O208" s="147">
        <f>+ROUND(F208*Parámetros!$B$107,0)</f>
        <v>25</v>
      </c>
      <c r="P208" s="147">
        <f>+ROUND(G208*Parámetros!$B$108,0)</f>
        <v>76</v>
      </c>
      <c r="Q208" s="147">
        <f>+ROUND(H208*Parámetros!$B$109,0)</f>
        <v>93</v>
      </c>
      <c r="R208" s="147">
        <f>+ROUND(I208*Parámetros!$B$110,0)</f>
        <v>132</v>
      </c>
      <c r="S208" s="147">
        <f>+ROUND(J208*Parámetros!$B$111,0)</f>
        <v>114</v>
      </c>
      <c r="T208" s="147">
        <f>+ROUND(K208*Parámetros!$B$112,0)</f>
        <v>92</v>
      </c>
      <c r="U208" s="147">
        <f>+ROUND(L208*Parámetros!$B$113,0)</f>
        <v>109</v>
      </c>
      <c r="V208" s="147">
        <f t="shared" si="24"/>
        <v>643</v>
      </c>
      <c r="W208" s="147">
        <f t="shared" si="19"/>
        <v>651</v>
      </c>
      <c r="X208" s="68">
        <f t="shared" si="21"/>
        <v>8390</v>
      </c>
      <c r="Y208" s="69">
        <f>+ROUND(M208*Parámetros!$C$105,0)</f>
        <v>0</v>
      </c>
      <c r="Z208" s="69">
        <f>+ROUND(N208*Parámetros!$C$106,0)</f>
        <v>0</v>
      </c>
      <c r="AA208" s="69">
        <f>+ROUND(O208*Parámetros!$C$107,0)</f>
        <v>1</v>
      </c>
      <c r="AB208" s="69">
        <f>+ROUND(P208*Parámetros!$C$108,0)</f>
        <v>4</v>
      </c>
      <c r="AC208" s="69">
        <f>+ROUND(Q208*Parámetros!$C$109,0)</f>
        <v>6</v>
      </c>
      <c r="AD208" s="69">
        <f>+ROUND(R208*Parámetros!$C$110,0)</f>
        <v>16</v>
      </c>
      <c r="AE208" s="69">
        <f>+ROUND(S208*Parámetros!$C$111,0)</f>
        <v>31</v>
      </c>
      <c r="AF208" s="69">
        <f>+ROUND(T208*Parámetros!$C$112,0)</f>
        <v>40</v>
      </c>
      <c r="AG208" s="69">
        <f>+ROUND(U208*Parámetros!$C$113,0)</f>
        <v>77</v>
      </c>
      <c r="AH208" s="69">
        <f t="shared" si="25"/>
        <v>175</v>
      </c>
      <c r="AI208" s="148">
        <f t="shared" si="20"/>
        <v>177</v>
      </c>
      <c r="AJ208" s="68">
        <f t="shared" si="22"/>
        <v>2282</v>
      </c>
    </row>
    <row r="209" spans="1:36" x14ac:dyDescent="0.25">
      <c r="A209" s="22">
        <v>44091</v>
      </c>
      <c r="B209" s="145">
        <f t="shared" si="23"/>
        <v>199</v>
      </c>
      <c r="C209" s="65">
        <f>+'Modelo predictivo'!N206</f>
        <v>10229.323554128408</v>
      </c>
      <c r="D209" s="68">
        <f>+$C209*'Estructura Poblacion'!C$19</f>
        <v>417.28937338157539</v>
      </c>
      <c r="E209" s="68">
        <f>+$C209*'Estructura Poblacion'!D$19</f>
        <v>686.26170432539573</v>
      </c>
      <c r="F209" s="68">
        <f>+$C209*'Estructura Poblacion'!E$19</f>
        <v>2082.6590136684877</v>
      </c>
      <c r="G209" s="68">
        <f>+$C209*'Estructura Poblacion'!F$19</f>
        <v>2376.930034137773</v>
      </c>
      <c r="H209" s="68">
        <f>+$C209*'Estructura Poblacion'!G$19</f>
        <v>1903.3093754254571</v>
      </c>
      <c r="I209" s="68">
        <f>+$C209*'Estructura Poblacion'!H$19</f>
        <v>1295.4458078712833</v>
      </c>
      <c r="J209" s="68">
        <f>+$C209*'Estructura Poblacion'!I$19</f>
        <v>689.04178009742486</v>
      </c>
      <c r="K209" s="68">
        <f>+$C209*'Estructura Poblacion'!J$19</f>
        <v>379.54984477627971</v>
      </c>
      <c r="L209" s="68">
        <f>+$C209*'Estructura Poblacion'!K$19</f>
        <v>398.83662044473198</v>
      </c>
      <c r="M209" s="147">
        <f>+ROUND(D209*Parámetros!$B$105,0)</f>
        <v>0</v>
      </c>
      <c r="N209" s="147">
        <f>+ROUND(E209*Parámetros!$B$106,0)</f>
        <v>2</v>
      </c>
      <c r="O209" s="147">
        <f>+ROUND(F209*Parámetros!$B$107,0)</f>
        <v>25</v>
      </c>
      <c r="P209" s="147">
        <f>+ROUND(G209*Parámetros!$B$108,0)</f>
        <v>76</v>
      </c>
      <c r="Q209" s="147">
        <f>+ROUND(H209*Parámetros!$B$109,0)</f>
        <v>93</v>
      </c>
      <c r="R209" s="147">
        <f>+ROUND(I209*Parámetros!$B$110,0)</f>
        <v>132</v>
      </c>
      <c r="S209" s="147">
        <f>+ROUND(J209*Parámetros!$B$111,0)</f>
        <v>114</v>
      </c>
      <c r="T209" s="147">
        <f>+ROUND(K209*Parámetros!$B$112,0)</f>
        <v>92</v>
      </c>
      <c r="U209" s="147">
        <f>+ROUND(L209*Parámetros!$B$113,0)</f>
        <v>109</v>
      </c>
      <c r="V209" s="147">
        <f t="shared" si="24"/>
        <v>643</v>
      </c>
      <c r="W209" s="147">
        <f t="shared" si="19"/>
        <v>667</v>
      </c>
      <c r="X209" s="68">
        <f t="shared" si="21"/>
        <v>8366</v>
      </c>
      <c r="Y209" s="69">
        <f>+ROUND(M209*Parámetros!$C$105,0)</f>
        <v>0</v>
      </c>
      <c r="Z209" s="69">
        <f>+ROUND(N209*Parámetros!$C$106,0)</f>
        <v>0</v>
      </c>
      <c r="AA209" s="69">
        <f>+ROUND(O209*Parámetros!$C$107,0)</f>
        <v>1</v>
      </c>
      <c r="AB209" s="69">
        <f>+ROUND(P209*Parámetros!$C$108,0)</f>
        <v>4</v>
      </c>
      <c r="AC209" s="69">
        <f>+ROUND(Q209*Parámetros!$C$109,0)</f>
        <v>6</v>
      </c>
      <c r="AD209" s="69">
        <f>+ROUND(R209*Parámetros!$C$110,0)</f>
        <v>16</v>
      </c>
      <c r="AE209" s="69">
        <f>+ROUND(S209*Parámetros!$C$111,0)</f>
        <v>31</v>
      </c>
      <c r="AF209" s="69">
        <f>+ROUND(T209*Parámetros!$C$112,0)</f>
        <v>40</v>
      </c>
      <c r="AG209" s="69">
        <f>+ROUND(U209*Parámetros!$C$113,0)</f>
        <v>77</v>
      </c>
      <c r="AH209" s="69">
        <f t="shared" si="25"/>
        <v>175</v>
      </c>
      <c r="AI209" s="148">
        <f t="shared" si="20"/>
        <v>181</v>
      </c>
      <c r="AJ209" s="68">
        <f t="shared" si="22"/>
        <v>2276</v>
      </c>
    </row>
    <row r="210" spans="1:36" x14ac:dyDescent="0.25">
      <c r="A210" s="22">
        <v>44092</v>
      </c>
      <c r="B210" s="145">
        <f t="shared" si="23"/>
        <v>200</v>
      </c>
      <c r="C210" s="65">
        <f>+'Modelo predictivo'!N207</f>
        <v>10255.660010315478</v>
      </c>
      <c r="D210" s="68">
        <f>+$C210*'Estructura Poblacion'!C$19</f>
        <v>418.36372822441916</v>
      </c>
      <c r="E210" s="68">
        <f>+$C210*'Estructura Poblacion'!D$19</f>
        <v>688.02855637706784</v>
      </c>
      <c r="F210" s="68">
        <f>+$C210*'Estructura Poblacion'!E$19</f>
        <v>2088.0210356610319</v>
      </c>
      <c r="G210" s="68">
        <f>+$C210*'Estructura Poblacion'!F$19</f>
        <v>2383.0496874435416</v>
      </c>
      <c r="H210" s="68">
        <f>+$C210*'Estructura Poblacion'!G$19</f>
        <v>1908.2096431421919</v>
      </c>
      <c r="I210" s="68">
        <f>+$C210*'Estructura Poblacion'!H$19</f>
        <v>1298.7810676840354</v>
      </c>
      <c r="J210" s="68">
        <f>+$C210*'Estructura Poblacion'!I$19</f>
        <v>690.81578974298668</v>
      </c>
      <c r="K210" s="68">
        <f>+$C210*'Estructura Poblacion'!J$19</f>
        <v>380.52703528207081</v>
      </c>
      <c r="L210" s="68">
        <f>+$C210*'Estructura Poblacion'!K$19</f>
        <v>399.86346675813286</v>
      </c>
      <c r="M210" s="147">
        <f>+ROUND(D210*Parámetros!$B$105,0)</f>
        <v>0</v>
      </c>
      <c r="N210" s="147">
        <f>+ROUND(E210*Parámetros!$B$106,0)</f>
        <v>2</v>
      </c>
      <c r="O210" s="147">
        <f>+ROUND(F210*Parámetros!$B$107,0)</f>
        <v>25</v>
      </c>
      <c r="P210" s="147">
        <f>+ROUND(G210*Parámetros!$B$108,0)</f>
        <v>76</v>
      </c>
      <c r="Q210" s="147">
        <f>+ROUND(H210*Parámetros!$B$109,0)</f>
        <v>94</v>
      </c>
      <c r="R210" s="147">
        <f>+ROUND(I210*Parámetros!$B$110,0)</f>
        <v>132</v>
      </c>
      <c r="S210" s="147">
        <f>+ROUND(J210*Parámetros!$B$111,0)</f>
        <v>115</v>
      </c>
      <c r="T210" s="147">
        <f>+ROUND(K210*Parámetros!$B$112,0)</f>
        <v>92</v>
      </c>
      <c r="U210" s="147">
        <f>+ROUND(L210*Parámetros!$B$113,0)</f>
        <v>109</v>
      </c>
      <c r="V210" s="147">
        <f t="shared" si="24"/>
        <v>645</v>
      </c>
      <c r="W210" s="147">
        <f t="shared" si="19"/>
        <v>681</v>
      </c>
      <c r="X210" s="68">
        <f t="shared" si="21"/>
        <v>8330</v>
      </c>
      <c r="Y210" s="69">
        <f>+ROUND(M210*Parámetros!$C$105,0)</f>
        <v>0</v>
      </c>
      <c r="Z210" s="69">
        <f>+ROUND(N210*Parámetros!$C$106,0)</f>
        <v>0</v>
      </c>
      <c r="AA210" s="69">
        <f>+ROUND(O210*Parámetros!$C$107,0)</f>
        <v>1</v>
      </c>
      <c r="AB210" s="69">
        <f>+ROUND(P210*Parámetros!$C$108,0)</f>
        <v>4</v>
      </c>
      <c r="AC210" s="69">
        <f>+ROUND(Q210*Parámetros!$C$109,0)</f>
        <v>6</v>
      </c>
      <c r="AD210" s="69">
        <f>+ROUND(R210*Parámetros!$C$110,0)</f>
        <v>16</v>
      </c>
      <c r="AE210" s="69">
        <f>+ROUND(S210*Parámetros!$C$111,0)</f>
        <v>32</v>
      </c>
      <c r="AF210" s="69">
        <f>+ROUND(T210*Parámetros!$C$112,0)</f>
        <v>40</v>
      </c>
      <c r="AG210" s="69">
        <f>+ROUND(U210*Parámetros!$C$113,0)</f>
        <v>77</v>
      </c>
      <c r="AH210" s="69">
        <f t="shared" si="25"/>
        <v>176</v>
      </c>
      <c r="AI210" s="148">
        <f t="shared" si="20"/>
        <v>185</v>
      </c>
      <c r="AJ210" s="68">
        <f t="shared" si="22"/>
        <v>2267</v>
      </c>
    </row>
    <row r="211" spans="1:36" x14ac:dyDescent="0.25">
      <c r="A211" s="22">
        <v>44093</v>
      </c>
      <c r="B211" s="145">
        <f t="shared" si="23"/>
        <v>201</v>
      </c>
      <c r="C211" s="65">
        <f>+'Modelo predictivo'!N208</f>
        <v>10281.880485974252</v>
      </c>
      <c r="D211" s="68">
        <f>+$C211*'Estructura Poblacion'!C$19</f>
        <v>419.43335182167073</v>
      </c>
      <c r="E211" s="68">
        <f>+$C211*'Estructura Poblacion'!D$19</f>
        <v>689.78762756282094</v>
      </c>
      <c r="F211" s="68">
        <f>+$C211*'Estructura Poblacion'!E$19</f>
        <v>2093.3594443724642</v>
      </c>
      <c r="G211" s="68">
        <f>+$C211*'Estructura Poblacion'!F$19</f>
        <v>2389.142391010198</v>
      </c>
      <c r="H211" s="68">
        <f>+$C211*'Estructura Poblacion'!G$19</f>
        <v>1913.088331052041</v>
      </c>
      <c r="I211" s="68">
        <f>+$C211*'Estructura Poblacion'!H$19</f>
        <v>1302.1016396742373</v>
      </c>
      <c r="J211" s="68">
        <f>+$C211*'Estructura Poblacion'!I$19</f>
        <v>692.58198700200592</v>
      </c>
      <c r="K211" s="68">
        <f>+$C211*'Estructura Poblacion'!J$19</f>
        <v>381.49992243473412</v>
      </c>
      <c r="L211" s="68">
        <f>+$C211*'Estructura Poblacion'!K$19</f>
        <v>400.88579104408024</v>
      </c>
      <c r="M211" s="147">
        <f>+ROUND(D211*Parámetros!$B$105,0)</f>
        <v>0</v>
      </c>
      <c r="N211" s="147">
        <f>+ROUND(E211*Parámetros!$B$106,0)</f>
        <v>2</v>
      </c>
      <c r="O211" s="147">
        <f>+ROUND(F211*Parámetros!$B$107,0)</f>
        <v>25</v>
      </c>
      <c r="P211" s="147">
        <f>+ROUND(G211*Parámetros!$B$108,0)</f>
        <v>76</v>
      </c>
      <c r="Q211" s="147">
        <f>+ROUND(H211*Parámetros!$B$109,0)</f>
        <v>94</v>
      </c>
      <c r="R211" s="147">
        <f>+ROUND(I211*Parámetros!$B$110,0)</f>
        <v>133</v>
      </c>
      <c r="S211" s="147">
        <f>+ROUND(J211*Parámetros!$B$111,0)</f>
        <v>115</v>
      </c>
      <c r="T211" s="147">
        <f>+ROUND(K211*Parámetros!$B$112,0)</f>
        <v>93</v>
      </c>
      <c r="U211" s="147">
        <f>+ROUND(L211*Parámetros!$B$113,0)</f>
        <v>109</v>
      </c>
      <c r="V211" s="147">
        <f t="shared" si="24"/>
        <v>647</v>
      </c>
      <c r="W211" s="147">
        <f t="shared" si="19"/>
        <v>687</v>
      </c>
      <c r="X211" s="68">
        <f t="shared" si="21"/>
        <v>8290</v>
      </c>
      <c r="Y211" s="69">
        <f>+ROUND(M211*Parámetros!$C$105,0)</f>
        <v>0</v>
      </c>
      <c r="Z211" s="69">
        <f>+ROUND(N211*Parámetros!$C$106,0)</f>
        <v>0</v>
      </c>
      <c r="AA211" s="69">
        <f>+ROUND(O211*Parámetros!$C$107,0)</f>
        <v>1</v>
      </c>
      <c r="AB211" s="69">
        <f>+ROUND(P211*Parámetros!$C$108,0)</f>
        <v>4</v>
      </c>
      <c r="AC211" s="69">
        <f>+ROUND(Q211*Parámetros!$C$109,0)</f>
        <v>6</v>
      </c>
      <c r="AD211" s="69">
        <f>+ROUND(R211*Parámetros!$C$110,0)</f>
        <v>16</v>
      </c>
      <c r="AE211" s="69">
        <f>+ROUND(S211*Parámetros!$C$111,0)</f>
        <v>32</v>
      </c>
      <c r="AF211" s="69">
        <f>+ROUND(T211*Parámetros!$C$112,0)</f>
        <v>40</v>
      </c>
      <c r="AG211" s="69">
        <f>+ROUND(U211*Parámetros!$C$113,0)</f>
        <v>77</v>
      </c>
      <c r="AH211" s="69">
        <f t="shared" si="25"/>
        <v>176</v>
      </c>
      <c r="AI211" s="148">
        <f t="shared" si="20"/>
        <v>185</v>
      </c>
      <c r="AJ211" s="68">
        <f t="shared" si="22"/>
        <v>2258</v>
      </c>
    </row>
    <row r="212" spans="1:36" x14ac:dyDescent="0.25">
      <c r="A212" s="22">
        <v>44094</v>
      </c>
      <c r="B212" s="145">
        <f t="shared" si="23"/>
        <v>202</v>
      </c>
      <c r="C212" s="65">
        <f>+'Modelo predictivo'!N209</f>
        <v>10307.983308546245</v>
      </c>
      <c r="D212" s="68">
        <f>+$C212*'Estructura Poblacion'!C$19</f>
        <v>420.49817594390322</v>
      </c>
      <c r="E212" s="68">
        <f>+$C212*'Estructura Poblacion'!D$19</f>
        <v>691.53880567456713</v>
      </c>
      <c r="F212" s="68">
        <f>+$C212*'Estructura Poblacion'!E$19</f>
        <v>2098.6738992749893</v>
      </c>
      <c r="G212" s="68">
        <f>+$C212*'Estructura Poblacion'!F$19</f>
        <v>2395.2077561947904</v>
      </c>
      <c r="H212" s="68">
        <f>+$C212*'Estructura Poblacion'!G$19</f>
        <v>1917.9451279519974</v>
      </c>
      <c r="I212" s="68">
        <f>+$C212*'Estructura Poblacion'!H$19</f>
        <v>1305.4073120283831</v>
      </c>
      <c r="J212" s="68">
        <f>+$C212*'Estructura Poblacion'!I$19</f>
        <v>694.34025921183502</v>
      </c>
      <c r="K212" s="68">
        <f>+$C212*'Estructura Poblacion'!J$19</f>
        <v>382.46844417549227</v>
      </c>
      <c r="L212" s="68">
        <f>+$C212*'Estructura Poblacion'!K$19</f>
        <v>401.90352809028798</v>
      </c>
      <c r="M212" s="147">
        <f>+ROUND(D212*Parámetros!$B$105,0)</f>
        <v>0</v>
      </c>
      <c r="N212" s="147">
        <f>+ROUND(E212*Parámetros!$B$106,0)</f>
        <v>2</v>
      </c>
      <c r="O212" s="147">
        <f>+ROUND(F212*Parámetros!$B$107,0)</f>
        <v>25</v>
      </c>
      <c r="P212" s="147">
        <f>+ROUND(G212*Parámetros!$B$108,0)</f>
        <v>77</v>
      </c>
      <c r="Q212" s="147">
        <f>+ROUND(H212*Parámetros!$B$109,0)</f>
        <v>94</v>
      </c>
      <c r="R212" s="147">
        <f>+ROUND(I212*Parámetros!$B$110,0)</f>
        <v>133</v>
      </c>
      <c r="S212" s="147">
        <f>+ROUND(J212*Parámetros!$B$111,0)</f>
        <v>115</v>
      </c>
      <c r="T212" s="147">
        <f>+ROUND(K212*Parámetros!$B$112,0)</f>
        <v>93</v>
      </c>
      <c r="U212" s="147">
        <f>+ROUND(L212*Parámetros!$B$113,0)</f>
        <v>110</v>
      </c>
      <c r="V212" s="147">
        <f t="shared" si="24"/>
        <v>649</v>
      </c>
      <c r="W212" s="147">
        <f t="shared" si="19"/>
        <v>702</v>
      </c>
      <c r="X212" s="68">
        <f t="shared" si="21"/>
        <v>8237</v>
      </c>
      <c r="Y212" s="69">
        <f>+ROUND(M212*Parámetros!$C$105,0)</f>
        <v>0</v>
      </c>
      <c r="Z212" s="69">
        <f>+ROUND(N212*Parámetros!$C$106,0)</f>
        <v>0</v>
      </c>
      <c r="AA212" s="69">
        <f>+ROUND(O212*Parámetros!$C$107,0)</f>
        <v>1</v>
      </c>
      <c r="AB212" s="69">
        <f>+ROUND(P212*Parámetros!$C$108,0)</f>
        <v>4</v>
      </c>
      <c r="AC212" s="69">
        <f>+ROUND(Q212*Parámetros!$C$109,0)</f>
        <v>6</v>
      </c>
      <c r="AD212" s="69">
        <f>+ROUND(R212*Parámetros!$C$110,0)</f>
        <v>16</v>
      </c>
      <c r="AE212" s="69">
        <f>+ROUND(S212*Parámetros!$C$111,0)</f>
        <v>32</v>
      </c>
      <c r="AF212" s="69">
        <f>+ROUND(T212*Parámetros!$C$112,0)</f>
        <v>40</v>
      </c>
      <c r="AG212" s="69">
        <f>+ROUND(U212*Parámetros!$C$113,0)</f>
        <v>78</v>
      </c>
      <c r="AH212" s="69">
        <f t="shared" si="25"/>
        <v>177</v>
      </c>
      <c r="AI212" s="148">
        <f t="shared" si="20"/>
        <v>190</v>
      </c>
      <c r="AJ212" s="68">
        <f t="shared" si="22"/>
        <v>2245</v>
      </c>
    </row>
    <row r="213" spans="1:36" x14ac:dyDescent="0.25">
      <c r="A213" s="22">
        <v>44095</v>
      </c>
      <c r="B213" s="145">
        <f t="shared" si="23"/>
        <v>203</v>
      </c>
      <c r="C213" s="65">
        <f>+'Modelo predictivo'!N210</f>
        <v>12247.256000205874</v>
      </c>
      <c r="D213" s="68">
        <f>+$C213*'Estructura Poblacion'!C$19</f>
        <v>499.60779468228509</v>
      </c>
      <c r="E213" s="68">
        <f>+$C213*'Estructura Poblacion'!D$19</f>
        <v>821.64013402612989</v>
      </c>
      <c r="F213" s="68">
        <f>+$C213*'Estructura Poblacion'!E$19</f>
        <v>2493.5038926635602</v>
      </c>
      <c r="G213" s="68">
        <f>+$C213*'Estructura Poblacion'!F$19</f>
        <v>2845.8255786536993</v>
      </c>
      <c r="H213" s="68">
        <f>+$C213*'Estructura Poblacion'!G$19</f>
        <v>2278.7740601889373</v>
      </c>
      <c r="I213" s="68">
        <f>+$C213*'Estructura Poblacion'!H$19</f>
        <v>1550.9976157700055</v>
      </c>
      <c r="J213" s="68">
        <f>+$C213*'Estructura Poblacion'!I$19</f>
        <v>824.96863365759077</v>
      </c>
      <c r="K213" s="68">
        <f>+$C213*'Estructura Poblacion'!J$19</f>
        <v>454.42341218520306</v>
      </c>
      <c r="L213" s="68">
        <f>+$C213*'Estructura Poblacion'!K$19</f>
        <v>477.51487837846327</v>
      </c>
      <c r="M213" s="147">
        <f>+ROUND(D213*Parámetros!$B$105,0)</f>
        <v>0</v>
      </c>
      <c r="N213" s="147">
        <f>+ROUND(E213*Parámetros!$B$106,0)</f>
        <v>2</v>
      </c>
      <c r="O213" s="147">
        <f>+ROUND(F213*Parámetros!$B$107,0)</f>
        <v>30</v>
      </c>
      <c r="P213" s="147">
        <f>+ROUND(G213*Parámetros!$B$108,0)</f>
        <v>91</v>
      </c>
      <c r="Q213" s="147">
        <f>+ROUND(H213*Parámetros!$B$109,0)</f>
        <v>112</v>
      </c>
      <c r="R213" s="147">
        <f>+ROUND(I213*Parámetros!$B$110,0)</f>
        <v>158</v>
      </c>
      <c r="S213" s="147">
        <f>+ROUND(J213*Parámetros!$B$111,0)</f>
        <v>137</v>
      </c>
      <c r="T213" s="147">
        <f>+ROUND(K213*Parámetros!$B$112,0)</f>
        <v>110</v>
      </c>
      <c r="U213" s="147">
        <f>+ROUND(L213*Parámetros!$B$113,0)</f>
        <v>130</v>
      </c>
      <c r="V213" s="147">
        <f t="shared" si="24"/>
        <v>770</v>
      </c>
      <c r="W213" s="147">
        <f t="shared" si="19"/>
        <v>717</v>
      </c>
      <c r="X213" s="68">
        <f t="shared" si="21"/>
        <v>8290</v>
      </c>
      <c r="Y213" s="69">
        <f>+ROUND(M213*Parámetros!$C$105,0)</f>
        <v>0</v>
      </c>
      <c r="Z213" s="69">
        <f>+ROUND(N213*Parámetros!$C$106,0)</f>
        <v>0</v>
      </c>
      <c r="AA213" s="69">
        <f>+ROUND(O213*Parámetros!$C$107,0)</f>
        <v>2</v>
      </c>
      <c r="AB213" s="69">
        <f>+ROUND(P213*Parámetros!$C$108,0)</f>
        <v>5</v>
      </c>
      <c r="AC213" s="69">
        <f>+ROUND(Q213*Parámetros!$C$109,0)</f>
        <v>7</v>
      </c>
      <c r="AD213" s="69">
        <f>+ROUND(R213*Parámetros!$C$110,0)</f>
        <v>19</v>
      </c>
      <c r="AE213" s="69">
        <f>+ROUND(S213*Parámetros!$C$111,0)</f>
        <v>38</v>
      </c>
      <c r="AF213" s="69">
        <f>+ROUND(T213*Parámetros!$C$112,0)</f>
        <v>48</v>
      </c>
      <c r="AG213" s="69">
        <f>+ROUND(U213*Parámetros!$C$113,0)</f>
        <v>92</v>
      </c>
      <c r="AH213" s="69">
        <f t="shared" si="25"/>
        <v>211</v>
      </c>
      <c r="AI213" s="148">
        <f t="shared" si="20"/>
        <v>195</v>
      </c>
      <c r="AJ213" s="68">
        <f t="shared" si="22"/>
        <v>2261</v>
      </c>
    </row>
    <row r="214" spans="1:36" x14ac:dyDescent="0.25">
      <c r="A214" s="22">
        <v>44096</v>
      </c>
      <c r="B214" s="145">
        <f t="shared" si="23"/>
        <v>204</v>
      </c>
      <c r="C214" s="65">
        <f>+'Modelo predictivo'!N211</f>
        <v>12445.500990860164</v>
      </c>
      <c r="D214" s="68">
        <f>+$C214*'Estructura Poblacion'!C$19</f>
        <v>507.69489130098361</v>
      </c>
      <c r="E214" s="68">
        <f>+$C214*'Estructura Poblacion'!D$19</f>
        <v>834.93993282909946</v>
      </c>
      <c r="F214" s="68">
        <f>+$C214*'Estructura Poblacion'!E$19</f>
        <v>2533.865966902003</v>
      </c>
      <c r="G214" s="68">
        <f>+$C214*'Estructura Poblacion'!F$19</f>
        <v>2891.8906454110579</v>
      </c>
      <c r="H214" s="68">
        <f>+$C214*'Estructura Poblacion'!G$19</f>
        <v>2315.6603261621317</v>
      </c>
      <c r="I214" s="68">
        <f>+$C214*'Estructura Poblacion'!H$19</f>
        <v>1576.103444197041</v>
      </c>
      <c r="J214" s="68">
        <f>+$C214*'Estructura Poblacion'!I$19</f>
        <v>838.32231051931251</v>
      </c>
      <c r="K214" s="68">
        <f>+$C214*'Estructura Poblacion'!J$19</f>
        <v>461.77911415634105</v>
      </c>
      <c r="L214" s="68">
        <f>+$C214*'Estructura Poblacion'!K$19</f>
        <v>485.24435938219438</v>
      </c>
      <c r="M214" s="147">
        <f>+ROUND(D214*Parámetros!$B$105,0)</f>
        <v>1</v>
      </c>
      <c r="N214" s="147">
        <f>+ROUND(E214*Parámetros!$B$106,0)</f>
        <v>3</v>
      </c>
      <c r="O214" s="147">
        <f>+ROUND(F214*Parámetros!$B$107,0)</f>
        <v>30</v>
      </c>
      <c r="P214" s="147">
        <f>+ROUND(G214*Parámetros!$B$108,0)</f>
        <v>93</v>
      </c>
      <c r="Q214" s="147">
        <f>+ROUND(H214*Parámetros!$B$109,0)</f>
        <v>113</v>
      </c>
      <c r="R214" s="147">
        <f>+ROUND(I214*Parámetros!$B$110,0)</f>
        <v>161</v>
      </c>
      <c r="S214" s="147">
        <f>+ROUND(J214*Parámetros!$B$111,0)</f>
        <v>139</v>
      </c>
      <c r="T214" s="147">
        <f>+ROUND(K214*Parámetros!$B$112,0)</f>
        <v>112</v>
      </c>
      <c r="U214" s="147">
        <f>+ROUND(L214*Parámetros!$B$113,0)</f>
        <v>132</v>
      </c>
      <c r="V214" s="147">
        <f t="shared" si="24"/>
        <v>784</v>
      </c>
      <c r="W214" s="147">
        <f t="shared" ref="W214:W277" si="26">+V202</f>
        <v>731</v>
      </c>
      <c r="X214" s="68">
        <f t="shared" si="21"/>
        <v>8343</v>
      </c>
      <c r="Y214" s="69">
        <f>+ROUND(M214*Parámetros!$C$105,0)</f>
        <v>0</v>
      </c>
      <c r="Z214" s="69">
        <f>+ROUND(N214*Parámetros!$C$106,0)</f>
        <v>0</v>
      </c>
      <c r="AA214" s="69">
        <f>+ROUND(O214*Parámetros!$C$107,0)</f>
        <v>2</v>
      </c>
      <c r="AB214" s="69">
        <f>+ROUND(P214*Parámetros!$C$108,0)</f>
        <v>5</v>
      </c>
      <c r="AC214" s="69">
        <f>+ROUND(Q214*Parámetros!$C$109,0)</f>
        <v>7</v>
      </c>
      <c r="AD214" s="69">
        <f>+ROUND(R214*Parámetros!$C$110,0)</f>
        <v>20</v>
      </c>
      <c r="AE214" s="69">
        <f>+ROUND(S214*Parámetros!$C$111,0)</f>
        <v>38</v>
      </c>
      <c r="AF214" s="69">
        <f>+ROUND(T214*Parámetros!$C$112,0)</f>
        <v>48</v>
      </c>
      <c r="AG214" s="69">
        <f>+ROUND(U214*Parámetros!$C$113,0)</f>
        <v>94</v>
      </c>
      <c r="AH214" s="69">
        <f t="shared" si="25"/>
        <v>214</v>
      </c>
      <c r="AI214" s="148">
        <f t="shared" ref="AI214:AI277" si="27">+AH202</f>
        <v>199</v>
      </c>
      <c r="AJ214" s="68">
        <f t="shared" si="22"/>
        <v>2276</v>
      </c>
    </row>
    <row r="215" spans="1:36" x14ac:dyDescent="0.25">
      <c r="A215" s="22">
        <v>44097</v>
      </c>
      <c r="B215" s="145">
        <f t="shared" si="23"/>
        <v>205</v>
      </c>
      <c r="C215" s="65">
        <f>+'Modelo predictivo'!N212</f>
        <v>12646.591983452439</v>
      </c>
      <c r="D215" s="68">
        <f>+$C215*'Estructura Poblacion'!C$19</f>
        <v>515.8980861503286</v>
      </c>
      <c r="E215" s="68">
        <f>+$C215*'Estructura Poblacion'!D$19</f>
        <v>848.4306633325026</v>
      </c>
      <c r="F215" s="68">
        <f>+$C215*'Estructura Poblacion'!E$19</f>
        <v>2574.8074784373207</v>
      </c>
      <c r="G215" s="68">
        <f>+$C215*'Estructura Poblacion'!F$19</f>
        <v>2938.6170215353372</v>
      </c>
      <c r="H215" s="68">
        <f>+$C215*'Estructura Poblacion'!G$19</f>
        <v>2353.0761307839357</v>
      </c>
      <c r="I215" s="68">
        <f>+$C215*'Estructura Poblacion'!H$19</f>
        <v>1601.5696914983303</v>
      </c>
      <c r="J215" s="68">
        <f>+$C215*'Estructura Poblacion'!I$19</f>
        <v>851.86769255402373</v>
      </c>
      <c r="K215" s="68">
        <f>+$C215*'Estructura Poblacion'!J$19</f>
        <v>469.24041446817864</v>
      </c>
      <c r="L215" s="68">
        <f>+$C215*'Estructura Poblacion'!K$19</f>
        <v>493.0848046924819</v>
      </c>
      <c r="M215" s="147">
        <f>+ROUND(D215*Parámetros!$B$105,0)</f>
        <v>1</v>
      </c>
      <c r="N215" s="147">
        <f>+ROUND(E215*Parámetros!$B$106,0)</f>
        <v>3</v>
      </c>
      <c r="O215" s="147">
        <f>+ROUND(F215*Parámetros!$B$107,0)</f>
        <v>31</v>
      </c>
      <c r="P215" s="147">
        <f>+ROUND(G215*Parámetros!$B$108,0)</f>
        <v>94</v>
      </c>
      <c r="Q215" s="147">
        <f>+ROUND(H215*Parámetros!$B$109,0)</f>
        <v>115</v>
      </c>
      <c r="R215" s="147">
        <f>+ROUND(I215*Parámetros!$B$110,0)</f>
        <v>163</v>
      </c>
      <c r="S215" s="147">
        <f>+ROUND(J215*Parámetros!$B$111,0)</f>
        <v>141</v>
      </c>
      <c r="T215" s="147">
        <f>+ROUND(K215*Parámetros!$B$112,0)</f>
        <v>114</v>
      </c>
      <c r="U215" s="147">
        <f>+ROUND(L215*Parámetros!$B$113,0)</f>
        <v>135</v>
      </c>
      <c r="V215" s="147">
        <f t="shared" si="24"/>
        <v>797</v>
      </c>
      <c r="W215" s="147">
        <f t="shared" si="26"/>
        <v>745</v>
      </c>
      <c r="X215" s="68">
        <f t="shared" si="21"/>
        <v>8395</v>
      </c>
      <c r="Y215" s="69">
        <f>+ROUND(M215*Parámetros!$C$105,0)</f>
        <v>0</v>
      </c>
      <c r="Z215" s="69">
        <f>+ROUND(N215*Parámetros!$C$106,0)</f>
        <v>0</v>
      </c>
      <c r="AA215" s="69">
        <f>+ROUND(O215*Parámetros!$C$107,0)</f>
        <v>2</v>
      </c>
      <c r="AB215" s="69">
        <f>+ROUND(P215*Parámetros!$C$108,0)</f>
        <v>5</v>
      </c>
      <c r="AC215" s="69">
        <f>+ROUND(Q215*Parámetros!$C$109,0)</f>
        <v>7</v>
      </c>
      <c r="AD215" s="69">
        <f>+ROUND(R215*Parámetros!$C$110,0)</f>
        <v>20</v>
      </c>
      <c r="AE215" s="69">
        <f>+ROUND(S215*Parámetros!$C$111,0)</f>
        <v>39</v>
      </c>
      <c r="AF215" s="69">
        <f>+ROUND(T215*Parámetros!$C$112,0)</f>
        <v>49</v>
      </c>
      <c r="AG215" s="69">
        <f>+ROUND(U215*Parámetros!$C$113,0)</f>
        <v>96</v>
      </c>
      <c r="AH215" s="69">
        <f t="shared" si="25"/>
        <v>218</v>
      </c>
      <c r="AI215" s="148">
        <f t="shared" si="27"/>
        <v>202</v>
      </c>
      <c r="AJ215" s="68">
        <f t="shared" si="22"/>
        <v>2292</v>
      </c>
    </row>
    <row r="216" spans="1:36" x14ac:dyDescent="0.25">
      <c r="A216" s="22">
        <v>44098</v>
      </c>
      <c r="B216" s="145">
        <f t="shared" si="23"/>
        <v>206</v>
      </c>
      <c r="C216" s="65">
        <f>+'Modelo predictivo'!N213</f>
        <v>12850.557421632111</v>
      </c>
      <c r="D216" s="68">
        <f>+$C216*'Estructura Poblacion'!C$19</f>
        <v>524.21853954483913</v>
      </c>
      <c r="E216" s="68">
        <f>+$C216*'Estructura Poblacion'!D$19</f>
        <v>862.11423375512027</v>
      </c>
      <c r="F216" s="68">
        <f>+$C216*'Estructura Poblacion'!E$19</f>
        <v>2616.3342183096065</v>
      </c>
      <c r="G216" s="68">
        <f>+$C216*'Estructura Poblacion'!F$19</f>
        <v>2986.0113163164101</v>
      </c>
      <c r="H216" s="68">
        <f>+$C216*'Estructura Poblacion'!G$19</f>
        <v>2391.0267663949735</v>
      </c>
      <c r="I216" s="68">
        <f>+$C216*'Estructura Poblacion'!H$19</f>
        <v>1627.3999597895163</v>
      </c>
      <c r="J216" s="68">
        <f>+$C216*'Estructura Poblacion'!I$19</f>
        <v>865.60669571078199</v>
      </c>
      <c r="K216" s="68">
        <f>+$C216*'Estructura Poblacion'!J$19</f>
        <v>476.80836849672988</v>
      </c>
      <c r="L216" s="68">
        <f>+$C216*'Estructura Poblacion'!K$19</f>
        <v>501.03732331413386</v>
      </c>
      <c r="M216" s="147">
        <f>+ROUND(D216*Parámetros!$B$105,0)</f>
        <v>1</v>
      </c>
      <c r="N216" s="147">
        <f>+ROUND(E216*Parámetros!$B$106,0)</f>
        <v>3</v>
      </c>
      <c r="O216" s="147">
        <f>+ROUND(F216*Parámetros!$B$107,0)</f>
        <v>31</v>
      </c>
      <c r="P216" s="147">
        <f>+ROUND(G216*Parámetros!$B$108,0)</f>
        <v>96</v>
      </c>
      <c r="Q216" s="147">
        <f>+ROUND(H216*Parámetros!$B$109,0)</f>
        <v>117</v>
      </c>
      <c r="R216" s="147">
        <f>+ROUND(I216*Parámetros!$B$110,0)</f>
        <v>166</v>
      </c>
      <c r="S216" s="147">
        <f>+ROUND(J216*Parámetros!$B$111,0)</f>
        <v>144</v>
      </c>
      <c r="T216" s="147">
        <f>+ROUND(K216*Parámetros!$B$112,0)</f>
        <v>116</v>
      </c>
      <c r="U216" s="147">
        <f>+ROUND(L216*Parámetros!$B$113,0)</f>
        <v>137</v>
      </c>
      <c r="V216" s="147">
        <f t="shared" si="24"/>
        <v>811</v>
      </c>
      <c r="W216" s="147">
        <f t="shared" si="26"/>
        <v>761</v>
      </c>
      <c r="X216" s="68">
        <f t="shared" si="21"/>
        <v>8445</v>
      </c>
      <c r="Y216" s="69">
        <f>+ROUND(M216*Parámetros!$C$105,0)</f>
        <v>0</v>
      </c>
      <c r="Z216" s="69">
        <f>+ROUND(N216*Parámetros!$C$106,0)</f>
        <v>0</v>
      </c>
      <c r="AA216" s="69">
        <f>+ROUND(O216*Parámetros!$C$107,0)</f>
        <v>2</v>
      </c>
      <c r="AB216" s="69">
        <f>+ROUND(P216*Parámetros!$C$108,0)</f>
        <v>5</v>
      </c>
      <c r="AC216" s="69">
        <f>+ROUND(Q216*Parámetros!$C$109,0)</f>
        <v>7</v>
      </c>
      <c r="AD216" s="69">
        <f>+ROUND(R216*Parámetros!$C$110,0)</f>
        <v>20</v>
      </c>
      <c r="AE216" s="69">
        <f>+ROUND(S216*Parámetros!$C$111,0)</f>
        <v>39</v>
      </c>
      <c r="AF216" s="69">
        <f>+ROUND(T216*Parámetros!$C$112,0)</f>
        <v>50</v>
      </c>
      <c r="AG216" s="69">
        <f>+ROUND(U216*Parámetros!$C$113,0)</f>
        <v>97</v>
      </c>
      <c r="AH216" s="69">
        <f t="shared" si="25"/>
        <v>220</v>
      </c>
      <c r="AI216" s="148">
        <f t="shared" si="27"/>
        <v>208</v>
      </c>
      <c r="AJ216" s="68">
        <f t="shared" si="22"/>
        <v>2304</v>
      </c>
    </row>
    <row r="217" spans="1:36" x14ac:dyDescent="0.25">
      <c r="A217" s="22">
        <v>44099</v>
      </c>
      <c r="B217" s="145">
        <f t="shared" si="23"/>
        <v>207</v>
      </c>
      <c r="C217" s="65">
        <f>+'Modelo predictivo'!N214</f>
        <v>13057.425589419901</v>
      </c>
      <c r="D217" s="68">
        <f>+$C217*'Estructura Poblacion'!C$19</f>
        <v>532.65740528722949</v>
      </c>
      <c r="E217" s="68">
        <f>+$C217*'Estructura Poblacion'!D$19</f>
        <v>875.99254160661303</v>
      </c>
      <c r="F217" s="68">
        <f>+$C217*'Estructura Poblacion'!E$19</f>
        <v>2658.4519450590401</v>
      </c>
      <c r="G217" s="68">
        <f>+$C217*'Estructura Poblacion'!F$19</f>
        <v>3034.0801019521332</v>
      </c>
      <c r="H217" s="68">
        <f>+$C217*'Estructura Poblacion'!G$19</f>
        <v>2429.5174956347073</v>
      </c>
      <c r="I217" s="68">
        <f>+$C217*'Estructura Poblacion'!H$19</f>
        <v>1653.597830970798</v>
      </c>
      <c r="J217" s="68">
        <f>+$C217*'Estructura Poblacion'!I$19</f>
        <v>879.54122518614156</v>
      </c>
      <c r="K217" s="68">
        <f>+$C217*'Estructura Poblacion'!J$19</f>
        <v>484.48402569512996</v>
      </c>
      <c r="L217" s="68">
        <f>+$C217*'Estructura Poblacion'!K$19</f>
        <v>509.10301802810909</v>
      </c>
      <c r="M217" s="147">
        <f>+ROUND(D217*Parámetros!$B$105,0)</f>
        <v>1</v>
      </c>
      <c r="N217" s="147">
        <f>+ROUND(E217*Parámetros!$B$106,0)</f>
        <v>3</v>
      </c>
      <c r="O217" s="147">
        <f>+ROUND(F217*Parámetros!$B$107,0)</f>
        <v>32</v>
      </c>
      <c r="P217" s="147">
        <f>+ROUND(G217*Parámetros!$B$108,0)</f>
        <v>97</v>
      </c>
      <c r="Q217" s="147">
        <f>+ROUND(H217*Parámetros!$B$109,0)</f>
        <v>119</v>
      </c>
      <c r="R217" s="147">
        <f>+ROUND(I217*Parámetros!$B$110,0)</f>
        <v>169</v>
      </c>
      <c r="S217" s="147">
        <f>+ROUND(J217*Parámetros!$B$111,0)</f>
        <v>146</v>
      </c>
      <c r="T217" s="147">
        <f>+ROUND(K217*Parámetros!$B$112,0)</f>
        <v>118</v>
      </c>
      <c r="U217" s="147">
        <f>+ROUND(L217*Parámetros!$B$113,0)</f>
        <v>139</v>
      </c>
      <c r="V217" s="147">
        <f t="shared" si="24"/>
        <v>824</v>
      </c>
      <c r="W217" s="147">
        <f t="shared" si="26"/>
        <v>776</v>
      </c>
      <c r="X217" s="68">
        <f t="shared" si="21"/>
        <v>8493</v>
      </c>
      <c r="Y217" s="69">
        <f>+ROUND(M217*Parámetros!$C$105,0)</f>
        <v>0</v>
      </c>
      <c r="Z217" s="69">
        <f>+ROUND(N217*Parámetros!$C$106,0)</f>
        <v>0</v>
      </c>
      <c r="AA217" s="69">
        <f>+ROUND(O217*Parámetros!$C$107,0)</f>
        <v>2</v>
      </c>
      <c r="AB217" s="69">
        <f>+ROUND(P217*Parámetros!$C$108,0)</f>
        <v>5</v>
      </c>
      <c r="AC217" s="69">
        <f>+ROUND(Q217*Parámetros!$C$109,0)</f>
        <v>7</v>
      </c>
      <c r="AD217" s="69">
        <f>+ROUND(R217*Parámetros!$C$110,0)</f>
        <v>21</v>
      </c>
      <c r="AE217" s="69">
        <f>+ROUND(S217*Parámetros!$C$111,0)</f>
        <v>40</v>
      </c>
      <c r="AF217" s="69">
        <f>+ROUND(T217*Parámetros!$C$112,0)</f>
        <v>51</v>
      </c>
      <c r="AG217" s="69">
        <f>+ROUND(U217*Parámetros!$C$113,0)</f>
        <v>99</v>
      </c>
      <c r="AH217" s="69">
        <f t="shared" si="25"/>
        <v>225</v>
      </c>
      <c r="AI217" s="148">
        <f t="shared" si="27"/>
        <v>212</v>
      </c>
      <c r="AJ217" s="68">
        <f t="shared" si="22"/>
        <v>2317</v>
      </c>
    </row>
    <row r="218" spans="1:36" x14ac:dyDescent="0.25">
      <c r="A218" s="22">
        <v>44100</v>
      </c>
      <c r="B218" s="145">
        <f t="shared" si="23"/>
        <v>208</v>
      </c>
      <c r="C218" s="65">
        <f>+'Modelo predictivo'!N215</f>
        <v>13267.224591121078</v>
      </c>
      <c r="D218" s="68">
        <f>+$C218*'Estructura Poblacion'!C$19</f>
        <v>541.21582984900135</v>
      </c>
      <c r="E218" s="68">
        <f>+$C218*'Estructura Poblacion'!D$19</f>
        <v>890.06747233994668</v>
      </c>
      <c r="F218" s="68">
        <f>+$C218*'Estructura Poblacion'!E$19</f>
        <v>2701.1663806362844</v>
      </c>
      <c r="G218" s="68">
        <f>+$C218*'Estructura Poblacion'!F$19</f>
        <v>3082.8299088808999</v>
      </c>
      <c r="H218" s="68">
        <f>+$C218*'Estructura Poblacion'!G$19</f>
        <v>2468.5535477040148</v>
      </c>
      <c r="I218" s="68">
        <f>+$C218*'Estructura Poblacion'!H$19</f>
        <v>1680.1668641831341</v>
      </c>
      <c r="J218" s="68">
        <f>+$C218*'Estructura Poblacion'!I$19</f>
        <v>893.67317407111921</v>
      </c>
      <c r="K218" s="68">
        <f>+$C218*'Estructura Poblacion'!J$19</f>
        <v>492.26842884833383</v>
      </c>
      <c r="L218" s="68">
        <f>+$C218*'Estructura Poblacion'!K$19</f>
        <v>517.28298460834355</v>
      </c>
      <c r="M218" s="147">
        <f>+ROUND(D218*Parámetros!$B$105,0)</f>
        <v>1</v>
      </c>
      <c r="N218" s="147">
        <f>+ROUND(E218*Parámetros!$B$106,0)</f>
        <v>3</v>
      </c>
      <c r="O218" s="147">
        <f>+ROUND(F218*Parámetros!$B$107,0)</f>
        <v>32</v>
      </c>
      <c r="P218" s="147">
        <f>+ROUND(G218*Parámetros!$B$108,0)</f>
        <v>99</v>
      </c>
      <c r="Q218" s="147">
        <f>+ROUND(H218*Parámetros!$B$109,0)</f>
        <v>121</v>
      </c>
      <c r="R218" s="147">
        <f>+ROUND(I218*Parámetros!$B$110,0)</f>
        <v>171</v>
      </c>
      <c r="S218" s="147">
        <f>+ROUND(J218*Parámetros!$B$111,0)</f>
        <v>148</v>
      </c>
      <c r="T218" s="147">
        <f>+ROUND(K218*Parámetros!$B$112,0)</f>
        <v>120</v>
      </c>
      <c r="U218" s="147">
        <f>+ROUND(L218*Parámetros!$B$113,0)</f>
        <v>141</v>
      </c>
      <c r="V218" s="147">
        <f t="shared" si="24"/>
        <v>836</v>
      </c>
      <c r="W218" s="147">
        <f t="shared" si="26"/>
        <v>639</v>
      </c>
      <c r="X218" s="68">
        <f t="shared" si="21"/>
        <v>8690</v>
      </c>
      <c r="Y218" s="69">
        <f>+ROUND(M218*Parámetros!$C$105,0)</f>
        <v>0</v>
      </c>
      <c r="Z218" s="69">
        <f>+ROUND(N218*Parámetros!$C$106,0)</f>
        <v>0</v>
      </c>
      <c r="AA218" s="69">
        <f>+ROUND(O218*Parámetros!$C$107,0)</f>
        <v>2</v>
      </c>
      <c r="AB218" s="69">
        <f>+ROUND(P218*Parámetros!$C$108,0)</f>
        <v>5</v>
      </c>
      <c r="AC218" s="69">
        <f>+ROUND(Q218*Parámetros!$C$109,0)</f>
        <v>8</v>
      </c>
      <c r="AD218" s="69">
        <f>+ROUND(R218*Parámetros!$C$110,0)</f>
        <v>21</v>
      </c>
      <c r="AE218" s="69">
        <f>+ROUND(S218*Parámetros!$C$111,0)</f>
        <v>41</v>
      </c>
      <c r="AF218" s="69">
        <f>+ROUND(T218*Parámetros!$C$112,0)</f>
        <v>52</v>
      </c>
      <c r="AG218" s="69">
        <f>+ROUND(U218*Parámetros!$C$113,0)</f>
        <v>100</v>
      </c>
      <c r="AH218" s="69">
        <f t="shared" si="25"/>
        <v>229</v>
      </c>
      <c r="AI218" s="148">
        <f t="shared" si="27"/>
        <v>175</v>
      </c>
      <c r="AJ218" s="68">
        <f t="shared" si="22"/>
        <v>2371</v>
      </c>
    </row>
    <row r="219" spans="1:36" x14ac:dyDescent="0.25">
      <c r="A219" s="22">
        <v>44101</v>
      </c>
      <c r="B219" s="145">
        <f t="shared" si="23"/>
        <v>209</v>
      </c>
      <c r="C219" s="65">
        <f>+'Modelo predictivo'!N216</f>
        <v>13479.982330515981</v>
      </c>
      <c r="D219" s="68">
        <f>+$C219*'Estructura Poblacion'!C$19</f>
        <v>549.89495152155303</v>
      </c>
      <c r="E219" s="68">
        <f>+$C219*'Estructura Poblacion'!D$19</f>
        <v>904.34089795533237</v>
      </c>
      <c r="F219" s="68">
        <f>+$C219*'Estructura Poblacion'!E$19</f>
        <v>2744.4832061657398</v>
      </c>
      <c r="G219" s="68">
        <f>+$C219*'Estructura Poblacion'!F$19</f>
        <v>3132.2672209462617</v>
      </c>
      <c r="H219" s="68">
        <f>+$C219*'Estructura Poblacion'!G$19</f>
        <v>2508.1401144932934</v>
      </c>
      <c r="I219" s="68">
        <f>+$C219*'Estructura Poblacion'!H$19</f>
        <v>1707.1105931729228</v>
      </c>
      <c r="J219" s="68">
        <f>+$C219*'Estructura Poblacion'!I$19</f>
        <v>908.00442194947993</v>
      </c>
      <c r="K219" s="68">
        <f>+$C219*'Estructura Poblacion'!J$19</f>
        <v>500.16261330099957</v>
      </c>
      <c r="L219" s="68">
        <f>+$C219*'Estructura Poblacion'!K$19</f>
        <v>525.57831101039858</v>
      </c>
      <c r="M219" s="147">
        <f>+ROUND(D219*Parámetros!$B$105,0)</f>
        <v>1</v>
      </c>
      <c r="N219" s="147">
        <f>+ROUND(E219*Parámetros!$B$106,0)</f>
        <v>3</v>
      </c>
      <c r="O219" s="147">
        <f>+ROUND(F219*Parámetros!$B$107,0)</f>
        <v>33</v>
      </c>
      <c r="P219" s="147">
        <f>+ROUND(G219*Parámetros!$B$108,0)</f>
        <v>100</v>
      </c>
      <c r="Q219" s="147">
        <f>+ROUND(H219*Parámetros!$B$109,0)</f>
        <v>123</v>
      </c>
      <c r="R219" s="147">
        <f>+ROUND(I219*Parámetros!$B$110,0)</f>
        <v>174</v>
      </c>
      <c r="S219" s="147">
        <f>+ROUND(J219*Parámetros!$B$111,0)</f>
        <v>151</v>
      </c>
      <c r="T219" s="147">
        <f>+ROUND(K219*Parámetros!$B$112,0)</f>
        <v>122</v>
      </c>
      <c r="U219" s="147">
        <f>+ROUND(L219*Parámetros!$B$113,0)</f>
        <v>143</v>
      </c>
      <c r="V219" s="147">
        <f t="shared" si="24"/>
        <v>850</v>
      </c>
      <c r="W219" s="147">
        <f t="shared" si="26"/>
        <v>641</v>
      </c>
      <c r="X219" s="68">
        <f t="shared" si="21"/>
        <v>8899</v>
      </c>
      <c r="Y219" s="69">
        <f>+ROUND(M219*Parámetros!$C$105,0)</f>
        <v>0</v>
      </c>
      <c r="Z219" s="69">
        <f>+ROUND(N219*Parámetros!$C$106,0)</f>
        <v>0</v>
      </c>
      <c r="AA219" s="69">
        <f>+ROUND(O219*Parámetros!$C$107,0)</f>
        <v>2</v>
      </c>
      <c r="AB219" s="69">
        <f>+ROUND(P219*Parámetros!$C$108,0)</f>
        <v>5</v>
      </c>
      <c r="AC219" s="69">
        <f>+ROUND(Q219*Parámetros!$C$109,0)</f>
        <v>8</v>
      </c>
      <c r="AD219" s="69">
        <f>+ROUND(R219*Parámetros!$C$110,0)</f>
        <v>21</v>
      </c>
      <c r="AE219" s="69">
        <f>+ROUND(S219*Parámetros!$C$111,0)</f>
        <v>41</v>
      </c>
      <c r="AF219" s="69">
        <f>+ROUND(T219*Parámetros!$C$112,0)</f>
        <v>53</v>
      </c>
      <c r="AG219" s="69">
        <f>+ROUND(U219*Parámetros!$C$113,0)</f>
        <v>101</v>
      </c>
      <c r="AH219" s="69">
        <f t="shared" si="25"/>
        <v>231</v>
      </c>
      <c r="AI219" s="148">
        <f t="shared" si="27"/>
        <v>175</v>
      </c>
      <c r="AJ219" s="68">
        <f t="shared" si="22"/>
        <v>2427</v>
      </c>
    </row>
    <row r="220" spans="1:36" x14ac:dyDescent="0.25">
      <c r="A220" s="22">
        <v>44102</v>
      </c>
      <c r="B220" s="145">
        <f t="shared" si="23"/>
        <v>210</v>
      </c>
      <c r="C220" s="65">
        <f>+'Modelo predictivo'!N217</f>
        <v>12135.664007671177</v>
      </c>
      <c r="D220" s="68">
        <f>+$C220*'Estructura Poblacion'!C$19</f>
        <v>495.05557259322904</v>
      </c>
      <c r="E220" s="68">
        <f>+$C220*'Estructura Poblacion'!D$19</f>
        <v>814.15368484102999</v>
      </c>
      <c r="F220" s="68">
        <f>+$C220*'Estructura Poblacion'!E$19</f>
        <v>2470.7841040210537</v>
      </c>
      <c r="G220" s="68">
        <f>+$C220*'Estructura Poblacion'!F$19</f>
        <v>2819.8955787645132</v>
      </c>
      <c r="H220" s="68">
        <f>+$C220*'Estructura Poblacion'!G$19</f>
        <v>2258.0108020429011</v>
      </c>
      <c r="I220" s="68">
        <f>+$C220*'Estructura Poblacion'!H$19</f>
        <v>1536.865559221385</v>
      </c>
      <c r="J220" s="68">
        <f>+$C220*'Estructura Poblacion'!I$19</f>
        <v>817.45185654384966</v>
      </c>
      <c r="K220" s="68">
        <f>+$C220*'Estructura Poblacion'!J$19</f>
        <v>450.2828917274523</v>
      </c>
      <c r="L220" s="68">
        <f>+$C220*'Estructura Poblacion'!K$19</f>
        <v>473.16395791576366</v>
      </c>
      <c r="M220" s="147">
        <f>+ROUND(D220*Parámetros!$B$105,0)</f>
        <v>0</v>
      </c>
      <c r="N220" s="147">
        <f>+ROUND(E220*Parámetros!$B$106,0)</f>
        <v>2</v>
      </c>
      <c r="O220" s="147">
        <f>+ROUND(F220*Parámetros!$B$107,0)</f>
        <v>30</v>
      </c>
      <c r="P220" s="147">
        <f>+ROUND(G220*Parámetros!$B$108,0)</f>
        <v>90</v>
      </c>
      <c r="Q220" s="147">
        <f>+ROUND(H220*Parámetros!$B$109,0)</f>
        <v>111</v>
      </c>
      <c r="R220" s="147">
        <f>+ROUND(I220*Parámetros!$B$110,0)</f>
        <v>157</v>
      </c>
      <c r="S220" s="147">
        <f>+ROUND(J220*Parámetros!$B$111,0)</f>
        <v>136</v>
      </c>
      <c r="T220" s="147">
        <f>+ROUND(K220*Parámetros!$B$112,0)</f>
        <v>109</v>
      </c>
      <c r="U220" s="147">
        <f>+ROUND(L220*Parámetros!$B$113,0)</f>
        <v>129</v>
      </c>
      <c r="V220" s="147">
        <f t="shared" si="24"/>
        <v>764</v>
      </c>
      <c r="W220" s="147">
        <f t="shared" si="26"/>
        <v>643</v>
      </c>
      <c r="X220" s="68">
        <f t="shared" si="21"/>
        <v>9020</v>
      </c>
      <c r="Y220" s="69">
        <f>+ROUND(M220*Parámetros!$C$105,0)</f>
        <v>0</v>
      </c>
      <c r="Z220" s="69">
        <f>+ROUND(N220*Parámetros!$C$106,0)</f>
        <v>0</v>
      </c>
      <c r="AA220" s="69">
        <f>+ROUND(O220*Parámetros!$C$107,0)</f>
        <v>2</v>
      </c>
      <c r="AB220" s="69">
        <f>+ROUND(P220*Parámetros!$C$108,0)</f>
        <v>5</v>
      </c>
      <c r="AC220" s="69">
        <f>+ROUND(Q220*Parámetros!$C$109,0)</f>
        <v>7</v>
      </c>
      <c r="AD220" s="69">
        <f>+ROUND(R220*Parámetros!$C$110,0)</f>
        <v>19</v>
      </c>
      <c r="AE220" s="69">
        <f>+ROUND(S220*Parámetros!$C$111,0)</f>
        <v>37</v>
      </c>
      <c r="AF220" s="69">
        <f>+ROUND(T220*Parámetros!$C$112,0)</f>
        <v>47</v>
      </c>
      <c r="AG220" s="69">
        <f>+ROUND(U220*Parámetros!$C$113,0)</f>
        <v>91</v>
      </c>
      <c r="AH220" s="69">
        <f t="shared" si="25"/>
        <v>208</v>
      </c>
      <c r="AI220" s="148">
        <f t="shared" si="27"/>
        <v>175</v>
      </c>
      <c r="AJ220" s="68">
        <f t="shared" si="22"/>
        <v>2460</v>
      </c>
    </row>
    <row r="221" spans="1:36" x14ac:dyDescent="0.25">
      <c r="A221" s="22">
        <v>44103</v>
      </c>
      <c r="B221" s="145">
        <f t="shared" si="23"/>
        <v>211</v>
      </c>
      <c r="C221" s="65">
        <f>+'Modelo predictivo'!N218</f>
        <v>12208.717289738357</v>
      </c>
      <c r="D221" s="68">
        <f>+$C221*'Estructura Poblacion'!C$19</f>
        <v>498.03566782005151</v>
      </c>
      <c r="E221" s="68">
        <f>+$C221*'Estructura Poblacion'!D$19</f>
        <v>819.05466090193022</v>
      </c>
      <c r="F221" s="68">
        <f>+$C221*'Estructura Poblacion'!E$19</f>
        <v>2485.6575289909651</v>
      </c>
      <c r="G221" s="68">
        <f>+$C221*'Estructura Poblacion'!F$19</f>
        <v>2836.8705565642658</v>
      </c>
      <c r="H221" s="68">
        <f>+$C221*'Estructura Poblacion'!G$19</f>
        <v>2271.603391614276</v>
      </c>
      <c r="I221" s="68">
        <f>+$C221*'Estructura Poblacion'!H$19</f>
        <v>1546.1170573780712</v>
      </c>
      <c r="J221" s="68">
        <f>+$C221*'Estructura Poblacion'!I$19</f>
        <v>822.3726866702184</v>
      </c>
      <c r="K221" s="68">
        <f>+$C221*'Estructura Poblacion'!J$19</f>
        <v>452.99346801553986</v>
      </c>
      <c r="L221" s="68">
        <f>+$C221*'Estructura Poblacion'!K$19</f>
        <v>476.01227178303895</v>
      </c>
      <c r="M221" s="147">
        <f>+ROUND(D221*Parámetros!$B$105,0)</f>
        <v>0</v>
      </c>
      <c r="N221" s="147">
        <f>+ROUND(E221*Parámetros!$B$106,0)</f>
        <v>2</v>
      </c>
      <c r="O221" s="147">
        <f>+ROUND(F221*Parámetros!$B$107,0)</f>
        <v>30</v>
      </c>
      <c r="P221" s="147">
        <f>+ROUND(G221*Parámetros!$B$108,0)</f>
        <v>91</v>
      </c>
      <c r="Q221" s="147">
        <f>+ROUND(H221*Parámetros!$B$109,0)</f>
        <v>111</v>
      </c>
      <c r="R221" s="147">
        <f>+ROUND(I221*Parámetros!$B$110,0)</f>
        <v>158</v>
      </c>
      <c r="S221" s="147">
        <f>+ROUND(J221*Parámetros!$B$111,0)</f>
        <v>137</v>
      </c>
      <c r="T221" s="147">
        <f>+ROUND(K221*Parámetros!$B$112,0)</f>
        <v>110</v>
      </c>
      <c r="U221" s="147">
        <f>+ROUND(L221*Parámetros!$B$113,0)</f>
        <v>130</v>
      </c>
      <c r="V221" s="147">
        <f t="shared" si="24"/>
        <v>769</v>
      </c>
      <c r="W221" s="147">
        <f t="shared" si="26"/>
        <v>643</v>
      </c>
      <c r="X221" s="68">
        <f t="shared" si="21"/>
        <v>9146</v>
      </c>
      <c r="Y221" s="69">
        <f>+ROUND(M221*Parámetros!$C$105,0)</f>
        <v>0</v>
      </c>
      <c r="Z221" s="69">
        <f>+ROUND(N221*Parámetros!$C$106,0)</f>
        <v>0</v>
      </c>
      <c r="AA221" s="69">
        <f>+ROUND(O221*Parámetros!$C$107,0)</f>
        <v>2</v>
      </c>
      <c r="AB221" s="69">
        <f>+ROUND(P221*Parámetros!$C$108,0)</f>
        <v>5</v>
      </c>
      <c r="AC221" s="69">
        <f>+ROUND(Q221*Parámetros!$C$109,0)</f>
        <v>7</v>
      </c>
      <c r="AD221" s="69">
        <f>+ROUND(R221*Parámetros!$C$110,0)</f>
        <v>19</v>
      </c>
      <c r="AE221" s="69">
        <f>+ROUND(S221*Parámetros!$C$111,0)</f>
        <v>38</v>
      </c>
      <c r="AF221" s="69">
        <f>+ROUND(T221*Parámetros!$C$112,0)</f>
        <v>48</v>
      </c>
      <c r="AG221" s="69">
        <f>+ROUND(U221*Parámetros!$C$113,0)</f>
        <v>92</v>
      </c>
      <c r="AH221" s="69">
        <f t="shared" si="25"/>
        <v>211</v>
      </c>
      <c r="AI221" s="148">
        <f t="shared" si="27"/>
        <v>175</v>
      </c>
      <c r="AJ221" s="68">
        <f t="shared" si="22"/>
        <v>2496</v>
      </c>
    </row>
    <row r="222" spans="1:36" x14ac:dyDescent="0.25">
      <c r="A222" s="22">
        <v>44104</v>
      </c>
      <c r="B222" s="145">
        <f t="shared" si="23"/>
        <v>212</v>
      </c>
      <c r="C222" s="65">
        <f>+'Modelo predictivo'!N219</f>
        <v>12281.926312848926</v>
      </c>
      <c r="D222" s="68">
        <f>+$C222*'Estructura Poblacion'!C$19</f>
        <v>501.02211626095129</v>
      </c>
      <c r="E222" s="68">
        <f>+$C222*'Estructura Poblacion'!D$19</f>
        <v>823.96608526992566</v>
      </c>
      <c r="F222" s="68">
        <f>+$C222*'Estructura Poblacion'!E$19</f>
        <v>2500.5626623613489</v>
      </c>
      <c r="G222" s="68">
        <f>+$C222*'Estructura Poblacion'!F$19</f>
        <v>2853.8817230290483</v>
      </c>
      <c r="H222" s="68">
        <f>+$C222*'Estructura Poblacion'!G$19</f>
        <v>2285.2249589950288</v>
      </c>
      <c r="I222" s="68">
        <f>+$C222*'Estructura Poblacion'!H$19</f>
        <v>1555.3882786455483</v>
      </c>
      <c r="J222" s="68">
        <f>+$C222*'Estructura Poblacion'!I$19</f>
        <v>827.30400743022517</v>
      </c>
      <c r="K222" s="68">
        <f>+$C222*'Estructura Poblacion'!J$19</f>
        <v>455.70982293488595</v>
      </c>
      <c r="L222" s="68">
        <f>+$C222*'Estructura Poblacion'!K$19</f>
        <v>478.86665792196362</v>
      </c>
      <c r="M222" s="147">
        <f>+ROUND(D222*Parámetros!$B$105,0)</f>
        <v>1</v>
      </c>
      <c r="N222" s="147">
        <f>+ROUND(E222*Parámetros!$B$106,0)</f>
        <v>2</v>
      </c>
      <c r="O222" s="147">
        <f>+ROUND(F222*Parámetros!$B$107,0)</f>
        <v>30</v>
      </c>
      <c r="P222" s="147">
        <f>+ROUND(G222*Parámetros!$B$108,0)</f>
        <v>91</v>
      </c>
      <c r="Q222" s="147">
        <f>+ROUND(H222*Parámetros!$B$109,0)</f>
        <v>112</v>
      </c>
      <c r="R222" s="147">
        <f>+ROUND(I222*Parámetros!$B$110,0)</f>
        <v>159</v>
      </c>
      <c r="S222" s="147">
        <f>+ROUND(J222*Parámetros!$B$111,0)</f>
        <v>137</v>
      </c>
      <c r="T222" s="147">
        <f>+ROUND(K222*Parámetros!$B$112,0)</f>
        <v>111</v>
      </c>
      <c r="U222" s="147">
        <f>+ROUND(L222*Parámetros!$B$113,0)</f>
        <v>131</v>
      </c>
      <c r="V222" s="147">
        <f t="shared" si="24"/>
        <v>774</v>
      </c>
      <c r="W222" s="147">
        <f t="shared" si="26"/>
        <v>645</v>
      </c>
      <c r="X222" s="68">
        <f t="shared" si="21"/>
        <v>9275</v>
      </c>
      <c r="Y222" s="69">
        <f>+ROUND(M222*Parámetros!$C$105,0)</f>
        <v>0</v>
      </c>
      <c r="Z222" s="69">
        <f>+ROUND(N222*Parámetros!$C$106,0)</f>
        <v>0</v>
      </c>
      <c r="AA222" s="69">
        <f>+ROUND(O222*Parámetros!$C$107,0)</f>
        <v>2</v>
      </c>
      <c r="AB222" s="69">
        <f>+ROUND(P222*Parámetros!$C$108,0)</f>
        <v>5</v>
      </c>
      <c r="AC222" s="69">
        <f>+ROUND(Q222*Parámetros!$C$109,0)</f>
        <v>7</v>
      </c>
      <c r="AD222" s="69">
        <f>+ROUND(R222*Parámetros!$C$110,0)</f>
        <v>19</v>
      </c>
      <c r="AE222" s="69">
        <f>+ROUND(S222*Parámetros!$C$111,0)</f>
        <v>38</v>
      </c>
      <c r="AF222" s="69">
        <f>+ROUND(T222*Parámetros!$C$112,0)</f>
        <v>48</v>
      </c>
      <c r="AG222" s="69">
        <f>+ROUND(U222*Parámetros!$C$113,0)</f>
        <v>93</v>
      </c>
      <c r="AH222" s="69">
        <f t="shared" si="25"/>
        <v>212</v>
      </c>
      <c r="AI222" s="148">
        <f t="shared" si="27"/>
        <v>176</v>
      </c>
      <c r="AJ222" s="68">
        <f t="shared" si="22"/>
        <v>2532</v>
      </c>
    </row>
    <row r="223" spans="1:36" x14ac:dyDescent="0.25">
      <c r="A223" s="22">
        <v>44105</v>
      </c>
      <c r="B223" s="145">
        <f t="shared" si="23"/>
        <v>213</v>
      </c>
      <c r="C223" s="65">
        <f>+'Modelo predictivo'!N220</f>
        <v>12355.286957323551</v>
      </c>
      <c r="D223" s="68">
        <f>+$C223*'Estructura Poblacion'!C$19</f>
        <v>504.01474986000591</v>
      </c>
      <c r="E223" s="68">
        <f>+$C223*'Estructura Poblacion'!D$19</f>
        <v>828.88768156523963</v>
      </c>
      <c r="F223" s="68">
        <f>+$C223*'Estructura Poblacion'!E$19</f>
        <v>2515.4986653780825</v>
      </c>
      <c r="G223" s="68">
        <f>+$C223*'Estructura Poblacion'!F$19</f>
        <v>2870.9281208922839</v>
      </c>
      <c r="H223" s="68">
        <f>+$C223*'Estructura Poblacion'!G$19</f>
        <v>2298.8747376609367</v>
      </c>
      <c r="I223" s="68">
        <f>+$C223*'Estructura Poblacion'!H$19</f>
        <v>1564.6787013059043</v>
      </c>
      <c r="J223" s="68">
        <f>+$C223*'Estructura Poblacion'!I$19</f>
        <v>832.24554132446679</v>
      </c>
      <c r="K223" s="68">
        <f>+$C223*'Estructura Poblacion'!J$19</f>
        <v>458.43180362849637</v>
      </c>
      <c r="L223" s="68">
        <f>+$C223*'Estructura Poblacion'!K$19</f>
        <v>481.72695570813528</v>
      </c>
      <c r="M223" s="147">
        <f>+ROUND(D223*Parámetros!$B$105,0)</f>
        <v>1</v>
      </c>
      <c r="N223" s="147">
        <f>+ROUND(E223*Parámetros!$B$106,0)</f>
        <v>2</v>
      </c>
      <c r="O223" s="147">
        <f>+ROUND(F223*Parámetros!$B$107,0)</f>
        <v>30</v>
      </c>
      <c r="P223" s="147">
        <f>+ROUND(G223*Parámetros!$B$108,0)</f>
        <v>92</v>
      </c>
      <c r="Q223" s="147">
        <f>+ROUND(H223*Parámetros!$B$109,0)</f>
        <v>113</v>
      </c>
      <c r="R223" s="147">
        <f>+ROUND(I223*Parámetros!$B$110,0)</f>
        <v>160</v>
      </c>
      <c r="S223" s="147">
        <f>+ROUND(J223*Parámetros!$B$111,0)</f>
        <v>138</v>
      </c>
      <c r="T223" s="147">
        <f>+ROUND(K223*Parámetros!$B$112,0)</f>
        <v>111</v>
      </c>
      <c r="U223" s="147">
        <f>+ROUND(L223*Parámetros!$B$113,0)</f>
        <v>132</v>
      </c>
      <c r="V223" s="147">
        <f t="shared" si="24"/>
        <v>779</v>
      </c>
      <c r="W223" s="147">
        <f t="shared" si="26"/>
        <v>647</v>
      </c>
      <c r="X223" s="68">
        <f t="shared" si="21"/>
        <v>9407</v>
      </c>
      <c r="Y223" s="69">
        <f>+ROUND(M223*Parámetros!$C$105,0)</f>
        <v>0</v>
      </c>
      <c r="Z223" s="69">
        <f>+ROUND(N223*Parámetros!$C$106,0)</f>
        <v>0</v>
      </c>
      <c r="AA223" s="69">
        <f>+ROUND(O223*Parámetros!$C$107,0)</f>
        <v>2</v>
      </c>
      <c r="AB223" s="69">
        <f>+ROUND(P223*Parámetros!$C$108,0)</f>
        <v>5</v>
      </c>
      <c r="AC223" s="69">
        <f>+ROUND(Q223*Parámetros!$C$109,0)</f>
        <v>7</v>
      </c>
      <c r="AD223" s="69">
        <f>+ROUND(R223*Parámetros!$C$110,0)</f>
        <v>20</v>
      </c>
      <c r="AE223" s="69">
        <f>+ROUND(S223*Parámetros!$C$111,0)</f>
        <v>38</v>
      </c>
      <c r="AF223" s="69">
        <f>+ROUND(T223*Parámetros!$C$112,0)</f>
        <v>48</v>
      </c>
      <c r="AG223" s="69">
        <f>+ROUND(U223*Parámetros!$C$113,0)</f>
        <v>94</v>
      </c>
      <c r="AH223" s="69">
        <f t="shared" si="25"/>
        <v>214</v>
      </c>
      <c r="AI223" s="148">
        <f t="shared" si="27"/>
        <v>176</v>
      </c>
      <c r="AJ223" s="68">
        <f t="shared" si="22"/>
        <v>2570</v>
      </c>
    </row>
    <row r="224" spans="1:36" x14ac:dyDescent="0.25">
      <c r="A224" s="22">
        <v>44106</v>
      </c>
      <c r="B224" s="145">
        <f t="shared" si="23"/>
        <v>214</v>
      </c>
      <c r="C224" s="65">
        <f>+'Modelo predictivo'!N221</f>
        <v>12428.795036129653</v>
      </c>
      <c r="D224" s="68">
        <f>+$C224*'Estructura Poblacion'!C$19</f>
        <v>507.0133978137215</v>
      </c>
      <c r="E224" s="68">
        <f>+$C224*'Estructura Poblacion'!D$19</f>
        <v>833.81916888952139</v>
      </c>
      <c r="F224" s="68">
        <f>+$C224*'Estructura Poblacion'!E$19</f>
        <v>2530.4646855741294</v>
      </c>
      <c r="G224" s="68">
        <f>+$C224*'Estructura Poblacion'!F$19</f>
        <v>2888.0087772369038</v>
      </c>
      <c r="H224" s="68">
        <f>+$C224*'Estructura Poblacion'!G$19</f>
        <v>2312.551948555757</v>
      </c>
      <c r="I224" s="68">
        <f>+$C224*'Estructura Poblacion'!H$19</f>
        <v>1573.9877951115848</v>
      </c>
      <c r="J224" s="68">
        <f>+$C224*'Estructura Poblacion'!I$19</f>
        <v>837.19700631666149</v>
      </c>
      <c r="K224" s="68">
        <f>+$C224*'Estructura Poblacion'!J$19</f>
        <v>461.1592547402953</v>
      </c>
      <c r="L224" s="68">
        <f>+$C224*'Estructura Poblacion'!K$19</f>
        <v>484.59300189107944</v>
      </c>
      <c r="M224" s="147">
        <f>+ROUND(D224*Parámetros!$B$105,0)</f>
        <v>1</v>
      </c>
      <c r="N224" s="147">
        <f>+ROUND(E224*Parámetros!$B$106,0)</f>
        <v>3</v>
      </c>
      <c r="O224" s="147">
        <f>+ROUND(F224*Parámetros!$B$107,0)</f>
        <v>30</v>
      </c>
      <c r="P224" s="147">
        <f>+ROUND(G224*Parámetros!$B$108,0)</f>
        <v>92</v>
      </c>
      <c r="Q224" s="147">
        <f>+ROUND(H224*Parámetros!$B$109,0)</f>
        <v>113</v>
      </c>
      <c r="R224" s="147">
        <f>+ROUND(I224*Parámetros!$B$110,0)</f>
        <v>161</v>
      </c>
      <c r="S224" s="147">
        <f>+ROUND(J224*Parámetros!$B$111,0)</f>
        <v>139</v>
      </c>
      <c r="T224" s="147">
        <f>+ROUND(K224*Parámetros!$B$112,0)</f>
        <v>112</v>
      </c>
      <c r="U224" s="147">
        <f>+ROUND(L224*Parámetros!$B$113,0)</f>
        <v>132</v>
      </c>
      <c r="V224" s="147">
        <f t="shared" si="24"/>
        <v>783</v>
      </c>
      <c r="W224" s="147">
        <f t="shared" si="26"/>
        <v>649</v>
      </c>
      <c r="X224" s="68">
        <f t="shared" si="21"/>
        <v>9541</v>
      </c>
      <c r="Y224" s="69">
        <f>+ROUND(M224*Parámetros!$C$105,0)</f>
        <v>0</v>
      </c>
      <c r="Z224" s="69">
        <f>+ROUND(N224*Parámetros!$C$106,0)</f>
        <v>0</v>
      </c>
      <c r="AA224" s="69">
        <f>+ROUND(O224*Parámetros!$C$107,0)</f>
        <v>2</v>
      </c>
      <c r="AB224" s="69">
        <f>+ROUND(P224*Parámetros!$C$108,0)</f>
        <v>5</v>
      </c>
      <c r="AC224" s="69">
        <f>+ROUND(Q224*Parámetros!$C$109,0)</f>
        <v>7</v>
      </c>
      <c r="AD224" s="69">
        <f>+ROUND(R224*Parámetros!$C$110,0)</f>
        <v>20</v>
      </c>
      <c r="AE224" s="69">
        <f>+ROUND(S224*Parámetros!$C$111,0)</f>
        <v>38</v>
      </c>
      <c r="AF224" s="69">
        <f>+ROUND(T224*Parámetros!$C$112,0)</f>
        <v>48</v>
      </c>
      <c r="AG224" s="69">
        <f>+ROUND(U224*Parámetros!$C$113,0)</f>
        <v>94</v>
      </c>
      <c r="AH224" s="69">
        <f t="shared" si="25"/>
        <v>214</v>
      </c>
      <c r="AI224" s="148">
        <f t="shared" si="27"/>
        <v>177</v>
      </c>
      <c r="AJ224" s="68">
        <f t="shared" si="22"/>
        <v>2607</v>
      </c>
    </row>
    <row r="225" spans="1:36" x14ac:dyDescent="0.25">
      <c r="A225" s="22">
        <v>44107</v>
      </c>
      <c r="B225" s="145">
        <f t="shared" si="23"/>
        <v>215</v>
      </c>
      <c r="C225" s="65">
        <f>+'Modelo predictivo'!N222</f>
        <v>12502.446294769645</v>
      </c>
      <c r="D225" s="68">
        <f>+$C225*'Estructura Poblacion'!C$19</f>
        <v>510.01788656647409</v>
      </c>
      <c r="E225" s="68">
        <f>+$C225*'Estructura Poblacion'!D$19</f>
        <v>838.76026181834879</v>
      </c>
      <c r="F225" s="68">
        <f>+$C225*'Estructura Poblacion'!E$19</f>
        <v>2545.4598567467824</v>
      </c>
      <c r="G225" s="68">
        <f>+$C225*'Estructura Poblacion'!F$19</f>
        <v>2905.1227034693757</v>
      </c>
      <c r="H225" s="68">
        <f>+$C225*'Estructura Poblacion'!G$19</f>
        <v>2326.2558000704357</v>
      </c>
      <c r="I225" s="68">
        <f>+$C225*'Estructura Poblacion'!H$19</f>
        <v>1583.3150212712376</v>
      </c>
      <c r="J225" s="68">
        <f>+$C225*'Estructura Poblacion'!I$19</f>
        <v>842.15811582612002</v>
      </c>
      <c r="K225" s="68">
        <f>+$C225*'Estructura Poblacion'!J$19</f>
        <v>463.89201841097855</v>
      </c>
      <c r="L225" s="68">
        <f>+$C225*'Estructura Poblacion'!K$19</f>
        <v>487.46463058989207</v>
      </c>
      <c r="M225" s="147">
        <f>+ROUND(D225*Parámetros!$B$105,0)</f>
        <v>1</v>
      </c>
      <c r="N225" s="147">
        <f>+ROUND(E225*Parámetros!$B$106,0)</f>
        <v>3</v>
      </c>
      <c r="O225" s="147">
        <f>+ROUND(F225*Parámetros!$B$107,0)</f>
        <v>31</v>
      </c>
      <c r="P225" s="147">
        <f>+ROUND(G225*Parámetros!$B$108,0)</f>
        <v>93</v>
      </c>
      <c r="Q225" s="147">
        <f>+ROUND(H225*Parámetros!$B$109,0)</f>
        <v>114</v>
      </c>
      <c r="R225" s="147">
        <f>+ROUND(I225*Parámetros!$B$110,0)</f>
        <v>161</v>
      </c>
      <c r="S225" s="147">
        <f>+ROUND(J225*Parámetros!$B$111,0)</f>
        <v>140</v>
      </c>
      <c r="T225" s="147">
        <f>+ROUND(K225*Parámetros!$B$112,0)</f>
        <v>113</v>
      </c>
      <c r="U225" s="147">
        <f>+ROUND(L225*Parámetros!$B$113,0)</f>
        <v>133</v>
      </c>
      <c r="V225" s="147">
        <f t="shared" si="24"/>
        <v>789</v>
      </c>
      <c r="W225" s="147">
        <f t="shared" si="26"/>
        <v>770</v>
      </c>
      <c r="X225" s="68">
        <f t="shared" si="21"/>
        <v>9560</v>
      </c>
      <c r="Y225" s="69">
        <f>+ROUND(M225*Parámetros!$C$105,0)</f>
        <v>0</v>
      </c>
      <c r="Z225" s="69">
        <f>+ROUND(N225*Parámetros!$C$106,0)</f>
        <v>0</v>
      </c>
      <c r="AA225" s="69">
        <f>+ROUND(O225*Parámetros!$C$107,0)</f>
        <v>2</v>
      </c>
      <c r="AB225" s="69">
        <f>+ROUND(P225*Parámetros!$C$108,0)</f>
        <v>5</v>
      </c>
      <c r="AC225" s="69">
        <f>+ROUND(Q225*Parámetros!$C$109,0)</f>
        <v>7</v>
      </c>
      <c r="AD225" s="69">
        <f>+ROUND(R225*Parámetros!$C$110,0)</f>
        <v>20</v>
      </c>
      <c r="AE225" s="69">
        <f>+ROUND(S225*Parámetros!$C$111,0)</f>
        <v>38</v>
      </c>
      <c r="AF225" s="69">
        <f>+ROUND(T225*Parámetros!$C$112,0)</f>
        <v>49</v>
      </c>
      <c r="AG225" s="69">
        <f>+ROUND(U225*Parámetros!$C$113,0)</f>
        <v>94</v>
      </c>
      <c r="AH225" s="69">
        <f t="shared" si="25"/>
        <v>215</v>
      </c>
      <c r="AI225" s="148">
        <f t="shared" si="27"/>
        <v>211</v>
      </c>
      <c r="AJ225" s="68">
        <f t="shared" si="22"/>
        <v>2611</v>
      </c>
    </row>
    <row r="226" spans="1:36" x14ac:dyDescent="0.25">
      <c r="A226" s="22">
        <v>44108</v>
      </c>
      <c r="B226" s="145">
        <f t="shared" si="23"/>
        <v>216</v>
      </c>
      <c r="C226" s="65">
        <f>+'Modelo predictivo'!N223</f>
        <v>12576.236411243677</v>
      </c>
      <c r="D226" s="68">
        <f>+$C226*'Estructura Poblacion'!C$19</f>
        <v>513.02803980898989</v>
      </c>
      <c r="E226" s="68">
        <f>+$C226*'Estructura Poblacion'!D$19</f>
        <v>843.71067039872867</v>
      </c>
      <c r="F226" s="68">
        <f>+$C226*'Estructura Poblacion'!E$19</f>
        <v>2560.4832989500815</v>
      </c>
      <c r="G226" s="68">
        <f>+$C226*'Estructura Poblacion'!F$19</f>
        <v>2922.268895311051</v>
      </c>
      <c r="H226" s="68">
        <f>+$C226*'Estructura Poblacion'!G$19</f>
        <v>2339.985488036174</v>
      </c>
      <c r="I226" s="68">
        <f>+$C226*'Estructura Poblacion'!H$19</f>
        <v>1592.6598324449969</v>
      </c>
      <c r="J226" s="68">
        <f>+$C226*'Estructura Poblacion'!I$19</f>
        <v>847.1285787252375</v>
      </c>
      <c r="K226" s="68">
        <f>+$C226*'Estructura Poblacion'!J$19</f>
        <v>466.62993427663122</v>
      </c>
      <c r="L226" s="68">
        <f>+$C226*'Estructura Poblacion'!K$19</f>
        <v>490.34167329178695</v>
      </c>
      <c r="M226" s="147">
        <f>+ROUND(D226*Parámetros!$B$105,0)</f>
        <v>1</v>
      </c>
      <c r="N226" s="147">
        <f>+ROUND(E226*Parámetros!$B$106,0)</f>
        <v>3</v>
      </c>
      <c r="O226" s="147">
        <f>+ROUND(F226*Parámetros!$B$107,0)</f>
        <v>31</v>
      </c>
      <c r="P226" s="147">
        <f>+ROUND(G226*Parámetros!$B$108,0)</f>
        <v>94</v>
      </c>
      <c r="Q226" s="147">
        <f>+ROUND(H226*Parámetros!$B$109,0)</f>
        <v>115</v>
      </c>
      <c r="R226" s="147">
        <f>+ROUND(I226*Parámetros!$B$110,0)</f>
        <v>162</v>
      </c>
      <c r="S226" s="147">
        <f>+ROUND(J226*Parámetros!$B$111,0)</f>
        <v>141</v>
      </c>
      <c r="T226" s="147">
        <f>+ROUND(K226*Parámetros!$B$112,0)</f>
        <v>113</v>
      </c>
      <c r="U226" s="147">
        <f>+ROUND(L226*Parámetros!$B$113,0)</f>
        <v>134</v>
      </c>
      <c r="V226" s="147">
        <f t="shared" si="24"/>
        <v>794</v>
      </c>
      <c r="W226" s="147">
        <f t="shared" si="26"/>
        <v>784</v>
      </c>
      <c r="X226" s="68">
        <f t="shared" si="21"/>
        <v>9570</v>
      </c>
      <c r="Y226" s="69">
        <f>+ROUND(M226*Parámetros!$C$105,0)</f>
        <v>0</v>
      </c>
      <c r="Z226" s="69">
        <f>+ROUND(N226*Parámetros!$C$106,0)</f>
        <v>0</v>
      </c>
      <c r="AA226" s="69">
        <f>+ROUND(O226*Parámetros!$C$107,0)</f>
        <v>2</v>
      </c>
      <c r="AB226" s="69">
        <f>+ROUND(P226*Parámetros!$C$108,0)</f>
        <v>5</v>
      </c>
      <c r="AC226" s="69">
        <f>+ROUND(Q226*Parámetros!$C$109,0)</f>
        <v>7</v>
      </c>
      <c r="AD226" s="69">
        <f>+ROUND(R226*Parámetros!$C$110,0)</f>
        <v>20</v>
      </c>
      <c r="AE226" s="69">
        <f>+ROUND(S226*Parámetros!$C$111,0)</f>
        <v>39</v>
      </c>
      <c r="AF226" s="69">
        <f>+ROUND(T226*Parámetros!$C$112,0)</f>
        <v>49</v>
      </c>
      <c r="AG226" s="69">
        <f>+ROUND(U226*Parámetros!$C$113,0)</f>
        <v>95</v>
      </c>
      <c r="AH226" s="69">
        <f t="shared" si="25"/>
        <v>217</v>
      </c>
      <c r="AI226" s="148">
        <f t="shared" si="27"/>
        <v>214</v>
      </c>
      <c r="AJ226" s="68">
        <f t="shared" si="22"/>
        <v>2614</v>
      </c>
    </row>
    <row r="227" spans="1:36" x14ac:dyDescent="0.25">
      <c r="A227" s="22">
        <v>44109</v>
      </c>
      <c r="B227" s="145">
        <f t="shared" si="23"/>
        <v>217</v>
      </c>
      <c r="C227" s="65">
        <f>+'Modelo predictivo'!N224</f>
        <v>12228.59316226095</v>
      </c>
      <c r="D227" s="68">
        <f>+$C227*'Estructura Poblacion'!C$19</f>
        <v>498.84647318234914</v>
      </c>
      <c r="E227" s="68">
        <f>+$C227*'Estructura Poblacion'!D$19</f>
        <v>820.38808730888013</v>
      </c>
      <c r="F227" s="68">
        <f>+$C227*'Estructura Poblacion'!E$19</f>
        <v>2489.7041958936852</v>
      </c>
      <c r="G227" s="68">
        <f>+$C227*'Estructura Poblacion'!F$19</f>
        <v>2841.4890005995589</v>
      </c>
      <c r="H227" s="68">
        <f>+$C227*'Estructura Poblacion'!G$19</f>
        <v>2275.3015769651288</v>
      </c>
      <c r="I227" s="68">
        <f>+$C227*'Estructura Poblacion'!H$19</f>
        <v>1548.6341461768498</v>
      </c>
      <c r="J227" s="68">
        <f>+$C227*'Estructura Poblacion'!I$19</f>
        <v>823.71151484507163</v>
      </c>
      <c r="K227" s="68">
        <f>+$C227*'Estructura Poblacion'!J$19</f>
        <v>453.73094437854905</v>
      </c>
      <c r="L227" s="68">
        <f>+$C227*'Estructura Poblacion'!K$19</f>
        <v>476.78722291087792</v>
      </c>
      <c r="M227" s="147">
        <f>+ROUND(D227*Parámetros!$B$105,0)</f>
        <v>0</v>
      </c>
      <c r="N227" s="147">
        <f>+ROUND(E227*Parámetros!$B$106,0)</f>
        <v>2</v>
      </c>
      <c r="O227" s="147">
        <f>+ROUND(F227*Parámetros!$B$107,0)</f>
        <v>30</v>
      </c>
      <c r="P227" s="147">
        <f>+ROUND(G227*Parámetros!$B$108,0)</f>
        <v>91</v>
      </c>
      <c r="Q227" s="147">
        <f>+ROUND(H227*Parámetros!$B$109,0)</f>
        <v>111</v>
      </c>
      <c r="R227" s="147">
        <f>+ROUND(I227*Parámetros!$B$110,0)</f>
        <v>158</v>
      </c>
      <c r="S227" s="147">
        <f>+ROUND(J227*Parámetros!$B$111,0)</f>
        <v>137</v>
      </c>
      <c r="T227" s="147">
        <f>+ROUND(K227*Parámetros!$B$112,0)</f>
        <v>110</v>
      </c>
      <c r="U227" s="147">
        <f>+ROUND(L227*Parámetros!$B$113,0)</f>
        <v>130</v>
      </c>
      <c r="V227" s="147">
        <f t="shared" si="24"/>
        <v>769</v>
      </c>
      <c r="W227" s="147">
        <f t="shared" si="26"/>
        <v>797</v>
      </c>
      <c r="X227" s="68">
        <f t="shared" si="21"/>
        <v>9542</v>
      </c>
      <c r="Y227" s="69">
        <f>+ROUND(M227*Parámetros!$C$105,0)</f>
        <v>0</v>
      </c>
      <c r="Z227" s="69">
        <f>+ROUND(N227*Parámetros!$C$106,0)</f>
        <v>0</v>
      </c>
      <c r="AA227" s="69">
        <f>+ROUND(O227*Parámetros!$C$107,0)</f>
        <v>2</v>
      </c>
      <c r="AB227" s="69">
        <f>+ROUND(P227*Parámetros!$C$108,0)</f>
        <v>5</v>
      </c>
      <c r="AC227" s="69">
        <f>+ROUND(Q227*Parámetros!$C$109,0)</f>
        <v>7</v>
      </c>
      <c r="AD227" s="69">
        <f>+ROUND(R227*Parámetros!$C$110,0)</f>
        <v>19</v>
      </c>
      <c r="AE227" s="69">
        <f>+ROUND(S227*Parámetros!$C$111,0)</f>
        <v>38</v>
      </c>
      <c r="AF227" s="69">
        <f>+ROUND(T227*Parámetros!$C$112,0)</f>
        <v>48</v>
      </c>
      <c r="AG227" s="69">
        <f>+ROUND(U227*Parámetros!$C$113,0)</f>
        <v>92</v>
      </c>
      <c r="AH227" s="69">
        <f t="shared" si="25"/>
        <v>211</v>
      </c>
      <c r="AI227" s="148">
        <f t="shared" si="27"/>
        <v>218</v>
      </c>
      <c r="AJ227" s="68">
        <f t="shared" si="22"/>
        <v>2607</v>
      </c>
    </row>
    <row r="228" spans="1:36" x14ac:dyDescent="0.25">
      <c r="A228" s="22">
        <v>44110</v>
      </c>
      <c r="B228" s="145">
        <f t="shared" si="23"/>
        <v>218</v>
      </c>
      <c r="C228" s="65">
        <f>+'Modelo predictivo'!N225</f>
        <v>12268.694579094648</v>
      </c>
      <c r="D228" s="68">
        <f>+$C228*'Estructura Poblacion'!C$19</f>
        <v>500.48234822469186</v>
      </c>
      <c r="E228" s="68">
        <f>+$C228*'Estructura Poblacion'!D$19</f>
        <v>823.07839879590415</v>
      </c>
      <c r="F228" s="68">
        <f>+$C228*'Estructura Poblacion'!E$19</f>
        <v>2497.8687218066302</v>
      </c>
      <c r="G228" s="68">
        <f>+$C228*'Estructura Poblacion'!F$19</f>
        <v>2850.8071399251085</v>
      </c>
      <c r="H228" s="68">
        <f>+$C228*'Estructura Poblacion'!G$19</f>
        <v>2282.7630090161874</v>
      </c>
      <c r="I228" s="68">
        <f>+$C228*'Estructura Poblacion'!H$19</f>
        <v>1553.7126063557682</v>
      </c>
      <c r="J228" s="68">
        <f>+$C228*'Estructura Poblacion'!I$19</f>
        <v>826.41272489999926</v>
      </c>
      <c r="K228" s="68">
        <f>+$C228*'Estructura Poblacion'!J$19</f>
        <v>455.21887136159933</v>
      </c>
      <c r="L228" s="68">
        <f>+$C228*'Estructura Poblacion'!K$19</f>
        <v>478.35075870875994</v>
      </c>
      <c r="M228" s="147">
        <f>+ROUND(D228*Parámetros!$B$105,0)</f>
        <v>1</v>
      </c>
      <c r="N228" s="147">
        <f>+ROUND(E228*Parámetros!$B$106,0)</f>
        <v>2</v>
      </c>
      <c r="O228" s="147">
        <f>+ROUND(F228*Parámetros!$B$107,0)</f>
        <v>30</v>
      </c>
      <c r="P228" s="147">
        <f>+ROUND(G228*Parámetros!$B$108,0)</f>
        <v>91</v>
      </c>
      <c r="Q228" s="147">
        <f>+ROUND(H228*Parámetros!$B$109,0)</f>
        <v>112</v>
      </c>
      <c r="R228" s="147">
        <f>+ROUND(I228*Parámetros!$B$110,0)</f>
        <v>158</v>
      </c>
      <c r="S228" s="147">
        <f>+ROUND(J228*Parámetros!$B$111,0)</f>
        <v>137</v>
      </c>
      <c r="T228" s="147">
        <f>+ROUND(K228*Parámetros!$B$112,0)</f>
        <v>111</v>
      </c>
      <c r="U228" s="147">
        <f>+ROUND(L228*Parámetros!$B$113,0)</f>
        <v>131</v>
      </c>
      <c r="V228" s="147">
        <f t="shared" si="24"/>
        <v>773</v>
      </c>
      <c r="W228" s="147">
        <f t="shared" si="26"/>
        <v>811</v>
      </c>
      <c r="X228" s="68">
        <f t="shared" si="21"/>
        <v>9504</v>
      </c>
      <c r="Y228" s="69">
        <f>+ROUND(M228*Parámetros!$C$105,0)</f>
        <v>0</v>
      </c>
      <c r="Z228" s="69">
        <f>+ROUND(N228*Parámetros!$C$106,0)</f>
        <v>0</v>
      </c>
      <c r="AA228" s="69">
        <f>+ROUND(O228*Parámetros!$C$107,0)</f>
        <v>2</v>
      </c>
      <c r="AB228" s="69">
        <f>+ROUND(P228*Parámetros!$C$108,0)</f>
        <v>5</v>
      </c>
      <c r="AC228" s="69">
        <f>+ROUND(Q228*Parámetros!$C$109,0)</f>
        <v>7</v>
      </c>
      <c r="AD228" s="69">
        <f>+ROUND(R228*Parámetros!$C$110,0)</f>
        <v>19</v>
      </c>
      <c r="AE228" s="69">
        <f>+ROUND(S228*Parámetros!$C$111,0)</f>
        <v>38</v>
      </c>
      <c r="AF228" s="69">
        <f>+ROUND(T228*Parámetros!$C$112,0)</f>
        <v>48</v>
      </c>
      <c r="AG228" s="69">
        <f>+ROUND(U228*Parámetros!$C$113,0)</f>
        <v>93</v>
      </c>
      <c r="AH228" s="69">
        <f t="shared" si="25"/>
        <v>212</v>
      </c>
      <c r="AI228" s="148">
        <f t="shared" si="27"/>
        <v>220</v>
      </c>
      <c r="AJ228" s="68">
        <f t="shared" si="22"/>
        <v>2599</v>
      </c>
    </row>
    <row r="229" spans="1:36" x14ac:dyDescent="0.25">
      <c r="A229" s="22">
        <v>44111</v>
      </c>
      <c r="B229" s="145">
        <f t="shared" si="23"/>
        <v>219</v>
      </c>
      <c r="C229" s="65">
        <f>+'Modelo predictivo'!N226</f>
        <v>12308.658202566206</v>
      </c>
      <c r="D229" s="68">
        <f>+$C229*'Estructura Poblacion'!C$19</f>
        <v>502.11260220075008</v>
      </c>
      <c r="E229" s="68">
        <f>+$C229*'Estructura Poblacion'!D$19</f>
        <v>825.7594660443383</v>
      </c>
      <c r="F229" s="68">
        <f>+$C229*'Estructura Poblacion'!E$19</f>
        <v>2506.0051934121552</v>
      </c>
      <c r="G229" s="68">
        <f>+$C229*'Estructura Poblacion'!F$19</f>
        <v>2860.0932609867677</v>
      </c>
      <c r="H229" s="68">
        <f>+$C229*'Estructura Poblacion'!G$19</f>
        <v>2290.1988026761396</v>
      </c>
      <c r="I229" s="68">
        <f>+$C229*'Estructura Poblacion'!H$19</f>
        <v>1558.7736163257464</v>
      </c>
      <c r="J229" s="68">
        <f>+$C229*'Estructura Poblacion'!I$19</f>
        <v>829.10465326752785</v>
      </c>
      <c r="K229" s="68">
        <f>+$C229*'Estructura Poblacion'!J$19</f>
        <v>456.70168564595207</v>
      </c>
      <c r="L229" s="68">
        <f>+$C229*'Estructura Poblacion'!K$19</f>
        <v>479.90892200682958</v>
      </c>
      <c r="M229" s="147">
        <f>+ROUND(D229*Parámetros!$B$105,0)</f>
        <v>1</v>
      </c>
      <c r="N229" s="147">
        <f>+ROUND(E229*Parámetros!$B$106,0)</f>
        <v>2</v>
      </c>
      <c r="O229" s="147">
        <f>+ROUND(F229*Parámetros!$B$107,0)</f>
        <v>30</v>
      </c>
      <c r="P229" s="147">
        <f>+ROUND(G229*Parámetros!$B$108,0)</f>
        <v>92</v>
      </c>
      <c r="Q229" s="147">
        <f>+ROUND(H229*Parámetros!$B$109,0)</f>
        <v>112</v>
      </c>
      <c r="R229" s="147">
        <f>+ROUND(I229*Parámetros!$B$110,0)</f>
        <v>159</v>
      </c>
      <c r="S229" s="147">
        <f>+ROUND(J229*Parámetros!$B$111,0)</f>
        <v>138</v>
      </c>
      <c r="T229" s="147">
        <f>+ROUND(K229*Parámetros!$B$112,0)</f>
        <v>111</v>
      </c>
      <c r="U229" s="147">
        <f>+ROUND(L229*Parámetros!$B$113,0)</f>
        <v>131</v>
      </c>
      <c r="V229" s="147">
        <f t="shared" si="24"/>
        <v>776</v>
      </c>
      <c r="W229" s="147">
        <f t="shared" si="26"/>
        <v>824</v>
      </c>
      <c r="X229" s="68">
        <f t="shared" si="21"/>
        <v>9456</v>
      </c>
      <c r="Y229" s="69">
        <f>+ROUND(M229*Parámetros!$C$105,0)</f>
        <v>0</v>
      </c>
      <c r="Z229" s="69">
        <f>+ROUND(N229*Parámetros!$C$106,0)</f>
        <v>0</v>
      </c>
      <c r="AA229" s="69">
        <f>+ROUND(O229*Parámetros!$C$107,0)</f>
        <v>2</v>
      </c>
      <c r="AB229" s="69">
        <f>+ROUND(P229*Parámetros!$C$108,0)</f>
        <v>5</v>
      </c>
      <c r="AC229" s="69">
        <f>+ROUND(Q229*Parámetros!$C$109,0)</f>
        <v>7</v>
      </c>
      <c r="AD229" s="69">
        <f>+ROUND(R229*Parámetros!$C$110,0)</f>
        <v>19</v>
      </c>
      <c r="AE229" s="69">
        <f>+ROUND(S229*Parámetros!$C$111,0)</f>
        <v>38</v>
      </c>
      <c r="AF229" s="69">
        <f>+ROUND(T229*Parámetros!$C$112,0)</f>
        <v>48</v>
      </c>
      <c r="AG229" s="69">
        <f>+ROUND(U229*Parámetros!$C$113,0)</f>
        <v>93</v>
      </c>
      <c r="AH229" s="69">
        <f t="shared" si="25"/>
        <v>212</v>
      </c>
      <c r="AI229" s="148">
        <f t="shared" si="27"/>
        <v>225</v>
      </c>
      <c r="AJ229" s="68">
        <f t="shared" si="22"/>
        <v>2586</v>
      </c>
    </row>
    <row r="230" spans="1:36" x14ac:dyDescent="0.25">
      <c r="A230" s="22">
        <v>44112</v>
      </c>
      <c r="B230" s="145">
        <f t="shared" si="23"/>
        <v>220</v>
      </c>
      <c r="C230" s="65">
        <f>+'Modelo predictivo'!N227</f>
        <v>12348.481010079384</v>
      </c>
      <c r="D230" s="68">
        <f>+$C230*'Estructura Poblacion'!C$19</f>
        <v>503.73711180840269</v>
      </c>
      <c r="E230" s="68">
        <f>+$C230*'Estructura Poblacion'!D$19</f>
        <v>828.43108627517802</v>
      </c>
      <c r="F230" s="68">
        <f>+$C230*'Estructura Poblacion'!E$19</f>
        <v>2514.1129953189029</v>
      </c>
      <c r="G230" s="68">
        <f>+$C230*'Estructura Poblacion'!F$19</f>
        <v>2869.3466614409513</v>
      </c>
      <c r="H230" s="68">
        <f>+$C230*'Estructura Poblacion'!G$19</f>
        <v>2297.608395548486</v>
      </c>
      <c r="I230" s="68">
        <f>+$C230*'Estructura Poblacion'!H$19</f>
        <v>1563.8167933039338</v>
      </c>
      <c r="J230" s="68">
        <f>+$C230*'Estructura Poblacion'!I$19</f>
        <v>831.78709634718609</v>
      </c>
      <c r="K230" s="68">
        <f>+$C230*'Estructura Poblacion'!J$19</f>
        <v>458.17927508089394</v>
      </c>
      <c r="L230" s="68">
        <f>+$C230*'Estructura Poblacion'!K$19</f>
        <v>481.46159495544958</v>
      </c>
      <c r="M230" s="147">
        <f>+ROUND(D230*Parámetros!$B$105,0)</f>
        <v>1</v>
      </c>
      <c r="N230" s="147">
        <f>+ROUND(E230*Parámetros!$B$106,0)</f>
        <v>2</v>
      </c>
      <c r="O230" s="147">
        <f>+ROUND(F230*Parámetros!$B$107,0)</f>
        <v>30</v>
      </c>
      <c r="P230" s="147">
        <f>+ROUND(G230*Parámetros!$B$108,0)</f>
        <v>92</v>
      </c>
      <c r="Q230" s="147">
        <f>+ROUND(H230*Parámetros!$B$109,0)</f>
        <v>113</v>
      </c>
      <c r="R230" s="147">
        <f>+ROUND(I230*Parámetros!$B$110,0)</f>
        <v>160</v>
      </c>
      <c r="S230" s="147">
        <f>+ROUND(J230*Parámetros!$B$111,0)</f>
        <v>138</v>
      </c>
      <c r="T230" s="147">
        <f>+ROUND(K230*Parámetros!$B$112,0)</f>
        <v>111</v>
      </c>
      <c r="U230" s="147">
        <f>+ROUND(L230*Parámetros!$B$113,0)</f>
        <v>131</v>
      </c>
      <c r="V230" s="147">
        <f t="shared" si="24"/>
        <v>778</v>
      </c>
      <c r="W230" s="147">
        <f t="shared" si="26"/>
        <v>836</v>
      </c>
      <c r="X230" s="68">
        <f t="shared" si="21"/>
        <v>9398</v>
      </c>
      <c r="Y230" s="69">
        <f>+ROUND(M230*Parámetros!$C$105,0)</f>
        <v>0</v>
      </c>
      <c r="Z230" s="69">
        <f>+ROUND(N230*Parámetros!$C$106,0)</f>
        <v>0</v>
      </c>
      <c r="AA230" s="69">
        <f>+ROUND(O230*Parámetros!$C$107,0)</f>
        <v>2</v>
      </c>
      <c r="AB230" s="69">
        <f>+ROUND(P230*Parámetros!$C$108,0)</f>
        <v>5</v>
      </c>
      <c r="AC230" s="69">
        <f>+ROUND(Q230*Parámetros!$C$109,0)</f>
        <v>7</v>
      </c>
      <c r="AD230" s="69">
        <f>+ROUND(R230*Parámetros!$C$110,0)</f>
        <v>20</v>
      </c>
      <c r="AE230" s="69">
        <f>+ROUND(S230*Parámetros!$C$111,0)</f>
        <v>38</v>
      </c>
      <c r="AF230" s="69">
        <f>+ROUND(T230*Parámetros!$C$112,0)</f>
        <v>48</v>
      </c>
      <c r="AG230" s="69">
        <f>+ROUND(U230*Parámetros!$C$113,0)</f>
        <v>93</v>
      </c>
      <c r="AH230" s="69">
        <f t="shared" si="25"/>
        <v>213</v>
      </c>
      <c r="AI230" s="148">
        <f t="shared" si="27"/>
        <v>229</v>
      </c>
      <c r="AJ230" s="68">
        <f t="shared" si="22"/>
        <v>2570</v>
      </c>
    </row>
    <row r="231" spans="1:36" x14ac:dyDescent="0.25">
      <c r="A231" s="22">
        <v>44113</v>
      </c>
      <c r="B231" s="145">
        <f t="shared" si="23"/>
        <v>221</v>
      </c>
      <c r="C231" s="65">
        <f>+'Modelo predictivo'!N228</f>
        <v>12388.159974254668</v>
      </c>
      <c r="D231" s="68">
        <f>+$C231*'Estructura Poblacion'!C$19</f>
        <v>505.35575355040254</v>
      </c>
      <c r="E231" s="68">
        <f>+$C231*'Estructura Poblacion'!D$19</f>
        <v>831.09305638852015</v>
      </c>
      <c r="F231" s="68">
        <f>+$C231*'Estructura Poblacion'!E$19</f>
        <v>2522.1915111616572</v>
      </c>
      <c r="G231" s="68">
        <f>+$C231*'Estructura Poblacion'!F$19</f>
        <v>2878.5666378326105</v>
      </c>
      <c r="H231" s="68">
        <f>+$C231*'Estructura Poblacion'!G$19</f>
        <v>2304.9912243467315</v>
      </c>
      <c r="I231" s="68">
        <f>+$C231*'Estructura Poblacion'!H$19</f>
        <v>1568.8417539017244</v>
      </c>
      <c r="J231" s="68">
        <f>+$C231*'Estructura Poblacion'!I$19</f>
        <v>834.45985021630429</v>
      </c>
      <c r="K231" s="68">
        <f>+$C231*'Estructura Poblacion'!J$19</f>
        <v>459.65152733823254</v>
      </c>
      <c r="L231" s="68">
        <f>+$C231*'Estructura Poblacion'!K$19</f>
        <v>483.00865951848522</v>
      </c>
      <c r="M231" s="147">
        <f>+ROUND(D231*Parámetros!$B$105,0)</f>
        <v>1</v>
      </c>
      <c r="N231" s="147">
        <f>+ROUND(E231*Parámetros!$B$106,0)</f>
        <v>2</v>
      </c>
      <c r="O231" s="147">
        <f>+ROUND(F231*Parámetros!$B$107,0)</f>
        <v>30</v>
      </c>
      <c r="P231" s="147">
        <f>+ROUND(G231*Parámetros!$B$108,0)</f>
        <v>92</v>
      </c>
      <c r="Q231" s="147">
        <f>+ROUND(H231*Parámetros!$B$109,0)</f>
        <v>113</v>
      </c>
      <c r="R231" s="147">
        <f>+ROUND(I231*Parámetros!$B$110,0)</f>
        <v>160</v>
      </c>
      <c r="S231" s="147">
        <f>+ROUND(J231*Parámetros!$B$111,0)</f>
        <v>139</v>
      </c>
      <c r="T231" s="147">
        <f>+ROUND(K231*Parámetros!$B$112,0)</f>
        <v>112</v>
      </c>
      <c r="U231" s="147">
        <f>+ROUND(L231*Parámetros!$B$113,0)</f>
        <v>132</v>
      </c>
      <c r="V231" s="147">
        <f t="shared" si="24"/>
        <v>781</v>
      </c>
      <c r="W231" s="147">
        <f t="shared" si="26"/>
        <v>850</v>
      </c>
      <c r="X231" s="68">
        <f t="shared" si="21"/>
        <v>9329</v>
      </c>
      <c r="Y231" s="69">
        <f>+ROUND(M231*Parámetros!$C$105,0)</f>
        <v>0</v>
      </c>
      <c r="Z231" s="69">
        <f>+ROUND(N231*Parámetros!$C$106,0)</f>
        <v>0</v>
      </c>
      <c r="AA231" s="69">
        <f>+ROUND(O231*Parámetros!$C$107,0)</f>
        <v>2</v>
      </c>
      <c r="AB231" s="69">
        <f>+ROUND(P231*Parámetros!$C$108,0)</f>
        <v>5</v>
      </c>
      <c r="AC231" s="69">
        <f>+ROUND(Q231*Parámetros!$C$109,0)</f>
        <v>7</v>
      </c>
      <c r="AD231" s="69">
        <f>+ROUND(R231*Parámetros!$C$110,0)</f>
        <v>20</v>
      </c>
      <c r="AE231" s="69">
        <f>+ROUND(S231*Parámetros!$C$111,0)</f>
        <v>38</v>
      </c>
      <c r="AF231" s="69">
        <f>+ROUND(T231*Parámetros!$C$112,0)</f>
        <v>48</v>
      </c>
      <c r="AG231" s="69">
        <f>+ROUND(U231*Parámetros!$C$113,0)</f>
        <v>94</v>
      </c>
      <c r="AH231" s="69">
        <f t="shared" si="25"/>
        <v>214</v>
      </c>
      <c r="AI231" s="148">
        <f t="shared" si="27"/>
        <v>231</v>
      </c>
      <c r="AJ231" s="68">
        <f t="shared" si="22"/>
        <v>2553</v>
      </c>
    </row>
    <row r="232" spans="1:36" x14ac:dyDescent="0.25">
      <c r="A232" s="22">
        <v>44114</v>
      </c>
      <c r="B232" s="145">
        <f t="shared" si="23"/>
        <v>222</v>
      </c>
      <c r="C232" s="65">
        <f>+'Modelo predictivo'!N229</f>
        <v>12427.692063346505</v>
      </c>
      <c r="D232" s="68">
        <f>+$C232*'Estructura Poblacion'!C$19</f>
        <v>506.96840375139647</v>
      </c>
      <c r="E232" s="68">
        <f>+$C232*'Estructura Poblacion'!D$19</f>
        <v>833.74517299155389</v>
      </c>
      <c r="F232" s="68">
        <f>+$C232*'Estructura Poblacion'!E$19</f>
        <v>2530.2401236862879</v>
      </c>
      <c r="G232" s="68">
        <f>+$C232*'Estructura Poblacion'!F$19</f>
        <v>2887.7524856921864</v>
      </c>
      <c r="H232" s="68">
        <f>+$C232*'Estructura Poblacion'!G$19</f>
        <v>2312.3467249720179</v>
      </c>
      <c r="I232" s="68">
        <f>+$C232*'Estructura Poblacion'!H$19</f>
        <v>1573.8481141775949</v>
      </c>
      <c r="J232" s="68">
        <f>+$C232*'Estructura Poblacion'!I$19</f>
        <v>837.12271065811876</v>
      </c>
      <c r="K232" s="68">
        <f>+$C232*'Estructura Poblacion'!J$19</f>
        <v>461.11832992777755</v>
      </c>
      <c r="L232" s="68">
        <f>+$C232*'Estructura Poblacion'!K$19</f>
        <v>484.54999748957181</v>
      </c>
      <c r="M232" s="147">
        <f>+ROUND(D232*Parámetros!$B$105,0)</f>
        <v>1</v>
      </c>
      <c r="N232" s="147">
        <f>+ROUND(E232*Parámetros!$B$106,0)</f>
        <v>3</v>
      </c>
      <c r="O232" s="147">
        <f>+ROUND(F232*Parámetros!$B$107,0)</f>
        <v>30</v>
      </c>
      <c r="P232" s="147">
        <f>+ROUND(G232*Parámetros!$B$108,0)</f>
        <v>92</v>
      </c>
      <c r="Q232" s="147">
        <f>+ROUND(H232*Parámetros!$B$109,0)</f>
        <v>113</v>
      </c>
      <c r="R232" s="147">
        <f>+ROUND(I232*Parámetros!$B$110,0)</f>
        <v>161</v>
      </c>
      <c r="S232" s="147">
        <f>+ROUND(J232*Parámetros!$B$111,0)</f>
        <v>139</v>
      </c>
      <c r="T232" s="147">
        <f>+ROUND(K232*Parámetros!$B$112,0)</f>
        <v>112</v>
      </c>
      <c r="U232" s="147">
        <f>+ROUND(L232*Parámetros!$B$113,0)</f>
        <v>132</v>
      </c>
      <c r="V232" s="147">
        <f t="shared" si="24"/>
        <v>783</v>
      </c>
      <c r="W232" s="147">
        <f t="shared" si="26"/>
        <v>764</v>
      </c>
      <c r="X232" s="68">
        <f t="shared" si="21"/>
        <v>9348</v>
      </c>
      <c r="Y232" s="69">
        <f>+ROUND(M232*Parámetros!$C$105,0)</f>
        <v>0</v>
      </c>
      <c r="Z232" s="69">
        <f>+ROUND(N232*Parámetros!$C$106,0)</f>
        <v>0</v>
      </c>
      <c r="AA232" s="69">
        <f>+ROUND(O232*Parámetros!$C$107,0)</f>
        <v>2</v>
      </c>
      <c r="AB232" s="69">
        <f>+ROUND(P232*Parámetros!$C$108,0)</f>
        <v>5</v>
      </c>
      <c r="AC232" s="69">
        <f>+ROUND(Q232*Parámetros!$C$109,0)</f>
        <v>7</v>
      </c>
      <c r="AD232" s="69">
        <f>+ROUND(R232*Parámetros!$C$110,0)</f>
        <v>20</v>
      </c>
      <c r="AE232" s="69">
        <f>+ROUND(S232*Parámetros!$C$111,0)</f>
        <v>38</v>
      </c>
      <c r="AF232" s="69">
        <f>+ROUND(T232*Parámetros!$C$112,0)</f>
        <v>48</v>
      </c>
      <c r="AG232" s="69">
        <f>+ROUND(U232*Parámetros!$C$113,0)</f>
        <v>94</v>
      </c>
      <c r="AH232" s="69">
        <f t="shared" si="25"/>
        <v>214</v>
      </c>
      <c r="AI232" s="148">
        <f t="shared" si="27"/>
        <v>208</v>
      </c>
      <c r="AJ232" s="68">
        <f t="shared" si="22"/>
        <v>2559</v>
      </c>
    </row>
    <row r="233" spans="1:36" x14ac:dyDescent="0.25">
      <c r="A233" s="22">
        <v>44115</v>
      </c>
      <c r="B233" s="145">
        <f t="shared" si="23"/>
        <v>223</v>
      </c>
      <c r="C233" s="65">
        <f>+'Modelo predictivo'!N230</f>
        <v>12467.074241667986</v>
      </c>
      <c r="D233" s="68">
        <f>+$C233*'Estructura Poblacion'!C$19</f>
        <v>508.57493857524997</v>
      </c>
      <c r="E233" s="68">
        <f>+$C233*'Estructura Poblacion'!D$19</f>
        <v>836.3872324270518</v>
      </c>
      <c r="F233" s="68">
        <f>+$C233*'Estructura Poblacion'!E$19</f>
        <v>2538.2582148362185</v>
      </c>
      <c r="G233" s="68">
        <f>+$C233*'Estructura Poblacion'!F$19</f>
        <v>2896.903499634288</v>
      </c>
      <c r="H233" s="68">
        <f>+$C233*'Estructura Poblacion'!G$19</f>
        <v>2319.6743325921425</v>
      </c>
      <c r="I233" s="68">
        <f>+$C233*'Estructura Poblacion'!H$19</f>
        <v>1578.8354896908868</v>
      </c>
      <c r="J233" s="68">
        <f>+$C233*'Estructura Poblacion'!I$19</f>
        <v>839.77547319037797</v>
      </c>
      <c r="K233" s="68">
        <f>+$C233*'Estructura Poblacion'!J$19</f>
        <v>462.57957021309795</v>
      </c>
      <c r="L233" s="68">
        <f>+$C233*'Estructura Poblacion'!K$19</f>
        <v>486.08549050867299</v>
      </c>
      <c r="M233" s="147">
        <f>+ROUND(D233*Parámetros!$B$105,0)</f>
        <v>1</v>
      </c>
      <c r="N233" s="147">
        <f>+ROUND(E233*Parámetros!$B$106,0)</f>
        <v>3</v>
      </c>
      <c r="O233" s="147">
        <f>+ROUND(F233*Parámetros!$B$107,0)</f>
        <v>30</v>
      </c>
      <c r="P233" s="147">
        <f>+ROUND(G233*Parámetros!$B$108,0)</f>
        <v>93</v>
      </c>
      <c r="Q233" s="147">
        <f>+ROUND(H233*Parámetros!$B$109,0)</f>
        <v>114</v>
      </c>
      <c r="R233" s="147">
        <f>+ROUND(I233*Parámetros!$B$110,0)</f>
        <v>161</v>
      </c>
      <c r="S233" s="147">
        <f>+ROUND(J233*Parámetros!$B$111,0)</f>
        <v>139</v>
      </c>
      <c r="T233" s="147">
        <f>+ROUND(K233*Parámetros!$B$112,0)</f>
        <v>112</v>
      </c>
      <c r="U233" s="147">
        <f>+ROUND(L233*Parámetros!$B$113,0)</f>
        <v>133</v>
      </c>
      <c r="V233" s="147">
        <f t="shared" si="24"/>
        <v>786</v>
      </c>
      <c r="W233" s="147">
        <f t="shared" si="26"/>
        <v>769</v>
      </c>
      <c r="X233" s="68">
        <f t="shared" si="21"/>
        <v>9365</v>
      </c>
      <c r="Y233" s="69">
        <f>+ROUND(M233*Parámetros!$C$105,0)</f>
        <v>0</v>
      </c>
      <c r="Z233" s="69">
        <f>+ROUND(N233*Parámetros!$C$106,0)</f>
        <v>0</v>
      </c>
      <c r="AA233" s="69">
        <f>+ROUND(O233*Parámetros!$C$107,0)</f>
        <v>2</v>
      </c>
      <c r="AB233" s="69">
        <f>+ROUND(P233*Parámetros!$C$108,0)</f>
        <v>5</v>
      </c>
      <c r="AC233" s="69">
        <f>+ROUND(Q233*Parámetros!$C$109,0)</f>
        <v>7</v>
      </c>
      <c r="AD233" s="69">
        <f>+ROUND(R233*Parámetros!$C$110,0)</f>
        <v>20</v>
      </c>
      <c r="AE233" s="69">
        <f>+ROUND(S233*Parámetros!$C$111,0)</f>
        <v>38</v>
      </c>
      <c r="AF233" s="69">
        <f>+ROUND(T233*Parámetros!$C$112,0)</f>
        <v>48</v>
      </c>
      <c r="AG233" s="69">
        <f>+ROUND(U233*Parámetros!$C$113,0)</f>
        <v>94</v>
      </c>
      <c r="AH233" s="69">
        <f t="shared" si="25"/>
        <v>214</v>
      </c>
      <c r="AI233" s="148">
        <f t="shared" si="27"/>
        <v>211</v>
      </c>
      <c r="AJ233" s="68">
        <f t="shared" si="22"/>
        <v>2562</v>
      </c>
    </row>
    <row r="234" spans="1:36" x14ac:dyDescent="0.25">
      <c r="A234" s="22">
        <v>44116</v>
      </c>
      <c r="B234" s="145">
        <f t="shared" si="23"/>
        <v>224</v>
      </c>
      <c r="C234" s="65">
        <f>+'Modelo predictivo'!N231</f>
        <v>14196.050870217383</v>
      </c>
      <c r="D234" s="68">
        <f>+$C234*'Estructura Poblacion'!C$19</f>
        <v>579.10585590336461</v>
      </c>
      <c r="E234" s="68">
        <f>+$C234*'Estructura Poblacion'!D$19</f>
        <v>952.38028334274202</v>
      </c>
      <c r="F234" s="68">
        <f>+$C234*'Estructura Poblacion'!E$19</f>
        <v>2890.2725724637367</v>
      </c>
      <c r="G234" s="68">
        <f>+$C234*'Estructura Poblacion'!F$19</f>
        <v>3298.6560158173088</v>
      </c>
      <c r="H234" s="68">
        <f>+$C234*'Estructura Poblacion'!G$19</f>
        <v>2641.3747275006067</v>
      </c>
      <c r="I234" s="68">
        <f>+$C234*'Estructura Poblacion'!H$19</f>
        <v>1797.7938121556986</v>
      </c>
      <c r="J234" s="68">
        <f>+$C234*'Estructura Poblacion'!I$19</f>
        <v>956.23841695968645</v>
      </c>
      <c r="K234" s="68">
        <f>+$C234*'Estructura Poblacion'!J$19</f>
        <v>526.73169205334352</v>
      </c>
      <c r="L234" s="68">
        <f>+$C234*'Estructura Poblacion'!K$19</f>
        <v>553.49749402089583</v>
      </c>
      <c r="M234" s="147">
        <f>+ROUND(D234*Parámetros!$B$105,0)</f>
        <v>1</v>
      </c>
      <c r="N234" s="147">
        <f>+ROUND(E234*Parámetros!$B$106,0)</f>
        <v>3</v>
      </c>
      <c r="O234" s="147">
        <f>+ROUND(F234*Parámetros!$B$107,0)</f>
        <v>35</v>
      </c>
      <c r="P234" s="147">
        <f>+ROUND(G234*Parámetros!$B$108,0)</f>
        <v>106</v>
      </c>
      <c r="Q234" s="147">
        <f>+ROUND(H234*Parámetros!$B$109,0)</f>
        <v>129</v>
      </c>
      <c r="R234" s="147">
        <f>+ROUND(I234*Parámetros!$B$110,0)</f>
        <v>183</v>
      </c>
      <c r="S234" s="147">
        <f>+ROUND(J234*Parámetros!$B$111,0)</f>
        <v>159</v>
      </c>
      <c r="T234" s="147">
        <f>+ROUND(K234*Parámetros!$B$112,0)</f>
        <v>128</v>
      </c>
      <c r="U234" s="147">
        <f>+ROUND(L234*Parámetros!$B$113,0)</f>
        <v>151</v>
      </c>
      <c r="V234" s="147">
        <f t="shared" si="24"/>
        <v>895</v>
      </c>
      <c r="W234" s="147">
        <f t="shared" si="26"/>
        <v>774</v>
      </c>
      <c r="X234" s="68">
        <f t="shared" si="21"/>
        <v>9486</v>
      </c>
      <c r="Y234" s="69">
        <f>+ROUND(M234*Parámetros!$C$105,0)</f>
        <v>0</v>
      </c>
      <c r="Z234" s="69">
        <f>+ROUND(N234*Parámetros!$C$106,0)</f>
        <v>0</v>
      </c>
      <c r="AA234" s="69">
        <f>+ROUND(O234*Parámetros!$C$107,0)</f>
        <v>2</v>
      </c>
      <c r="AB234" s="69">
        <f>+ROUND(P234*Parámetros!$C$108,0)</f>
        <v>5</v>
      </c>
      <c r="AC234" s="69">
        <f>+ROUND(Q234*Parámetros!$C$109,0)</f>
        <v>8</v>
      </c>
      <c r="AD234" s="69">
        <f>+ROUND(R234*Parámetros!$C$110,0)</f>
        <v>22</v>
      </c>
      <c r="AE234" s="69">
        <f>+ROUND(S234*Parámetros!$C$111,0)</f>
        <v>44</v>
      </c>
      <c r="AF234" s="69">
        <f>+ROUND(T234*Parámetros!$C$112,0)</f>
        <v>55</v>
      </c>
      <c r="AG234" s="69">
        <f>+ROUND(U234*Parámetros!$C$113,0)</f>
        <v>107</v>
      </c>
      <c r="AH234" s="69">
        <f t="shared" si="25"/>
        <v>243</v>
      </c>
      <c r="AI234" s="148">
        <f t="shared" si="27"/>
        <v>212</v>
      </c>
      <c r="AJ234" s="68">
        <f t="shared" si="22"/>
        <v>2593</v>
      </c>
    </row>
    <row r="235" spans="1:36" x14ac:dyDescent="0.25">
      <c r="A235" s="22">
        <v>44117</v>
      </c>
      <c r="B235" s="145">
        <f t="shared" si="23"/>
        <v>225</v>
      </c>
      <c r="C235" s="65">
        <f>+'Modelo predictivo'!N232</f>
        <v>14383.352941386402</v>
      </c>
      <c r="D235" s="68">
        <f>+$C235*'Estructura Poblacion'!C$19</f>
        <v>586.7465531105272</v>
      </c>
      <c r="E235" s="68">
        <f>+$C235*'Estructura Poblacion'!D$19</f>
        <v>964.94594693759939</v>
      </c>
      <c r="F235" s="68">
        <f>+$C235*'Estructura Poblacion'!E$19</f>
        <v>2928.4067017377592</v>
      </c>
      <c r="G235" s="68">
        <f>+$C235*'Estructura Poblacion'!F$19</f>
        <v>3342.1783382917183</v>
      </c>
      <c r="H235" s="68">
        <f>+$C235*'Estructura Poblacion'!G$19</f>
        <v>2676.2249095489324</v>
      </c>
      <c r="I235" s="68">
        <f>+$C235*'Estructura Poblacion'!H$19</f>
        <v>1821.5138246880608</v>
      </c>
      <c r="J235" s="68">
        <f>+$C235*'Estructura Poblacion'!I$19</f>
        <v>968.85498459989458</v>
      </c>
      <c r="K235" s="68">
        <f>+$C235*'Estructura Poblacion'!J$19</f>
        <v>533.68136684486831</v>
      </c>
      <c r="L235" s="68">
        <f>+$C235*'Estructura Poblacion'!K$19</f>
        <v>560.8003156270421</v>
      </c>
      <c r="M235" s="147">
        <f>+ROUND(D235*Parámetros!$B$105,0)</f>
        <v>1</v>
      </c>
      <c r="N235" s="147">
        <f>+ROUND(E235*Parámetros!$B$106,0)</f>
        <v>3</v>
      </c>
      <c r="O235" s="147">
        <f>+ROUND(F235*Parámetros!$B$107,0)</f>
        <v>35</v>
      </c>
      <c r="P235" s="147">
        <f>+ROUND(G235*Parámetros!$B$108,0)</f>
        <v>107</v>
      </c>
      <c r="Q235" s="147">
        <f>+ROUND(H235*Parámetros!$B$109,0)</f>
        <v>131</v>
      </c>
      <c r="R235" s="147">
        <f>+ROUND(I235*Parámetros!$B$110,0)</f>
        <v>186</v>
      </c>
      <c r="S235" s="147">
        <f>+ROUND(J235*Parámetros!$B$111,0)</f>
        <v>161</v>
      </c>
      <c r="T235" s="147">
        <f>+ROUND(K235*Parámetros!$B$112,0)</f>
        <v>130</v>
      </c>
      <c r="U235" s="147">
        <f>+ROUND(L235*Parámetros!$B$113,0)</f>
        <v>153</v>
      </c>
      <c r="V235" s="147">
        <f t="shared" si="24"/>
        <v>907</v>
      </c>
      <c r="W235" s="147">
        <f t="shared" si="26"/>
        <v>779</v>
      </c>
      <c r="X235" s="68">
        <f t="shared" si="21"/>
        <v>9614</v>
      </c>
      <c r="Y235" s="69">
        <f>+ROUND(M235*Parámetros!$C$105,0)</f>
        <v>0</v>
      </c>
      <c r="Z235" s="69">
        <f>+ROUND(N235*Parámetros!$C$106,0)</f>
        <v>0</v>
      </c>
      <c r="AA235" s="69">
        <f>+ROUND(O235*Parámetros!$C$107,0)</f>
        <v>2</v>
      </c>
      <c r="AB235" s="69">
        <f>+ROUND(P235*Parámetros!$C$108,0)</f>
        <v>5</v>
      </c>
      <c r="AC235" s="69">
        <f>+ROUND(Q235*Parámetros!$C$109,0)</f>
        <v>8</v>
      </c>
      <c r="AD235" s="69">
        <f>+ROUND(R235*Parámetros!$C$110,0)</f>
        <v>23</v>
      </c>
      <c r="AE235" s="69">
        <f>+ROUND(S235*Parámetros!$C$111,0)</f>
        <v>44</v>
      </c>
      <c r="AF235" s="69">
        <f>+ROUND(T235*Parámetros!$C$112,0)</f>
        <v>56</v>
      </c>
      <c r="AG235" s="69">
        <f>+ROUND(U235*Parámetros!$C$113,0)</f>
        <v>108</v>
      </c>
      <c r="AH235" s="69">
        <f t="shared" si="25"/>
        <v>246</v>
      </c>
      <c r="AI235" s="148">
        <f t="shared" si="27"/>
        <v>214</v>
      </c>
      <c r="AJ235" s="68">
        <f t="shared" si="22"/>
        <v>2625</v>
      </c>
    </row>
    <row r="236" spans="1:36" x14ac:dyDescent="0.25">
      <c r="A236" s="22">
        <v>44118</v>
      </c>
      <c r="B236" s="145">
        <f t="shared" si="23"/>
        <v>226</v>
      </c>
      <c r="C236" s="65">
        <f>+'Modelo predictivo'!N233</f>
        <v>14572.665092103183</v>
      </c>
      <c r="D236" s="68">
        <f>+$C236*'Estructura Poblacion'!C$19</f>
        <v>594.46924839219537</v>
      </c>
      <c r="E236" s="68">
        <f>+$C236*'Estructura Poblacion'!D$19</f>
        <v>977.64646212933667</v>
      </c>
      <c r="F236" s="68">
        <f>+$C236*'Estructura Poblacion'!E$19</f>
        <v>2966.9500770646787</v>
      </c>
      <c r="G236" s="68">
        <f>+$C236*'Estructura Poblacion'!F$19</f>
        <v>3386.1677315770962</v>
      </c>
      <c r="H236" s="68">
        <f>+$C236*'Estructura Poblacion'!G$19</f>
        <v>2711.4490951399521</v>
      </c>
      <c r="I236" s="68">
        <f>+$C236*'Estructura Poblacion'!H$19</f>
        <v>1845.4883945339989</v>
      </c>
      <c r="J236" s="68">
        <f>+$C236*'Estructura Poblacion'!I$19</f>
        <v>981.60695012661984</v>
      </c>
      <c r="K236" s="68">
        <f>+$C236*'Estructura Poblacion'!J$19</f>
        <v>540.70562382907713</v>
      </c>
      <c r="L236" s="68">
        <f>+$C236*'Estructura Poblacion'!K$19</f>
        <v>568.18150931022876</v>
      </c>
      <c r="M236" s="147">
        <f>+ROUND(D236*Parámetros!$B$105,0)</f>
        <v>1</v>
      </c>
      <c r="N236" s="147">
        <f>+ROUND(E236*Parámetros!$B$106,0)</f>
        <v>3</v>
      </c>
      <c r="O236" s="147">
        <f>+ROUND(F236*Parámetros!$B$107,0)</f>
        <v>36</v>
      </c>
      <c r="P236" s="147">
        <f>+ROUND(G236*Parámetros!$B$108,0)</f>
        <v>108</v>
      </c>
      <c r="Q236" s="147">
        <f>+ROUND(H236*Parámetros!$B$109,0)</f>
        <v>133</v>
      </c>
      <c r="R236" s="147">
        <f>+ROUND(I236*Parámetros!$B$110,0)</f>
        <v>188</v>
      </c>
      <c r="S236" s="147">
        <f>+ROUND(J236*Parámetros!$B$111,0)</f>
        <v>163</v>
      </c>
      <c r="T236" s="147">
        <f>+ROUND(K236*Parámetros!$B$112,0)</f>
        <v>131</v>
      </c>
      <c r="U236" s="147">
        <f>+ROUND(L236*Parámetros!$B$113,0)</f>
        <v>155</v>
      </c>
      <c r="V236" s="147">
        <f t="shared" si="24"/>
        <v>918</v>
      </c>
      <c r="W236" s="147">
        <f t="shared" si="26"/>
        <v>783</v>
      </c>
      <c r="X236" s="68">
        <f t="shared" si="21"/>
        <v>9749</v>
      </c>
      <c r="Y236" s="69">
        <f>+ROUND(M236*Parámetros!$C$105,0)</f>
        <v>0</v>
      </c>
      <c r="Z236" s="69">
        <f>+ROUND(N236*Parámetros!$C$106,0)</f>
        <v>0</v>
      </c>
      <c r="AA236" s="69">
        <f>+ROUND(O236*Parámetros!$C$107,0)</f>
        <v>2</v>
      </c>
      <c r="AB236" s="69">
        <f>+ROUND(P236*Parámetros!$C$108,0)</f>
        <v>5</v>
      </c>
      <c r="AC236" s="69">
        <f>+ROUND(Q236*Parámetros!$C$109,0)</f>
        <v>8</v>
      </c>
      <c r="AD236" s="69">
        <f>+ROUND(R236*Parámetros!$C$110,0)</f>
        <v>23</v>
      </c>
      <c r="AE236" s="69">
        <f>+ROUND(S236*Parámetros!$C$111,0)</f>
        <v>45</v>
      </c>
      <c r="AF236" s="69">
        <f>+ROUND(T236*Parámetros!$C$112,0)</f>
        <v>57</v>
      </c>
      <c r="AG236" s="69">
        <f>+ROUND(U236*Parámetros!$C$113,0)</f>
        <v>110</v>
      </c>
      <c r="AH236" s="69">
        <f t="shared" si="25"/>
        <v>250</v>
      </c>
      <c r="AI236" s="148">
        <f t="shared" si="27"/>
        <v>214</v>
      </c>
      <c r="AJ236" s="68">
        <f t="shared" si="22"/>
        <v>2661</v>
      </c>
    </row>
    <row r="237" spans="1:36" x14ac:dyDescent="0.25">
      <c r="A237" s="22">
        <v>44119</v>
      </c>
      <c r="B237" s="145">
        <f t="shared" si="23"/>
        <v>227</v>
      </c>
      <c r="C237" s="65">
        <f>+'Modelo predictivo'!N234</f>
        <v>14763.995655156672</v>
      </c>
      <c r="D237" s="68">
        <f>+$C237*'Estructura Poblacion'!C$19</f>
        <v>602.27428167155733</v>
      </c>
      <c r="E237" s="68">
        <f>+$C237*'Estructura Poblacion'!D$19</f>
        <v>990.48238794552935</v>
      </c>
      <c r="F237" s="68">
        <f>+$C237*'Estructura Poblacion'!E$19</f>
        <v>3005.9043949748593</v>
      </c>
      <c r="G237" s="68">
        <f>+$C237*'Estructura Poblacion'!F$19</f>
        <v>3430.6261319164605</v>
      </c>
      <c r="H237" s="68">
        <f>+$C237*'Estructura Poblacion'!G$19</f>
        <v>2747.0488347061296</v>
      </c>
      <c r="I237" s="68">
        <f>+$C237*'Estructura Poblacion'!H$19</f>
        <v>1869.7185769613855</v>
      </c>
      <c r="J237" s="68">
        <f>+$C237*'Estructura Poblacion'!I$19</f>
        <v>994.49487483208202</v>
      </c>
      <c r="K237" s="68">
        <f>+$C237*'Estructura Poblacion'!J$19</f>
        <v>547.80477218660474</v>
      </c>
      <c r="L237" s="68">
        <f>+$C237*'Estructura Poblacion'!K$19</f>
        <v>575.64139996206404</v>
      </c>
      <c r="M237" s="147">
        <f>+ROUND(D237*Parámetros!$B$105,0)</f>
        <v>1</v>
      </c>
      <c r="N237" s="147">
        <f>+ROUND(E237*Parámetros!$B$106,0)</f>
        <v>3</v>
      </c>
      <c r="O237" s="147">
        <f>+ROUND(F237*Parámetros!$B$107,0)</f>
        <v>36</v>
      </c>
      <c r="P237" s="147">
        <f>+ROUND(G237*Parámetros!$B$108,0)</f>
        <v>110</v>
      </c>
      <c r="Q237" s="147">
        <f>+ROUND(H237*Parámetros!$B$109,0)</f>
        <v>135</v>
      </c>
      <c r="R237" s="147">
        <f>+ROUND(I237*Parámetros!$B$110,0)</f>
        <v>191</v>
      </c>
      <c r="S237" s="147">
        <f>+ROUND(J237*Parámetros!$B$111,0)</f>
        <v>165</v>
      </c>
      <c r="T237" s="147">
        <f>+ROUND(K237*Parámetros!$B$112,0)</f>
        <v>133</v>
      </c>
      <c r="U237" s="147">
        <f>+ROUND(L237*Parámetros!$B$113,0)</f>
        <v>157</v>
      </c>
      <c r="V237" s="147">
        <f t="shared" si="24"/>
        <v>931</v>
      </c>
      <c r="W237" s="147">
        <f t="shared" si="26"/>
        <v>789</v>
      </c>
      <c r="X237" s="68">
        <f t="shared" si="21"/>
        <v>9891</v>
      </c>
      <c r="Y237" s="69">
        <f>+ROUND(M237*Parámetros!$C$105,0)</f>
        <v>0</v>
      </c>
      <c r="Z237" s="69">
        <f>+ROUND(N237*Parámetros!$C$106,0)</f>
        <v>0</v>
      </c>
      <c r="AA237" s="69">
        <f>+ROUND(O237*Parámetros!$C$107,0)</f>
        <v>2</v>
      </c>
      <c r="AB237" s="69">
        <f>+ROUND(P237*Parámetros!$C$108,0)</f>
        <v>6</v>
      </c>
      <c r="AC237" s="69">
        <f>+ROUND(Q237*Parámetros!$C$109,0)</f>
        <v>9</v>
      </c>
      <c r="AD237" s="69">
        <f>+ROUND(R237*Parámetros!$C$110,0)</f>
        <v>23</v>
      </c>
      <c r="AE237" s="69">
        <f>+ROUND(S237*Parámetros!$C$111,0)</f>
        <v>45</v>
      </c>
      <c r="AF237" s="69">
        <f>+ROUND(T237*Parámetros!$C$112,0)</f>
        <v>57</v>
      </c>
      <c r="AG237" s="69">
        <f>+ROUND(U237*Parámetros!$C$113,0)</f>
        <v>111</v>
      </c>
      <c r="AH237" s="69">
        <f t="shared" si="25"/>
        <v>253</v>
      </c>
      <c r="AI237" s="148">
        <f t="shared" si="27"/>
        <v>215</v>
      </c>
      <c r="AJ237" s="68">
        <f t="shared" si="22"/>
        <v>2699</v>
      </c>
    </row>
    <row r="238" spans="1:36" x14ac:dyDescent="0.25">
      <c r="A238" s="22">
        <v>44120</v>
      </c>
      <c r="B238" s="145">
        <f t="shared" si="23"/>
        <v>228</v>
      </c>
      <c r="C238" s="65">
        <f>+'Modelo predictivo'!N235</f>
        <v>14957.352578617632</v>
      </c>
      <c r="D238" s="68">
        <f>+$C238*'Estructura Poblacion'!C$19</f>
        <v>610.16197717782086</v>
      </c>
      <c r="E238" s="68">
        <f>+$C238*'Estructura Poblacion'!D$19</f>
        <v>1003.454257603898</v>
      </c>
      <c r="F238" s="68">
        <f>+$C238*'Estructura Poblacion'!E$19</f>
        <v>3045.2712736712178</v>
      </c>
      <c r="G238" s="68">
        <f>+$C238*'Estructura Poblacion'!F$19</f>
        <v>3475.5553861580424</v>
      </c>
      <c r="H238" s="68">
        <f>+$C238*'Estructura Poblacion'!G$19</f>
        <v>2783.0256070977057</v>
      </c>
      <c r="I238" s="68">
        <f>+$C238*'Estructura Poblacion'!H$19</f>
        <v>1894.2053785172222</v>
      </c>
      <c r="J238" s="68">
        <f>+$C238*'Estructura Poblacion'!I$19</f>
        <v>1007.51929409409</v>
      </c>
      <c r="K238" s="68">
        <f>+$C238*'Estructura Poblacion'!J$19</f>
        <v>554.97910682346424</v>
      </c>
      <c r="L238" s="68">
        <f>+$C238*'Estructura Poblacion'!K$19</f>
        <v>583.18029747417143</v>
      </c>
      <c r="M238" s="147">
        <f>+ROUND(D238*Parámetros!$B$105,0)</f>
        <v>1</v>
      </c>
      <c r="N238" s="147">
        <f>+ROUND(E238*Parámetros!$B$106,0)</f>
        <v>3</v>
      </c>
      <c r="O238" s="147">
        <f>+ROUND(F238*Parámetros!$B$107,0)</f>
        <v>37</v>
      </c>
      <c r="P238" s="147">
        <f>+ROUND(G238*Parámetros!$B$108,0)</f>
        <v>111</v>
      </c>
      <c r="Q238" s="147">
        <f>+ROUND(H238*Parámetros!$B$109,0)</f>
        <v>136</v>
      </c>
      <c r="R238" s="147">
        <f>+ROUND(I238*Parámetros!$B$110,0)</f>
        <v>193</v>
      </c>
      <c r="S238" s="147">
        <f>+ROUND(J238*Parámetros!$B$111,0)</f>
        <v>167</v>
      </c>
      <c r="T238" s="147">
        <f>+ROUND(K238*Parámetros!$B$112,0)</f>
        <v>135</v>
      </c>
      <c r="U238" s="147">
        <f>+ROUND(L238*Parámetros!$B$113,0)</f>
        <v>159</v>
      </c>
      <c r="V238" s="147">
        <f t="shared" si="24"/>
        <v>942</v>
      </c>
      <c r="W238" s="147">
        <f t="shared" si="26"/>
        <v>794</v>
      </c>
      <c r="X238" s="68">
        <f t="shared" si="21"/>
        <v>10039</v>
      </c>
      <c r="Y238" s="69">
        <f>+ROUND(M238*Parámetros!$C$105,0)</f>
        <v>0</v>
      </c>
      <c r="Z238" s="69">
        <f>+ROUND(N238*Parámetros!$C$106,0)</f>
        <v>0</v>
      </c>
      <c r="AA238" s="69">
        <f>+ROUND(O238*Parámetros!$C$107,0)</f>
        <v>2</v>
      </c>
      <c r="AB238" s="69">
        <f>+ROUND(P238*Parámetros!$C$108,0)</f>
        <v>6</v>
      </c>
      <c r="AC238" s="69">
        <f>+ROUND(Q238*Parámetros!$C$109,0)</f>
        <v>9</v>
      </c>
      <c r="AD238" s="69">
        <f>+ROUND(R238*Parámetros!$C$110,0)</f>
        <v>24</v>
      </c>
      <c r="AE238" s="69">
        <f>+ROUND(S238*Parámetros!$C$111,0)</f>
        <v>46</v>
      </c>
      <c r="AF238" s="69">
        <f>+ROUND(T238*Parámetros!$C$112,0)</f>
        <v>58</v>
      </c>
      <c r="AG238" s="69">
        <f>+ROUND(U238*Parámetros!$C$113,0)</f>
        <v>113</v>
      </c>
      <c r="AH238" s="69">
        <f t="shared" si="25"/>
        <v>258</v>
      </c>
      <c r="AI238" s="148">
        <f t="shared" si="27"/>
        <v>217</v>
      </c>
      <c r="AJ238" s="68">
        <f t="shared" si="22"/>
        <v>2740</v>
      </c>
    </row>
    <row r="239" spans="1:36" x14ac:dyDescent="0.25">
      <c r="A239" s="22">
        <v>44121</v>
      </c>
      <c r="B239" s="145">
        <f t="shared" si="23"/>
        <v>229</v>
      </c>
      <c r="C239" s="65">
        <f>+'Modelo predictivo'!N236</f>
        <v>15152.743411332369</v>
      </c>
      <c r="D239" s="68">
        <f>+$C239*'Estructura Poblacion'!C$19</f>
        <v>618.13264285445109</v>
      </c>
      <c r="E239" s="68">
        <f>+$C239*'Estructura Poblacion'!D$19</f>
        <v>1016.5625775391158</v>
      </c>
      <c r="F239" s="68">
        <f>+$C239*'Estructura Poblacion'!E$19</f>
        <v>3085.052250075792</v>
      </c>
      <c r="G239" s="68">
        <f>+$C239*'Estructura Poblacion'!F$19</f>
        <v>3520.9572483845441</v>
      </c>
      <c r="H239" s="68">
        <f>+$C239*'Estructura Poblacion'!G$19</f>
        <v>2819.3808168836017</v>
      </c>
      <c r="I239" s="68">
        <f>+$C239*'Estructura Poblacion'!H$19</f>
        <v>1918.9497551905586</v>
      </c>
      <c r="J239" s="68">
        <f>+$C239*'Estructura Poblacion'!I$19</f>
        <v>1020.6807163989055</v>
      </c>
      <c r="K239" s="68">
        <f>+$C239*'Estructura Poblacion'!J$19</f>
        <v>562.22890783280434</v>
      </c>
      <c r="L239" s="68">
        <f>+$C239*'Estructura Poblacion'!K$19</f>
        <v>590.79849617259629</v>
      </c>
      <c r="M239" s="147">
        <f>+ROUND(D239*Parámetros!$B$105,0)</f>
        <v>1</v>
      </c>
      <c r="N239" s="147">
        <f>+ROUND(E239*Parámetros!$B$106,0)</f>
        <v>3</v>
      </c>
      <c r="O239" s="147">
        <f>+ROUND(F239*Parámetros!$B$107,0)</f>
        <v>37</v>
      </c>
      <c r="P239" s="147">
        <f>+ROUND(G239*Parámetros!$B$108,0)</f>
        <v>113</v>
      </c>
      <c r="Q239" s="147">
        <f>+ROUND(H239*Parámetros!$B$109,0)</f>
        <v>138</v>
      </c>
      <c r="R239" s="147">
        <f>+ROUND(I239*Parámetros!$B$110,0)</f>
        <v>196</v>
      </c>
      <c r="S239" s="147">
        <f>+ROUND(J239*Parámetros!$B$111,0)</f>
        <v>169</v>
      </c>
      <c r="T239" s="147">
        <f>+ROUND(K239*Parámetros!$B$112,0)</f>
        <v>137</v>
      </c>
      <c r="U239" s="147">
        <f>+ROUND(L239*Parámetros!$B$113,0)</f>
        <v>161</v>
      </c>
      <c r="V239" s="147">
        <f t="shared" si="24"/>
        <v>955</v>
      </c>
      <c r="W239" s="147">
        <f t="shared" si="26"/>
        <v>769</v>
      </c>
      <c r="X239" s="68">
        <f t="shared" si="21"/>
        <v>10225</v>
      </c>
      <c r="Y239" s="69">
        <f>+ROUND(M239*Parámetros!$C$105,0)</f>
        <v>0</v>
      </c>
      <c r="Z239" s="69">
        <f>+ROUND(N239*Parámetros!$C$106,0)</f>
        <v>0</v>
      </c>
      <c r="AA239" s="69">
        <f>+ROUND(O239*Parámetros!$C$107,0)</f>
        <v>2</v>
      </c>
      <c r="AB239" s="69">
        <f>+ROUND(P239*Parámetros!$C$108,0)</f>
        <v>6</v>
      </c>
      <c r="AC239" s="69">
        <f>+ROUND(Q239*Parámetros!$C$109,0)</f>
        <v>9</v>
      </c>
      <c r="AD239" s="69">
        <f>+ROUND(R239*Parámetros!$C$110,0)</f>
        <v>24</v>
      </c>
      <c r="AE239" s="69">
        <f>+ROUND(S239*Parámetros!$C$111,0)</f>
        <v>46</v>
      </c>
      <c r="AF239" s="69">
        <f>+ROUND(T239*Parámetros!$C$112,0)</f>
        <v>59</v>
      </c>
      <c r="AG239" s="69">
        <f>+ROUND(U239*Parámetros!$C$113,0)</f>
        <v>114</v>
      </c>
      <c r="AH239" s="69">
        <f t="shared" si="25"/>
        <v>260</v>
      </c>
      <c r="AI239" s="148">
        <f t="shared" si="27"/>
        <v>211</v>
      </c>
      <c r="AJ239" s="68">
        <f t="shared" si="22"/>
        <v>2789</v>
      </c>
    </row>
    <row r="240" spans="1:36" x14ac:dyDescent="0.25">
      <c r="A240" s="22">
        <v>44122</v>
      </c>
      <c r="B240" s="145">
        <f t="shared" si="23"/>
        <v>230</v>
      </c>
      <c r="C240" s="65">
        <f>+'Modelo predictivo'!N237</f>
        <v>15350.175288066268</v>
      </c>
      <c r="D240" s="68">
        <f>+$C240*'Estructura Poblacion'!C$19</f>
        <v>626.18656975312535</v>
      </c>
      <c r="E240" s="68">
        <f>+$C240*'Estructura Poblacion'!D$19</f>
        <v>1029.8078264061228</v>
      </c>
      <c r="F240" s="68">
        <f>+$C240*'Estructura Poblacion'!E$19</f>
        <v>3125.24877680501</v>
      </c>
      <c r="G240" s="68">
        <f>+$C240*'Estructura Poblacion'!F$19</f>
        <v>3566.8333764610279</v>
      </c>
      <c r="H240" s="68">
        <f>+$C240*'Estructura Poblacion'!G$19</f>
        <v>2856.1157915871654</v>
      </c>
      <c r="I240" s="68">
        <f>+$C240*'Estructura Poblacion'!H$19</f>
        <v>1943.9526105310633</v>
      </c>
      <c r="J240" s="68">
        <f>+$C240*'Estructura Poblacion'!I$19</f>
        <v>1033.9796223405206</v>
      </c>
      <c r="K240" s="68">
        <f>+$C240*'Estructura Poblacion'!J$19</f>
        <v>569.55443994367386</v>
      </c>
      <c r="L240" s="68">
        <f>+$C240*'Estructura Poblacion'!K$19</f>
        <v>598.49627423855929</v>
      </c>
      <c r="M240" s="147">
        <f>+ROUND(D240*Parámetros!$B$105,0)</f>
        <v>1</v>
      </c>
      <c r="N240" s="147">
        <f>+ROUND(E240*Parámetros!$B$106,0)</f>
        <v>3</v>
      </c>
      <c r="O240" s="147">
        <f>+ROUND(F240*Parámetros!$B$107,0)</f>
        <v>38</v>
      </c>
      <c r="P240" s="147">
        <f>+ROUND(G240*Parámetros!$B$108,0)</f>
        <v>114</v>
      </c>
      <c r="Q240" s="147">
        <f>+ROUND(H240*Parámetros!$B$109,0)</f>
        <v>140</v>
      </c>
      <c r="R240" s="147">
        <f>+ROUND(I240*Parámetros!$B$110,0)</f>
        <v>198</v>
      </c>
      <c r="S240" s="147">
        <f>+ROUND(J240*Parámetros!$B$111,0)</f>
        <v>172</v>
      </c>
      <c r="T240" s="147">
        <f>+ROUND(K240*Parámetros!$B$112,0)</f>
        <v>138</v>
      </c>
      <c r="U240" s="147">
        <f>+ROUND(L240*Parámetros!$B$113,0)</f>
        <v>163</v>
      </c>
      <c r="V240" s="147">
        <f t="shared" si="24"/>
        <v>967</v>
      </c>
      <c r="W240" s="147">
        <f t="shared" si="26"/>
        <v>773</v>
      </c>
      <c r="X240" s="68">
        <f t="shared" si="21"/>
        <v>10419</v>
      </c>
      <c r="Y240" s="69">
        <f>+ROUND(M240*Parámetros!$C$105,0)</f>
        <v>0</v>
      </c>
      <c r="Z240" s="69">
        <f>+ROUND(N240*Parámetros!$C$106,0)</f>
        <v>0</v>
      </c>
      <c r="AA240" s="69">
        <f>+ROUND(O240*Parámetros!$C$107,0)</f>
        <v>2</v>
      </c>
      <c r="AB240" s="69">
        <f>+ROUND(P240*Parámetros!$C$108,0)</f>
        <v>6</v>
      </c>
      <c r="AC240" s="69">
        <f>+ROUND(Q240*Parámetros!$C$109,0)</f>
        <v>9</v>
      </c>
      <c r="AD240" s="69">
        <f>+ROUND(R240*Parámetros!$C$110,0)</f>
        <v>24</v>
      </c>
      <c r="AE240" s="69">
        <f>+ROUND(S240*Parámetros!$C$111,0)</f>
        <v>47</v>
      </c>
      <c r="AF240" s="69">
        <f>+ROUND(T240*Parámetros!$C$112,0)</f>
        <v>60</v>
      </c>
      <c r="AG240" s="69">
        <f>+ROUND(U240*Parámetros!$C$113,0)</f>
        <v>116</v>
      </c>
      <c r="AH240" s="69">
        <f t="shared" si="25"/>
        <v>264</v>
      </c>
      <c r="AI240" s="148">
        <f t="shared" si="27"/>
        <v>212</v>
      </c>
      <c r="AJ240" s="68">
        <f t="shared" si="22"/>
        <v>2841</v>
      </c>
    </row>
    <row r="241" spans="1:36" x14ac:dyDescent="0.25">
      <c r="A241" s="22">
        <v>44123</v>
      </c>
      <c r="B241" s="145">
        <f t="shared" si="23"/>
        <v>231</v>
      </c>
      <c r="C241" s="65">
        <f>+'Modelo predictivo'!N238</f>
        <v>13914.374715261161</v>
      </c>
      <c r="D241" s="68">
        <f>+$C241*'Estructura Poblacion'!C$19</f>
        <v>567.61531446372317</v>
      </c>
      <c r="E241" s="68">
        <f>+$C241*'Estructura Poblacion'!D$19</f>
        <v>933.48328031559015</v>
      </c>
      <c r="F241" s="68">
        <f>+$C241*'Estructura Poblacion'!E$19</f>
        <v>2832.9241681483509</v>
      </c>
      <c r="G241" s="68">
        <f>+$C241*'Estructura Poblacion'!F$19</f>
        <v>3233.2045214860264</v>
      </c>
      <c r="H241" s="68">
        <f>+$C241*'Estructura Poblacion'!G$19</f>
        <v>2588.9649211507431</v>
      </c>
      <c r="I241" s="68">
        <f>+$C241*'Estructura Poblacion'!H$19</f>
        <v>1762.1222262307356</v>
      </c>
      <c r="J241" s="68">
        <f>+$C241*'Estructura Poblacion'!I$19</f>
        <v>937.26486135798666</v>
      </c>
      <c r="K241" s="68">
        <f>+$C241*'Estructura Poblacion'!J$19</f>
        <v>516.2803518131899</v>
      </c>
      <c r="L241" s="68">
        <f>+$C241*'Estructura Poblacion'!K$19</f>
        <v>542.51507029481604</v>
      </c>
      <c r="M241" s="147">
        <f>+ROUND(D241*Parámetros!$B$105,0)</f>
        <v>1</v>
      </c>
      <c r="N241" s="147">
        <f>+ROUND(E241*Parámetros!$B$106,0)</f>
        <v>3</v>
      </c>
      <c r="O241" s="147">
        <f>+ROUND(F241*Parámetros!$B$107,0)</f>
        <v>34</v>
      </c>
      <c r="P241" s="147">
        <f>+ROUND(G241*Parámetros!$B$108,0)</f>
        <v>103</v>
      </c>
      <c r="Q241" s="147">
        <f>+ROUND(H241*Parámetros!$B$109,0)</f>
        <v>127</v>
      </c>
      <c r="R241" s="147">
        <f>+ROUND(I241*Parámetros!$B$110,0)</f>
        <v>180</v>
      </c>
      <c r="S241" s="147">
        <f>+ROUND(J241*Parámetros!$B$111,0)</f>
        <v>156</v>
      </c>
      <c r="T241" s="147">
        <f>+ROUND(K241*Parámetros!$B$112,0)</f>
        <v>125</v>
      </c>
      <c r="U241" s="147">
        <f>+ROUND(L241*Parámetros!$B$113,0)</f>
        <v>148</v>
      </c>
      <c r="V241" s="147">
        <f t="shared" si="24"/>
        <v>877</v>
      </c>
      <c r="W241" s="147">
        <f t="shared" si="26"/>
        <v>776</v>
      </c>
      <c r="X241" s="68">
        <f t="shared" si="21"/>
        <v>10520</v>
      </c>
      <c r="Y241" s="69">
        <f>+ROUND(M241*Parámetros!$C$105,0)</f>
        <v>0</v>
      </c>
      <c r="Z241" s="69">
        <f>+ROUND(N241*Parámetros!$C$106,0)</f>
        <v>0</v>
      </c>
      <c r="AA241" s="69">
        <f>+ROUND(O241*Parámetros!$C$107,0)</f>
        <v>2</v>
      </c>
      <c r="AB241" s="69">
        <f>+ROUND(P241*Parámetros!$C$108,0)</f>
        <v>5</v>
      </c>
      <c r="AC241" s="69">
        <f>+ROUND(Q241*Parámetros!$C$109,0)</f>
        <v>8</v>
      </c>
      <c r="AD241" s="69">
        <f>+ROUND(R241*Parámetros!$C$110,0)</f>
        <v>22</v>
      </c>
      <c r="AE241" s="69">
        <f>+ROUND(S241*Parámetros!$C$111,0)</f>
        <v>43</v>
      </c>
      <c r="AF241" s="69">
        <f>+ROUND(T241*Parámetros!$C$112,0)</f>
        <v>54</v>
      </c>
      <c r="AG241" s="69">
        <f>+ROUND(U241*Parámetros!$C$113,0)</f>
        <v>105</v>
      </c>
      <c r="AH241" s="69">
        <f t="shared" si="25"/>
        <v>239</v>
      </c>
      <c r="AI241" s="148">
        <f t="shared" si="27"/>
        <v>212</v>
      </c>
      <c r="AJ241" s="68">
        <f t="shared" si="22"/>
        <v>2868</v>
      </c>
    </row>
    <row r="242" spans="1:36" x14ac:dyDescent="0.25">
      <c r="A242" s="22">
        <v>44124</v>
      </c>
      <c r="B242" s="145">
        <f t="shared" si="23"/>
        <v>232</v>
      </c>
      <c r="C242" s="65">
        <f>+'Modelo predictivo'!N239</f>
        <v>13971.266423791647</v>
      </c>
      <c r="D242" s="68">
        <f>+$C242*'Estructura Poblacion'!C$19</f>
        <v>569.93612338893433</v>
      </c>
      <c r="E242" s="68">
        <f>+$C242*'Estructura Poblacion'!D$19</f>
        <v>937.3000137145799</v>
      </c>
      <c r="F242" s="68">
        <f>+$C242*'Estructura Poblacion'!E$19</f>
        <v>2844.5071461377602</v>
      </c>
      <c r="G242" s="68">
        <f>+$C242*'Estructura Poblacion'!F$19</f>
        <v>3246.424125889384</v>
      </c>
      <c r="H242" s="68">
        <f>+$C242*'Estructura Poblacion'!G$19</f>
        <v>2599.5504228857376</v>
      </c>
      <c r="I242" s="68">
        <f>+$C242*'Estructura Poblacion'!H$19</f>
        <v>1769.3270159637486</v>
      </c>
      <c r="J242" s="68">
        <f>+$C242*'Estructura Poblacion'!I$19</f>
        <v>941.09705650864339</v>
      </c>
      <c r="K242" s="68">
        <f>+$C242*'Estructura Poblacion'!J$19</f>
        <v>518.39126745952206</v>
      </c>
      <c r="L242" s="68">
        <f>+$C242*'Estructura Poblacion'!K$19</f>
        <v>544.73325184333771</v>
      </c>
      <c r="M242" s="147">
        <f>+ROUND(D242*Parámetros!$B$105,0)</f>
        <v>1</v>
      </c>
      <c r="N242" s="147">
        <f>+ROUND(E242*Parámetros!$B$106,0)</f>
        <v>3</v>
      </c>
      <c r="O242" s="147">
        <f>+ROUND(F242*Parámetros!$B$107,0)</f>
        <v>34</v>
      </c>
      <c r="P242" s="147">
        <f>+ROUND(G242*Parámetros!$B$108,0)</f>
        <v>104</v>
      </c>
      <c r="Q242" s="147">
        <f>+ROUND(H242*Parámetros!$B$109,0)</f>
        <v>127</v>
      </c>
      <c r="R242" s="147">
        <f>+ROUND(I242*Parámetros!$B$110,0)</f>
        <v>180</v>
      </c>
      <c r="S242" s="147">
        <f>+ROUND(J242*Parámetros!$B$111,0)</f>
        <v>156</v>
      </c>
      <c r="T242" s="147">
        <f>+ROUND(K242*Parámetros!$B$112,0)</f>
        <v>126</v>
      </c>
      <c r="U242" s="147">
        <f>+ROUND(L242*Parámetros!$B$113,0)</f>
        <v>149</v>
      </c>
      <c r="V242" s="147">
        <f t="shared" si="24"/>
        <v>880</v>
      </c>
      <c r="W242" s="147">
        <f t="shared" si="26"/>
        <v>778</v>
      </c>
      <c r="X242" s="68">
        <f t="shared" si="21"/>
        <v>10622</v>
      </c>
      <c r="Y242" s="69">
        <f>+ROUND(M242*Parámetros!$C$105,0)</f>
        <v>0</v>
      </c>
      <c r="Z242" s="69">
        <f>+ROUND(N242*Parámetros!$C$106,0)</f>
        <v>0</v>
      </c>
      <c r="AA242" s="69">
        <f>+ROUND(O242*Parámetros!$C$107,0)</f>
        <v>2</v>
      </c>
      <c r="AB242" s="69">
        <f>+ROUND(P242*Parámetros!$C$108,0)</f>
        <v>5</v>
      </c>
      <c r="AC242" s="69">
        <f>+ROUND(Q242*Parámetros!$C$109,0)</f>
        <v>8</v>
      </c>
      <c r="AD242" s="69">
        <f>+ROUND(R242*Parámetros!$C$110,0)</f>
        <v>22</v>
      </c>
      <c r="AE242" s="69">
        <f>+ROUND(S242*Parámetros!$C$111,0)</f>
        <v>43</v>
      </c>
      <c r="AF242" s="69">
        <f>+ROUND(T242*Parámetros!$C$112,0)</f>
        <v>54</v>
      </c>
      <c r="AG242" s="69">
        <f>+ROUND(U242*Parámetros!$C$113,0)</f>
        <v>106</v>
      </c>
      <c r="AH242" s="69">
        <f t="shared" si="25"/>
        <v>240</v>
      </c>
      <c r="AI242" s="148">
        <f t="shared" si="27"/>
        <v>213</v>
      </c>
      <c r="AJ242" s="68">
        <f t="shared" si="22"/>
        <v>2895</v>
      </c>
    </row>
    <row r="243" spans="1:36" x14ac:dyDescent="0.25">
      <c r="A243" s="22">
        <v>44125</v>
      </c>
      <c r="B243" s="145">
        <f t="shared" si="23"/>
        <v>233</v>
      </c>
      <c r="C243" s="65">
        <f>+'Modelo predictivo'!N240</f>
        <v>14028.032679960132</v>
      </c>
      <c r="D243" s="68">
        <f>+$C243*'Estructura Poblacion'!C$19</f>
        <v>572.25181467980212</v>
      </c>
      <c r="E243" s="68">
        <f>+$C243*'Estructura Poblacion'!D$19</f>
        <v>941.10833080419184</v>
      </c>
      <c r="F243" s="68">
        <f>+$C243*'Estructura Poblacion'!E$19</f>
        <v>2856.0645824096628</v>
      </c>
      <c r="G243" s="68">
        <f>+$C243*'Estructura Poblacion'!F$19</f>
        <v>3259.6145796372248</v>
      </c>
      <c r="H243" s="68">
        <f>+$C243*'Estructura Poblacion'!G$19</f>
        <v>2610.1125824461001</v>
      </c>
      <c r="I243" s="68">
        <f>+$C243*'Estructura Poblacion'!H$19</f>
        <v>1776.5159183572339</v>
      </c>
      <c r="J243" s="68">
        <f>+$C243*'Estructura Poblacion'!I$19</f>
        <v>944.92080125508983</v>
      </c>
      <c r="K243" s="68">
        <f>+$C243*'Estructura Poblacion'!J$19</f>
        <v>520.49752830886075</v>
      </c>
      <c r="L243" s="68">
        <f>+$C243*'Estructura Poblacion'!K$19</f>
        <v>546.94654206196628</v>
      </c>
      <c r="M243" s="147">
        <f>+ROUND(D243*Parámetros!$B$105,0)</f>
        <v>1</v>
      </c>
      <c r="N243" s="147">
        <f>+ROUND(E243*Parámetros!$B$106,0)</f>
        <v>3</v>
      </c>
      <c r="O243" s="147">
        <f>+ROUND(F243*Parámetros!$B$107,0)</f>
        <v>34</v>
      </c>
      <c r="P243" s="147">
        <f>+ROUND(G243*Parámetros!$B$108,0)</f>
        <v>104</v>
      </c>
      <c r="Q243" s="147">
        <f>+ROUND(H243*Parámetros!$B$109,0)</f>
        <v>128</v>
      </c>
      <c r="R243" s="147">
        <f>+ROUND(I243*Parámetros!$B$110,0)</f>
        <v>181</v>
      </c>
      <c r="S243" s="147">
        <f>+ROUND(J243*Parámetros!$B$111,0)</f>
        <v>157</v>
      </c>
      <c r="T243" s="147">
        <f>+ROUND(K243*Parámetros!$B$112,0)</f>
        <v>126</v>
      </c>
      <c r="U243" s="147">
        <f>+ROUND(L243*Parámetros!$B$113,0)</f>
        <v>149</v>
      </c>
      <c r="V243" s="147">
        <f t="shared" si="24"/>
        <v>883</v>
      </c>
      <c r="W243" s="147">
        <f t="shared" si="26"/>
        <v>781</v>
      </c>
      <c r="X243" s="68">
        <f t="shared" si="21"/>
        <v>10724</v>
      </c>
      <c r="Y243" s="69">
        <f>+ROUND(M243*Parámetros!$C$105,0)</f>
        <v>0</v>
      </c>
      <c r="Z243" s="69">
        <f>+ROUND(N243*Parámetros!$C$106,0)</f>
        <v>0</v>
      </c>
      <c r="AA243" s="69">
        <f>+ROUND(O243*Parámetros!$C$107,0)</f>
        <v>2</v>
      </c>
      <c r="AB243" s="69">
        <f>+ROUND(P243*Parámetros!$C$108,0)</f>
        <v>5</v>
      </c>
      <c r="AC243" s="69">
        <f>+ROUND(Q243*Parámetros!$C$109,0)</f>
        <v>8</v>
      </c>
      <c r="AD243" s="69">
        <f>+ROUND(R243*Parámetros!$C$110,0)</f>
        <v>22</v>
      </c>
      <c r="AE243" s="69">
        <f>+ROUND(S243*Parámetros!$C$111,0)</f>
        <v>43</v>
      </c>
      <c r="AF243" s="69">
        <f>+ROUND(T243*Parámetros!$C$112,0)</f>
        <v>54</v>
      </c>
      <c r="AG243" s="69">
        <f>+ROUND(U243*Parámetros!$C$113,0)</f>
        <v>106</v>
      </c>
      <c r="AH243" s="69">
        <f t="shared" si="25"/>
        <v>240</v>
      </c>
      <c r="AI243" s="148">
        <f t="shared" si="27"/>
        <v>214</v>
      </c>
      <c r="AJ243" s="68">
        <f t="shared" si="22"/>
        <v>2921</v>
      </c>
    </row>
    <row r="244" spans="1:36" x14ac:dyDescent="0.25">
      <c r="A244" s="22">
        <v>44126</v>
      </c>
      <c r="B244" s="145">
        <f t="shared" si="23"/>
        <v>234</v>
      </c>
      <c r="C244" s="65">
        <f>+'Modelo predictivo'!N241</f>
        <v>14084.668695241213</v>
      </c>
      <c r="D244" s="68">
        <f>+$C244*'Estructura Poblacion'!C$19</f>
        <v>574.56219299586724</v>
      </c>
      <c r="E244" s="68">
        <f>+$C244*'Estructura Poblacion'!D$19</f>
        <v>944.90791033331004</v>
      </c>
      <c r="F244" s="68">
        <f>+$C244*'Estructura Poblacion'!E$19</f>
        <v>2867.5955020349202</v>
      </c>
      <c r="G244" s="68">
        <f>+$C244*'Estructura Poblacion'!F$19</f>
        <v>3272.7747700469959</v>
      </c>
      <c r="H244" s="68">
        <f>+$C244*'Estructura Poblacion'!G$19</f>
        <v>2620.6505088593981</v>
      </c>
      <c r="I244" s="68">
        <f>+$C244*'Estructura Poblacion'!H$19</f>
        <v>1783.6883269903346</v>
      </c>
      <c r="J244" s="68">
        <f>+$C244*'Estructura Poblacion'!I$19</f>
        <v>948.73577304480818</v>
      </c>
      <c r="K244" s="68">
        <f>+$C244*'Estructura Poblacion'!J$19</f>
        <v>522.59895668728029</v>
      </c>
      <c r="L244" s="68">
        <f>+$C244*'Estructura Poblacion'!K$19</f>
        <v>549.15475424829856</v>
      </c>
      <c r="M244" s="147">
        <f>+ROUND(D244*Parámetros!$B$105,0)</f>
        <v>1</v>
      </c>
      <c r="N244" s="147">
        <f>+ROUND(E244*Parámetros!$B$106,0)</f>
        <v>3</v>
      </c>
      <c r="O244" s="147">
        <f>+ROUND(F244*Parámetros!$B$107,0)</f>
        <v>34</v>
      </c>
      <c r="P244" s="147">
        <f>+ROUND(G244*Parámetros!$B$108,0)</f>
        <v>105</v>
      </c>
      <c r="Q244" s="147">
        <f>+ROUND(H244*Parámetros!$B$109,0)</f>
        <v>128</v>
      </c>
      <c r="R244" s="147">
        <f>+ROUND(I244*Parámetros!$B$110,0)</f>
        <v>182</v>
      </c>
      <c r="S244" s="147">
        <f>+ROUND(J244*Parámetros!$B$111,0)</f>
        <v>157</v>
      </c>
      <c r="T244" s="147">
        <f>+ROUND(K244*Parámetros!$B$112,0)</f>
        <v>127</v>
      </c>
      <c r="U244" s="147">
        <f>+ROUND(L244*Parámetros!$B$113,0)</f>
        <v>150</v>
      </c>
      <c r="V244" s="147">
        <f t="shared" si="24"/>
        <v>887</v>
      </c>
      <c r="W244" s="147">
        <f t="shared" si="26"/>
        <v>783</v>
      </c>
      <c r="X244" s="68">
        <f t="shared" si="21"/>
        <v>10828</v>
      </c>
      <c r="Y244" s="69">
        <f>+ROUND(M244*Parámetros!$C$105,0)</f>
        <v>0</v>
      </c>
      <c r="Z244" s="69">
        <f>+ROUND(N244*Parámetros!$C$106,0)</f>
        <v>0</v>
      </c>
      <c r="AA244" s="69">
        <f>+ROUND(O244*Parámetros!$C$107,0)</f>
        <v>2</v>
      </c>
      <c r="AB244" s="69">
        <f>+ROUND(P244*Parámetros!$C$108,0)</f>
        <v>5</v>
      </c>
      <c r="AC244" s="69">
        <f>+ROUND(Q244*Parámetros!$C$109,0)</f>
        <v>8</v>
      </c>
      <c r="AD244" s="69">
        <f>+ROUND(R244*Parámetros!$C$110,0)</f>
        <v>22</v>
      </c>
      <c r="AE244" s="69">
        <f>+ROUND(S244*Parámetros!$C$111,0)</f>
        <v>43</v>
      </c>
      <c r="AF244" s="69">
        <f>+ROUND(T244*Parámetros!$C$112,0)</f>
        <v>55</v>
      </c>
      <c r="AG244" s="69">
        <f>+ROUND(U244*Parámetros!$C$113,0)</f>
        <v>106</v>
      </c>
      <c r="AH244" s="69">
        <f t="shared" si="25"/>
        <v>241</v>
      </c>
      <c r="AI244" s="148">
        <f t="shared" si="27"/>
        <v>214</v>
      </c>
      <c r="AJ244" s="68">
        <f t="shared" si="22"/>
        <v>2948</v>
      </c>
    </row>
    <row r="245" spans="1:36" x14ac:dyDescent="0.25">
      <c r="A245" s="22">
        <v>44127</v>
      </c>
      <c r="B245" s="145">
        <f t="shared" si="23"/>
        <v>235</v>
      </c>
      <c r="C245" s="65">
        <f>+'Modelo predictivo'!N242</f>
        <v>14141.169659599662</v>
      </c>
      <c r="D245" s="68">
        <f>+$C245*'Estructura Poblacion'!C$19</f>
        <v>576.86706211920989</v>
      </c>
      <c r="E245" s="68">
        <f>+$C245*'Estructura Poblacion'!D$19</f>
        <v>948.69842960777464</v>
      </c>
      <c r="F245" s="68">
        <f>+$C245*'Estructura Poblacion'!E$19</f>
        <v>2879.0989257050605</v>
      </c>
      <c r="G245" s="68">
        <f>+$C245*'Estructura Poblacion'!F$19</f>
        <v>3285.9035794380279</v>
      </c>
      <c r="H245" s="68">
        <f>+$C245*'Estructura Poblacion'!G$19</f>
        <v>2631.1633071509932</v>
      </c>
      <c r="I245" s="68">
        <f>+$C245*'Estructura Poblacion'!H$19</f>
        <v>1790.8436327181798</v>
      </c>
      <c r="J245" s="68">
        <f>+$C245*'Estructura Poblacion'!I$19</f>
        <v>952.54164787639024</v>
      </c>
      <c r="K245" s="68">
        <f>+$C245*'Estructura Poblacion'!J$19</f>
        <v>524.69537412275236</v>
      </c>
      <c r="L245" s="68">
        <f>+$C245*'Estructura Poblacion'!K$19</f>
        <v>551.35770086127354</v>
      </c>
      <c r="M245" s="147">
        <f>+ROUND(D245*Parámetros!$B$105,0)</f>
        <v>1</v>
      </c>
      <c r="N245" s="147">
        <f>+ROUND(E245*Parámetros!$B$106,0)</f>
        <v>3</v>
      </c>
      <c r="O245" s="147">
        <f>+ROUND(F245*Parámetros!$B$107,0)</f>
        <v>35</v>
      </c>
      <c r="P245" s="147">
        <f>+ROUND(G245*Parámetros!$B$108,0)</f>
        <v>105</v>
      </c>
      <c r="Q245" s="147">
        <f>+ROUND(H245*Parámetros!$B$109,0)</f>
        <v>129</v>
      </c>
      <c r="R245" s="147">
        <f>+ROUND(I245*Parámetros!$B$110,0)</f>
        <v>183</v>
      </c>
      <c r="S245" s="147">
        <f>+ROUND(J245*Parámetros!$B$111,0)</f>
        <v>158</v>
      </c>
      <c r="T245" s="147">
        <f>+ROUND(K245*Parámetros!$B$112,0)</f>
        <v>128</v>
      </c>
      <c r="U245" s="147">
        <f>+ROUND(L245*Parámetros!$B$113,0)</f>
        <v>151</v>
      </c>
      <c r="V245" s="147">
        <f t="shared" si="24"/>
        <v>893</v>
      </c>
      <c r="W245" s="147">
        <f t="shared" si="26"/>
        <v>786</v>
      </c>
      <c r="X245" s="68">
        <f t="shared" si="21"/>
        <v>10935</v>
      </c>
      <c r="Y245" s="69">
        <f>+ROUND(M245*Parámetros!$C$105,0)</f>
        <v>0</v>
      </c>
      <c r="Z245" s="69">
        <f>+ROUND(N245*Parámetros!$C$106,0)</f>
        <v>0</v>
      </c>
      <c r="AA245" s="69">
        <f>+ROUND(O245*Parámetros!$C$107,0)</f>
        <v>2</v>
      </c>
      <c r="AB245" s="69">
        <f>+ROUND(P245*Parámetros!$C$108,0)</f>
        <v>5</v>
      </c>
      <c r="AC245" s="69">
        <f>+ROUND(Q245*Parámetros!$C$109,0)</f>
        <v>8</v>
      </c>
      <c r="AD245" s="69">
        <f>+ROUND(R245*Parámetros!$C$110,0)</f>
        <v>22</v>
      </c>
      <c r="AE245" s="69">
        <f>+ROUND(S245*Parámetros!$C$111,0)</f>
        <v>43</v>
      </c>
      <c r="AF245" s="69">
        <f>+ROUND(T245*Parámetros!$C$112,0)</f>
        <v>55</v>
      </c>
      <c r="AG245" s="69">
        <f>+ROUND(U245*Parámetros!$C$113,0)</f>
        <v>107</v>
      </c>
      <c r="AH245" s="69">
        <f t="shared" si="25"/>
        <v>242</v>
      </c>
      <c r="AI245" s="148">
        <f t="shared" si="27"/>
        <v>214</v>
      </c>
      <c r="AJ245" s="68">
        <f t="shared" si="22"/>
        <v>2976</v>
      </c>
    </row>
    <row r="246" spans="1:36" x14ac:dyDescent="0.25">
      <c r="A246" s="22">
        <v>44128</v>
      </c>
      <c r="B246" s="145">
        <f t="shared" si="23"/>
        <v>236</v>
      </c>
      <c r="C246" s="65">
        <f>+'Modelo predictivo'!N243</f>
        <v>14197.530742160976</v>
      </c>
      <c r="D246" s="68">
        <f>+$C246*'Estructura Poblacion'!C$19</f>
        <v>579.16622498180459</v>
      </c>
      <c r="E246" s="68">
        <f>+$C246*'Estructura Poblacion'!D$19</f>
        <v>952.47956453536631</v>
      </c>
      <c r="F246" s="68">
        <f>+$C246*'Estructura Poblacion'!E$19</f>
        <v>2890.5738698687987</v>
      </c>
      <c r="G246" s="68">
        <f>+$C246*'Estructura Poblacion'!F$19</f>
        <v>3298.9998852873464</v>
      </c>
      <c r="H246" s="68">
        <f>+$C246*'Estructura Poblacion'!G$19</f>
        <v>2641.6500784688078</v>
      </c>
      <c r="I246" s="68">
        <f>+$C246*'Estructura Poblacion'!H$19</f>
        <v>1797.9812237568049</v>
      </c>
      <c r="J246" s="68">
        <f>+$C246*'Estructura Poblacion'!I$19</f>
        <v>956.33810034470548</v>
      </c>
      <c r="K246" s="68">
        <f>+$C246*'Estructura Poblacion'!J$19</f>
        <v>526.78660137002578</v>
      </c>
      <c r="L246" s="68">
        <f>+$C246*'Estructura Poblacion'!K$19</f>
        <v>553.55519354731621</v>
      </c>
      <c r="M246" s="147">
        <f>+ROUND(D246*Parámetros!$B$105,0)</f>
        <v>1</v>
      </c>
      <c r="N246" s="147">
        <f>+ROUND(E246*Parámetros!$B$106,0)</f>
        <v>3</v>
      </c>
      <c r="O246" s="147">
        <f>+ROUND(F246*Parámetros!$B$107,0)</f>
        <v>35</v>
      </c>
      <c r="P246" s="147">
        <f>+ROUND(G246*Parámetros!$B$108,0)</f>
        <v>106</v>
      </c>
      <c r="Q246" s="147">
        <f>+ROUND(H246*Parámetros!$B$109,0)</f>
        <v>129</v>
      </c>
      <c r="R246" s="147">
        <f>+ROUND(I246*Parámetros!$B$110,0)</f>
        <v>183</v>
      </c>
      <c r="S246" s="147">
        <f>+ROUND(J246*Parámetros!$B$111,0)</f>
        <v>159</v>
      </c>
      <c r="T246" s="147">
        <f>+ROUND(K246*Parámetros!$B$112,0)</f>
        <v>128</v>
      </c>
      <c r="U246" s="147">
        <f>+ROUND(L246*Parámetros!$B$113,0)</f>
        <v>151</v>
      </c>
      <c r="V246" s="147">
        <f t="shared" si="24"/>
        <v>895</v>
      </c>
      <c r="W246" s="147">
        <f t="shared" si="26"/>
        <v>895</v>
      </c>
      <c r="X246" s="68">
        <f t="shared" si="21"/>
        <v>10935</v>
      </c>
      <c r="Y246" s="69">
        <f>+ROUND(M246*Parámetros!$C$105,0)</f>
        <v>0</v>
      </c>
      <c r="Z246" s="69">
        <f>+ROUND(N246*Parámetros!$C$106,0)</f>
        <v>0</v>
      </c>
      <c r="AA246" s="69">
        <f>+ROUND(O246*Parámetros!$C$107,0)</f>
        <v>2</v>
      </c>
      <c r="AB246" s="69">
        <f>+ROUND(P246*Parámetros!$C$108,0)</f>
        <v>5</v>
      </c>
      <c r="AC246" s="69">
        <f>+ROUND(Q246*Parámetros!$C$109,0)</f>
        <v>8</v>
      </c>
      <c r="AD246" s="69">
        <f>+ROUND(R246*Parámetros!$C$110,0)</f>
        <v>22</v>
      </c>
      <c r="AE246" s="69">
        <f>+ROUND(S246*Parámetros!$C$111,0)</f>
        <v>44</v>
      </c>
      <c r="AF246" s="69">
        <f>+ROUND(T246*Parámetros!$C$112,0)</f>
        <v>55</v>
      </c>
      <c r="AG246" s="69">
        <f>+ROUND(U246*Parámetros!$C$113,0)</f>
        <v>107</v>
      </c>
      <c r="AH246" s="69">
        <f t="shared" si="25"/>
        <v>243</v>
      </c>
      <c r="AI246" s="148">
        <f t="shared" si="27"/>
        <v>243</v>
      </c>
      <c r="AJ246" s="68">
        <f t="shared" si="22"/>
        <v>2976</v>
      </c>
    </row>
    <row r="247" spans="1:36" x14ac:dyDescent="0.25">
      <c r="A247" s="22">
        <v>44129</v>
      </c>
      <c r="B247" s="145">
        <f t="shared" si="23"/>
        <v>237</v>
      </c>
      <c r="C247" s="65">
        <f>+'Modelo predictivo'!N244</f>
        <v>14253.747091919184</v>
      </c>
      <c r="D247" s="68">
        <f>+$C247*'Estructura Poblacion'!C$19</f>
        <v>581.45948369439407</v>
      </c>
      <c r="E247" s="68">
        <f>+$C247*'Estructura Poblacion'!D$19</f>
        <v>956.25098967329257</v>
      </c>
      <c r="F247" s="68">
        <f>+$C247*'Estructura Poblacion'!E$19</f>
        <v>2902.019346876144</v>
      </c>
      <c r="G247" s="68">
        <f>+$C247*'Estructura Poblacion'!F$19</f>
        <v>3312.062560394143</v>
      </c>
      <c r="H247" s="68">
        <f>+$C247*'Estructura Poblacion'!G$19</f>
        <v>2652.1099202150208</v>
      </c>
      <c r="I247" s="68">
        <f>+$C247*'Estructura Poblacion'!H$19</f>
        <v>1805.1004857727869</v>
      </c>
      <c r="J247" s="68">
        <f>+$C247*'Estructura Poblacion'!I$19</f>
        <v>960.12480368857825</v>
      </c>
      <c r="K247" s="68">
        <f>+$C247*'Estructura Poblacion'!J$19</f>
        <v>528.87245843688981</v>
      </c>
      <c r="L247" s="68">
        <f>+$C247*'Estructura Poblacion'!K$19</f>
        <v>555.74704316793486</v>
      </c>
      <c r="M247" s="147">
        <f>+ROUND(D247*Parámetros!$B$105,0)</f>
        <v>1</v>
      </c>
      <c r="N247" s="147">
        <f>+ROUND(E247*Parámetros!$B$106,0)</f>
        <v>3</v>
      </c>
      <c r="O247" s="147">
        <f>+ROUND(F247*Parámetros!$B$107,0)</f>
        <v>35</v>
      </c>
      <c r="P247" s="147">
        <f>+ROUND(G247*Parámetros!$B$108,0)</f>
        <v>106</v>
      </c>
      <c r="Q247" s="147">
        <f>+ROUND(H247*Parámetros!$B$109,0)</f>
        <v>130</v>
      </c>
      <c r="R247" s="147">
        <f>+ROUND(I247*Parámetros!$B$110,0)</f>
        <v>184</v>
      </c>
      <c r="S247" s="147">
        <f>+ROUND(J247*Parámetros!$B$111,0)</f>
        <v>159</v>
      </c>
      <c r="T247" s="147">
        <f>+ROUND(K247*Parámetros!$B$112,0)</f>
        <v>129</v>
      </c>
      <c r="U247" s="147">
        <f>+ROUND(L247*Parámetros!$B$113,0)</f>
        <v>152</v>
      </c>
      <c r="V247" s="147">
        <f t="shared" si="24"/>
        <v>899</v>
      </c>
      <c r="W247" s="147">
        <f t="shared" si="26"/>
        <v>907</v>
      </c>
      <c r="X247" s="68">
        <f t="shared" si="21"/>
        <v>10927</v>
      </c>
      <c r="Y247" s="69">
        <f>+ROUND(M247*Parámetros!$C$105,0)</f>
        <v>0</v>
      </c>
      <c r="Z247" s="69">
        <f>+ROUND(N247*Parámetros!$C$106,0)</f>
        <v>0</v>
      </c>
      <c r="AA247" s="69">
        <f>+ROUND(O247*Parámetros!$C$107,0)</f>
        <v>2</v>
      </c>
      <c r="AB247" s="69">
        <f>+ROUND(P247*Parámetros!$C$108,0)</f>
        <v>5</v>
      </c>
      <c r="AC247" s="69">
        <f>+ROUND(Q247*Parámetros!$C$109,0)</f>
        <v>8</v>
      </c>
      <c r="AD247" s="69">
        <f>+ROUND(R247*Parámetros!$C$110,0)</f>
        <v>22</v>
      </c>
      <c r="AE247" s="69">
        <f>+ROUND(S247*Parámetros!$C$111,0)</f>
        <v>44</v>
      </c>
      <c r="AF247" s="69">
        <f>+ROUND(T247*Parámetros!$C$112,0)</f>
        <v>56</v>
      </c>
      <c r="AG247" s="69">
        <f>+ROUND(U247*Parámetros!$C$113,0)</f>
        <v>108</v>
      </c>
      <c r="AH247" s="69">
        <f t="shared" si="25"/>
        <v>245</v>
      </c>
      <c r="AI247" s="148">
        <f t="shared" si="27"/>
        <v>246</v>
      </c>
      <c r="AJ247" s="68">
        <f t="shared" si="22"/>
        <v>2975</v>
      </c>
    </row>
    <row r="248" spans="1:36" x14ac:dyDescent="0.25">
      <c r="A248" s="22">
        <v>44130</v>
      </c>
      <c r="B248" s="145">
        <f t="shared" si="23"/>
        <v>238</v>
      </c>
      <c r="C248" s="65">
        <f>+'Modelo predictivo'!N245</f>
        <v>11978.218151159585</v>
      </c>
      <c r="D248" s="68">
        <f>+$C248*'Estructura Poblacion'!C$19</f>
        <v>488.63281331128877</v>
      </c>
      <c r="E248" s="68">
        <f>+$C248*'Estructura Poblacion'!D$19</f>
        <v>803.59100576876517</v>
      </c>
      <c r="F248" s="68">
        <f>+$C248*'Estructura Poblacion'!E$19</f>
        <v>2438.7286088073661</v>
      </c>
      <c r="G248" s="68">
        <f>+$C248*'Estructura Poblacion'!F$19</f>
        <v>2783.310775955933</v>
      </c>
      <c r="H248" s="68">
        <f>+$C248*'Estructura Poblacion'!G$19</f>
        <v>2228.7157882294546</v>
      </c>
      <c r="I248" s="68">
        <f>+$C248*'Estructura Poblacion'!H$19</f>
        <v>1516.9265501847287</v>
      </c>
      <c r="J248" s="68">
        <f>+$C248*'Estructura Poblacion'!I$19</f>
        <v>806.84638760295093</v>
      </c>
      <c r="K248" s="68">
        <f>+$C248*'Estructura Poblacion'!J$19</f>
        <v>444.44100491221656</v>
      </c>
      <c r="L248" s="68">
        <f>+$C248*'Estructura Poblacion'!K$19</f>
        <v>467.02521638688057</v>
      </c>
      <c r="M248" s="147">
        <f>+ROUND(D248*Parámetros!$B$105,0)</f>
        <v>0</v>
      </c>
      <c r="N248" s="147">
        <f>+ROUND(E248*Parámetros!$B$106,0)</f>
        <v>2</v>
      </c>
      <c r="O248" s="147">
        <f>+ROUND(F248*Parámetros!$B$107,0)</f>
        <v>29</v>
      </c>
      <c r="P248" s="147">
        <f>+ROUND(G248*Parámetros!$B$108,0)</f>
        <v>89</v>
      </c>
      <c r="Q248" s="147">
        <f>+ROUND(H248*Parámetros!$B$109,0)</f>
        <v>109</v>
      </c>
      <c r="R248" s="147">
        <f>+ROUND(I248*Parámetros!$B$110,0)</f>
        <v>155</v>
      </c>
      <c r="S248" s="147">
        <f>+ROUND(J248*Parámetros!$B$111,0)</f>
        <v>134</v>
      </c>
      <c r="T248" s="147">
        <f>+ROUND(K248*Parámetros!$B$112,0)</f>
        <v>108</v>
      </c>
      <c r="U248" s="147">
        <f>+ROUND(L248*Parámetros!$B$113,0)</f>
        <v>127</v>
      </c>
      <c r="V248" s="147">
        <f t="shared" si="24"/>
        <v>753</v>
      </c>
      <c r="W248" s="147">
        <f t="shared" si="26"/>
        <v>918</v>
      </c>
      <c r="X248" s="68">
        <f t="shared" si="21"/>
        <v>10762</v>
      </c>
      <c r="Y248" s="69">
        <f>+ROUND(M248*Parámetros!$C$105,0)</f>
        <v>0</v>
      </c>
      <c r="Z248" s="69">
        <f>+ROUND(N248*Parámetros!$C$106,0)</f>
        <v>0</v>
      </c>
      <c r="AA248" s="69">
        <f>+ROUND(O248*Parámetros!$C$107,0)</f>
        <v>1</v>
      </c>
      <c r="AB248" s="69">
        <f>+ROUND(P248*Parámetros!$C$108,0)</f>
        <v>4</v>
      </c>
      <c r="AC248" s="69">
        <f>+ROUND(Q248*Parámetros!$C$109,0)</f>
        <v>7</v>
      </c>
      <c r="AD248" s="69">
        <f>+ROUND(R248*Parámetros!$C$110,0)</f>
        <v>19</v>
      </c>
      <c r="AE248" s="69">
        <f>+ROUND(S248*Parámetros!$C$111,0)</f>
        <v>37</v>
      </c>
      <c r="AF248" s="69">
        <f>+ROUND(T248*Parámetros!$C$112,0)</f>
        <v>47</v>
      </c>
      <c r="AG248" s="69">
        <f>+ROUND(U248*Parámetros!$C$113,0)</f>
        <v>90</v>
      </c>
      <c r="AH248" s="69">
        <f t="shared" si="25"/>
        <v>205</v>
      </c>
      <c r="AI248" s="148">
        <f t="shared" si="27"/>
        <v>250</v>
      </c>
      <c r="AJ248" s="68">
        <f t="shared" si="22"/>
        <v>2930</v>
      </c>
    </row>
    <row r="249" spans="1:36" x14ac:dyDescent="0.25">
      <c r="A249" s="22">
        <v>44131</v>
      </c>
      <c r="B249" s="145">
        <f t="shared" si="23"/>
        <v>239</v>
      </c>
      <c r="C249" s="65">
        <f>+'Modelo predictivo'!N246</f>
        <v>11878.02851742506</v>
      </c>
      <c r="D249" s="68">
        <f>+$C249*'Estructura Poblacion'!C$19</f>
        <v>484.54573274734122</v>
      </c>
      <c r="E249" s="68">
        <f>+$C249*'Estructura Poblacion'!D$19</f>
        <v>796.86951451486482</v>
      </c>
      <c r="F249" s="68">
        <f>+$C249*'Estructura Poblacion'!E$19</f>
        <v>2418.3303055696961</v>
      </c>
      <c r="G249" s="68">
        <f>+$C249*'Estructura Poblacion'!F$19</f>
        <v>2760.030277663674</v>
      </c>
      <c r="H249" s="68">
        <f>+$C249*'Estructura Poblacion'!G$19</f>
        <v>2210.0740991482248</v>
      </c>
      <c r="I249" s="68">
        <f>+$C249*'Estructura Poblacion'!H$19</f>
        <v>1504.2384931175372</v>
      </c>
      <c r="J249" s="68">
        <f>+$C249*'Estructura Poblacion'!I$19</f>
        <v>800.09766729799162</v>
      </c>
      <c r="K249" s="68">
        <f>+$C249*'Estructura Poblacion'!J$19</f>
        <v>440.72355871639417</v>
      </c>
      <c r="L249" s="68">
        <f>+$C249*'Estructura Poblacion'!K$19</f>
        <v>463.11886864933678</v>
      </c>
      <c r="M249" s="147">
        <f>+ROUND(D249*Parámetros!$B$105,0)</f>
        <v>0</v>
      </c>
      <c r="N249" s="147">
        <f>+ROUND(E249*Parámetros!$B$106,0)</f>
        <v>2</v>
      </c>
      <c r="O249" s="147">
        <f>+ROUND(F249*Parámetros!$B$107,0)</f>
        <v>29</v>
      </c>
      <c r="P249" s="147">
        <f>+ROUND(G249*Parámetros!$B$108,0)</f>
        <v>88</v>
      </c>
      <c r="Q249" s="147">
        <f>+ROUND(H249*Parámetros!$B$109,0)</f>
        <v>108</v>
      </c>
      <c r="R249" s="147">
        <f>+ROUND(I249*Parámetros!$B$110,0)</f>
        <v>153</v>
      </c>
      <c r="S249" s="147">
        <f>+ROUND(J249*Parámetros!$B$111,0)</f>
        <v>133</v>
      </c>
      <c r="T249" s="147">
        <f>+ROUND(K249*Parámetros!$B$112,0)</f>
        <v>107</v>
      </c>
      <c r="U249" s="147">
        <f>+ROUND(L249*Parámetros!$B$113,0)</f>
        <v>126</v>
      </c>
      <c r="V249" s="147">
        <f t="shared" si="24"/>
        <v>746</v>
      </c>
      <c r="W249" s="147">
        <f t="shared" si="26"/>
        <v>931</v>
      </c>
      <c r="X249" s="68">
        <f t="shared" si="21"/>
        <v>10577</v>
      </c>
      <c r="Y249" s="69">
        <f>+ROUND(M249*Parámetros!$C$105,0)</f>
        <v>0</v>
      </c>
      <c r="Z249" s="69">
        <f>+ROUND(N249*Parámetros!$C$106,0)</f>
        <v>0</v>
      </c>
      <c r="AA249" s="69">
        <f>+ROUND(O249*Parámetros!$C$107,0)</f>
        <v>1</v>
      </c>
      <c r="AB249" s="69">
        <f>+ROUND(P249*Parámetros!$C$108,0)</f>
        <v>4</v>
      </c>
      <c r="AC249" s="69">
        <f>+ROUND(Q249*Parámetros!$C$109,0)</f>
        <v>7</v>
      </c>
      <c r="AD249" s="69">
        <f>+ROUND(R249*Parámetros!$C$110,0)</f>
        <v>19</v>
      </c>
      <c r="AE249" s="69">
        <f>+ROUND(S249*Parámetros!$C$111,0)</f>
        <v>36</v>
      </c>
      <c r="AF249" s="69">
        <f>+ROUND(T249*Parámetros!$C$112,0)</f>
        <v>46</v>
      </c>
      <c r="AG249" s="69">
        <f>+ROUND(U249*Parámetros!$C$113,0)</f>
        <v>89</v>
      </c>
      <c r="AH249" s="69">
        <f t="shared" si="25"/>
        <v>202</v>
      </c>
      <c r="AI249" s="148">
        <f t="shared" si="27"/>
        <v>253</v>
      </c>
      <c r="AJ249" s="68">
        <f t="shared" si="22"/>
        <v>2879</v>
      </c>
    </row>
    <row r="250" spans="1:36" x14ac:dyDescent="0.25">
      <c r="A250" s="22">
        <v>44132</v>
      </c>
      <c r="B250" s="145">
        <f t="shared" si="23"/>
        <v>240</v>
      </c>
      <c r="C250" s="65">
        <f>+'Modelo predictivo'!N247</f>
        <v>11778.495908565819</v>
      </c>
      <c r="D250" s="68">
        <f>+$C250*'Estructura Poblacion'!C$19</f>
        <v>480.48545449315077</v>
      </c>
      <c r="E250" s="68">
        <f>+$C250*'Estructura Poblacion'!D$19</f>
        <v>790.19210154319978</v>
      </c>
      <c r="F250" s="68">
        <f>+$C250*'Estructura Poblacion'!E$19</f>
        <v>2398.0657705886929</v>
      </c>
      <c r="G250" s="68">
        <f>+$C250*'Estructura Poblacion'!F$19</f>
        <v>2736.9024485240689</v>
      </c>
      <c r="H250" s="68">
        <f>+$C250*'Estructura Poblacion'!G$19</f>
        <v>2191.554658776638</v>
      </c>
      <c r="I250" s="68">
        <f>+$C250*'Estructura Poblacion'!H$19</f>
        <v>1491.6336419550028</v>
      </c>
      <c r="J250" s="68">
        <f>+$C250*'Estructura Poblacion'!I$19</f>
        <v>793.39320383829067</v>
      </c>
      <c r="K250" s="68">
        <f>+$C250*'Estructura Poblacion'!J$19</f>
        <v>437.03049083729121</v>
      </c>
      <c r="L250" s="68">
        <f>+$C250*'Estructura Poblacion'!K$19</f>
        <v>459.23813800948466</v>
      </c>
      <c r="M250" s="147">
        <f>+ROUND(D250*Parámetros!$B$105,0)</f>
        <v>0</v>
      </c>
      <c r="N250" s="147">
        <f>+ROUND(E250*Parámetros!$B$106,0)</f>
        <v>2</v>
      </c>
      <c r="O250" s="147">
        <f>+ROUND(F250*Parámetros!$B$107,0)</f>
        <v>29</v>
      </c>
      <c r="P250" s="147">
        <f>+ROUND(G250*Parámetros!$B$108,0)</f>
        <v>88</v>
      </c>
      <c r="Q250" s="147">
        <f>+ROUND(H250*Parámetros!$B$109,0)</f>
        <v>107</v>
      </c>
      <c r="R250" s="147">
        <f>+ROUND(I250*Parámetros!$B$110,0)</f>
        <v>152</v>
      </c>
      <c r="S250" s="147">
        <f>+ROUND(J250*Parámetros!$B$111,0)</f>
        <v>132</v>
      </c>
      <c r="T250" s="147">
        <f>+ROUND(K250*Parámetros!$B$112,0)</f>
        <v>106</v>
      </c>
      <c r="U250" s="147">
        <f>+ROUND(L250*Parámetros!$B$113,0)</f>
        <v>125</v>
      </c>
      <c r="V250" s="147">
        <f t="shared" si="24"/>
        <v>741</v>
      </c>
      <c r="W250" s="147">
        <f t="shared" si="26"/>
        <v>942</v>
      </c>
      <c r="X250" s="68">
        <f t="shared" si="21"/>
        <v>10376</v>
      </c>
      <c r="Y250" s="69">
        <f>+ROUND(M250*Parámetros!$C$105,0)</f>
        <v>0</v>
      </c>
      <c r="Z250" s="69">
        <f>+ROUND(N250*Parámetros!$C$106,0)</f>
        <v>0</v>
      </c>
      <c r="AA250" s="69">
        <f>+ROUND(O250*Parámetros!$C$107,0)</f>
        <v>1</v>
      </c>
      <c r="AB250" s="69">
        <f>+ROUND(P250*Parámetros!$C$108,0)</f>
        <v>4</v>
      </c>
      <c r="AC250" s="69">
        <f>+ROUND(Q250*Parámetros!$C$109,0)</f>
        <v>7</v>
      </c>
      <c r="AD250" s="69">
        <f>+ROUND(R250*Parámetros!$C$110,0)</f>
        <v>19</v>
      </c>
      <c r="AE250" s="69">
        <f>+ROUND(S250*Parámetros!$C$111,0)</f>
        <v>36</v>
      </c>
      <c r="AF250" s="69">
        <f>+ROUND(T250*Parámetros!$C$112,0)</f>
        <v>46</v>
      </c>
      <c r="AG250" s="69">
        <f>+ROUND(U250*Parámetros!$C$113,0)</f>
        <v>89</v>
      </c>
      <c r="AH250" s="69">
        <f t="shared" si="25"/>
        <v>202</v>
      </c>
      <c r="AI250" s="148">
        <f t="shared" si="27"/>
        <v>258</v>
      </c>
      <c r="AJ250" s="68">
        <f t="shared" si="22"/>
        <v>2823</v>
      </c>
    </row>
    <row r="251" spans="1:36" x14ac:dyDescent="0.25">
      <c r="A251" s="22">
        <v>44133</v>
      </c>
      <c r="B251" s="145">
        <f t="shared" si="23"/>
        <v>241</v>
      </c>
      <c r="C251" s="65">
        <f>+'Modelo predictivo'!N248</f>
        <v>11679.619425453246</v>
      </c>
      <c r="D251" s="68">
        <f>+$C251*'Estructura Poblacion'!C$19</f>
        <v>476.45194187016136</v>
      </c>
      <c r="E251" s="68">
        <f>+$C251*'Estructura Poblacion'!D$19</f>
        <v>783.5587065333068</v>
      </c>
      <c r="F251" s="68">
        <f>+$C251*'Estructura Poblacion'!E$19</f>
        <v>2377.9348208045171</v>
      </c>
      <c r="G251" s="68">
        <f>+$C251*'Estructura Poblacion'!F$19</f>
        <v>2713.9270796116898</v>
      </c>
      <c r="H251" s="68">
        <f>+$C251*'Estructura Poblacion'!G$19</f>
        <v>2173.1572998191823</v>
      </c>
      <c r="I251" s="68">
        <f>+$C251*'Estructura Poblacion'!H$19</f>
        <v>1479.1118828311021</v>
      </c>
      <c r="J251" s="68">
        <f>+$C251*'Estructura Poblacion'!I$19</f>
        <v>786.73293665902395</v>
      </c>
      <c r="K251" s="68">
        <f>+$C251*'Estructura Poblacion'!J$19</f>
        <v>433.3617679135495</v>
      </c>
      <c r="L251" s="68">
        <f>+$C251*'Estructura Poblacion'!K$19</f>
        <v>455.38298941071309</v>
      </c>
      <c r="M251" s="147">
        <f>+ROUND(D251*Parámetros!$B$105,0)</f>
        <v>0</v>
      </c>
      <c r="N251" s="147">
        <f>+ROUND(E251*Parámetros!$B$106,0)</f>
        <v>2</v>
      </c>
      <c r="O251" s="147">
        <f>+ROUND(F251*Parámetros!$B$107,0)</f>
        <v>29</v>
      </c>
      <c r="P251" s="147">
        <f>+ROUND(G251*Parámetros!$B$108,0)</f>
        <v>87</v>
      </c>
      <c r="Q251" s="147">
        <f>+ROUND(H251*Parámetros!$B$109,0)</f>
        <v>106</v>
      </c>
      <c r="R251" s="147">
        <f>+ROUND(I251*Parámetros!$B$110,0)</f>
        <v>151</v>
      </c>
      <c r="S251" s="147">
        <f>+ROUND(J251*Parámetros!$B$111,0)</f>
        <v>131</v>
      </c>
      <c r="T251" s="147">
        <f>+ROUND(K251*Parámetros!$B$112,0)</f>
        <v>105</v>
      </c>
      <c r="U251" s="147">
        <f>+ROUND(L251*Parámetros!$B$113,0)</f>
        <v>124</v>
      </c>
      <c r="V251" s="147">
        <f t="shared" si="24"/>
        <v>735</v>
      </c>
      <c r="W251" s="147">
        <f t="shared" si="26"/>
        <v>955</v>
      </c>
      <c r="X251" s="68">
        <f t="shared" si="21"/>
        <v>10156</v>
      </c>
      <c r="Y251" s="69">
        <f>+ROUND(M251*Parámetros!$C$105,0)</f>
        <v>0</v>
      </c>
      <c r="Z251" s="69">
        <f>+ROUND(N251*Parámetros!$C$106,0)</f>
        <v>0</v>
      </c>
      <c r="AA251" s="69">
        <f>+ROUND(O251*Parámetros!$C$107,0)</f>
        <v>1</v>
      </c>
      <c r="AB251" s="69">
        <f>+ROUND(P251*Parámetros!$C$108,0)</f>
        <v>4</v>
      </c>
      <c r="AC251" s="69">
        <f>+ROUND(Q251*Parámetros!$C$109,0)</f>
        <v>7</v>
      </c>
      <c r="AD251" s="69">
        <f>+ROUND(R251*Parámetros!$C$110,0)</f>
        <v>18</v>
      </c>
      <c r="AE251" s="69">
        <f>+ROUND(S251*Parámetros!$C$111,0)</f>
        <v>36</v>
      </c>
      <c r="AF251" s="69">
        <f>+ROUND(T251*Parámetros!$C$112,0)</f>
        <v>45</v>
      </c>
      <c r="AG251" s="69">
        <f>+ROUND(U251*Parámetros!$C$113,0)</f>
        <v>88</v>
      </c>
      <c r="AH251" s="69">
        <f t="shared" si="25"/>
        <v>199</v>
      </c>
      <c r="AI251" s="148">
        <f t="shared" si="27"/>
        <v>260</v>
      </c>
      <c r="AJ251" s="68">
        <f t="shared" si="22"/>
        <v>2762</v>
      </c>
    </row>
    <row r="252" spans="1:36" x14ac:dyDescent="0.25">
      <c r="A252" s="22">
        <v>44134</v>
      </c>
      <c r="B252" s="145">
        <f t="shared" si="23"/>
        <v>242</v>
      </c>
      <c r="C252" s="65">
        <f>+'Modelo predictivo'!N249</f>
        <v>11581.398095838726</v>
      </c>
      <c r="D252" s="68">
        <f>+$C252*'Estructura Poblacion'!C$19</f>
        <v>472.44515521700021</v>
      </c>
      <c r="E252" s="68">
        <f>+$C252*'Estructura Poblacion'!D$19</f>
        <v>776.96926425927063</v>
      </c>
      <c r="F252" s="68">
        <f>+$C252*'Estructura Poblacion'!E$19</f>
        <v>2357.9372582703236</v>
      </c>
      <c r="G252" s="68">
        <f>+$C252*'Estructura Poblacion'!F$19</f>
        <v>2691.1039450106264</v>
      </c>
      <c r="H252" s="68">
        <f>+$C252*'Estructura Poblacion'!G$19</f>
        <v>2154.881841375342</v>
      </c>
      <c r="I252" s="68">
        <f>+$C252*'Estructura Poblacion'!H$19</f>
        <v>1466.6730926198647</v>
      </c>
      <c r="J252" s="68">
        <f>+$C252*'Estructura Poblacion'!I$19</f>
        <v>780.11680027004343</v>
      </c>
      <c r="K252" s="68">
        <f>+$C252*'Estructura Poblacion'!J$19</f>
        <v>429.71735387075921</v>
      </c>
      <c r="L252" s="68">
        <f>+$C252*'Estructura Poblacion'!K$19</f>
        <v>451.55338494549568</v>
      </c>
      <c r="M252" s="147">
        <f>+ROUND(D252*Parámetros!$B$105,0)</f>
        <v>0</v>
      </c>
      <c r="N252" s="147">
        <f>+ROUND(E252*Parámetros!$B$106,0)</f>
        <v>2</v>
      </c>
      <c r="O252" s="147">
        <f>+ROUND(F252*Parámetros!$B$107,0)</f>
        <v>28</v>
      </c>
      <c r="P252" s="147">
        <f>+ROUND(G252*Parámetros!$B$108,0)</f>
        <v>86</v>
      </c>
      <c r="Q252" s="147">
        <f>+ROUND(H252*Parámetros!$B$109,0)</f>
        <v>106</v>
      </c>
      <c r="R252" s="147">
        <f>+ROUND(I252*Parámetros!$B$110,0)</f>
        <v>150</v>
      </c>
      <c r="S252" s="147">
        <f>+ROUND(J252*Parámetros!$B$111,0)</f>
        <v>129</v>
      </c>
      <c r="T252" s="147">
        <f>+ROUND(K252*Parámetros!$B$112,0)</f>
        <v>104</v>
      </c>
      <c r="U252" s="147">
        <f>+ROUND(L252*Parámetros!$B$113,0)</f>
        <v>123</v>
      </c>
      <c r="V252" s="147">
        <f t="shared" si="24"/>
        <v>728</v>
      </c>
      <c r="W252" s="147">
        <f t="shared" si="26"/>
        <v>967</v>
      </c>
      <c r="X252" s="68">
        <f t="shared" si="21"/>
        <v>9917</v>
      </c>
      <c r="Y252" s="69">
        <f>+ROUND(M252*Parámetros!$C$105,0)</f>
        <v>0</v>
      </c>
      <c r="Z252" s="69">
        <f>+ROUND(N252*Parámetros!$C$106,0)</f>
        <v>0</v>
      </c>
      <c r="AA252" s="69">
        <f>+ROUND(O252*Parámetros!$C$107,0)</f>
        <v>1</v>
      </c>
      <c r="AB252" s="69">
        <f>+ROUND(P252*Parámetros!$C$108,0)</f>
        <v>4</v>
      </c>
      <c r="AC252" s="69">
        <f>+ROUND(Q252*Parámetros!$C$109,0)</f>
        <v>7</v>
      </c>
      <c r="AD252" s="69">
        <f>+ROUND(R252*Parámetros!$C$110,0)</f>
        <v>18</v>
      </c>
      <c r="AE252" s="69">
        <f>+ROUND(S252*Parámetros!$C$111,0)</f>
        <v>35</v>
      </c>
      <c r="AF252" s="69">
        <f>+ROUND(T252*Parámetros!$C$112,0)</f>
        <v>45</v>
      </c>
      <c r="AG252" s="69">
        <f>+ROUND(U252*Parámetros!$C$113,0)</f>
        <v>87</v>
      </c>
      <c r="AH252" s="69">
        <f t="shared" si="25"/>
        <v>197</v>
      </c>
      <c r="AI252" s="148">
        <f t="shared" si="27"/>
        <v>264</v>
      </c>
      <c r="AJ252" s="68">
        <f t="shared" si="22"/>
        <v>2695</v>
      </c>
    </row>
    <row r="253" spans="1:36" x14ac:dyDescent="0.25">
      <c r="A253" s="22">
        <v>44135</v>
      </c>
      <c r="B253" s="145">
        <f t="shared" si="23"/>
        <v>243</v>
      </c>
      <c r="C253" s="65">
        <f>+'Modelo predictivo'!N250</f>
        <v>11483.830875985324</v>
      </c>
      <c r="D253" s="68">
        <f>+$C253*'Estructura Poblacion'!C$19</f>
        <v>468.46505195603959</v>
      </c>
      <c r="E253" s="68">
        <f>+$C253*'Estructura Poblacion'!D$19</f>
        <v>770.42370469918978</v>
      </c>
      <c r="F253" s="68">
        <f>+$C253*'Estructura Poblacion'!E$19</f>
        <v>2338.0728704844614</v>
      </c>
      <c r="G253" s="68">
        <f>+$C253*'Estructura Poblacion'!F$19</f>
        <v>2668.432802193634</v>
      </c>
      <c r="H253" s="68">
        <f>+$C253*'Estructura Poblacion'!G$19</f>
        <v>2136.7280892431954</v>
      </c>
      <c r="I253" s="68">
        <f>+$C253*'Estructura Poblacion'!H$19</f>
        <v>1454.317139142009</v>
      </c>
      <c r="J253" s="68">
        <f>+$C253*'Estructura Poblacion'!I$19</f>
        <v>773.54472436578567</v>
      </c>
      <c r="K253" s="68">
        <f>+$C253*'Estructura Poblacion'!J$19</f>
        <v>426.09720998200066</v>
      </c>
      <c r="L253" s="68">
        <f>+$C253*'Estructura Poblacion'!K$19</f>
        <v>447.7492839190096</v>
      </c>
      <c r="M253" s="147">
        <f>+ROUND(D253*Parámetros!$B$105,0)</f>
        <v>0</v>
      </c>
      <c r="N253" s="147">
        <f>+ROUND(E253*Parámetros!$B$106,0)</f>
        <v>2</v>
      </c>
      <c r="O253" s="147">
        <f>+ROUND(F253*Parámetros!$B$107,0)</f>
        <v>28</v>
      </c>
      <c r="P253" s="147">
        <f>+ROUND(G253*Parámetros!$B$108,0)</f>
        <v>85</v>
      </c>
      <c r="Q253" s="147">
        <f>+ROUND(H253*Parámetros!$B$109,0)</f>
        <v>105</v>
      </c>
      <c r="R253" s="147">
        <f>+ROUND(I253*Parámetros!$B$110,0)</f>
        <v>148</v>
      </c>
      <c r="S253" s="147">
        <f>+ROUND(J253*Parámetros!$B$111,0)</f>
        <v>128</v>
      </c>
      <c r="T253" s="147">
        <f>+ROUND(K253*Parámetros!$B$112,0)</f>
        <v>104</v>
      </c>
      <c r="U253" s="147">
        <f>+ROUND(L253*Parámetros!$B$113,0)</f>
        <v>122</v>
      </c>
      <c r="V253" s="147">
        <f t="shared" si="24"/>
        <v>722</v>
      </c>
      <c r="W253" s="147">
        <f t="shared" si="26"/>
        <v>877</v>
      </c>
      <c r="X253" s="68">
        <f t="shared" si="21"/>
        <v>9762</v>
      </c>
      <c r="Y253" s="69">
        <f>+ROUND(M253*Parámetros!$C$105,0)</f>
        <v>0</v>
      </c>
      <c r="Z253" s="69">
        <f>+ROUND(N253*Parámetros!$C$106,0)</f>
        <v>0</v>
      </c>
      <c r="AA253" s="69">
        <f>+ROUND(O253*Parámetros!$C$107,0)</f>
        <v>1</v>
      </c>
      <c r="AB253" s="69">
        <f>+ROUND(P253*Parámetros!$C$108,0)</f>
        <v>4</v>
      </c>
      <c r="AC253" s="69">
        <f>+ROUND(Q253*Parámetros!$C$109,0)</f>
        <v>7</v>
      </c>
      <c r="AD253" s="69">
        <f>+ROUND(R253*Parámetros!$C$110,0)</f>
        <v>18</v>
      </c>
      <c r="AE253" s="69">
        <f>+ROUND(S253*Parámetros!$C$111,0)</f>
        <v>35</v>
      </c>
      <c r="AF253" s="69">
        <f>+ROUND(T253*Parámetros!$C$112,0)</f>
        <v>45</v>
      </c>
      <c r="AG253" s="69">
        <f>+ROUND(U253*Parámetros!$C$113,0)</f>
        <v>86</v>
      </c>
      <c r="AH253" s="69">
        <f t="shared" si="25"/>
        <v>196</v>
      </c>
      <c r="AI253" s="148">
        <f t="shared" si="27"/>
        <v>239</v>
      </c>
      <c r="AJ253" s="68">
        <f t="shared" si="22"/>
        <v>2652</v>
      </c>
    </row>
    <row r="254" spans="1:36" x14ac:dyDescent="0.25">
      <c r="A254" s="22">
        <v>44136</v>
      </c>
      <c r="B254" s="145">
        <f t="shared" si="23"/>
        <v>244</v>
      </c>
      <c r="C254" s="65">
        <f>+'Modelo predictivo'!N251</f>
        <v>11386.91665225476</v>
      </c>
      <c r="D254" s="68">
        <f>+$C254*'Estructura Poblacion'!C$19</f>
        <v>464.51158665813455</v>
      </c>
      <c r="E254" s="68">
        <f>+$C254*'Estructura Poblacion'!D$19</f>
        <v>763.92195314164246</v>
      </c>
      <c r="F254" s="68">
        <f>+$C254*'Estructura Poblacion'!E$19</f>
        <v>2318.3414307135799</v>
      </c>
      <c r="G254" s="68">
        <f>+$C254*'Estructura Poblacion'!F$19</f>
        <v>2645.9133923908853</v>
      </c>
      <c r="H254" s="68">
        <f>+$C254*'Estructura Poblacion'!G$19</f>
        <v>2118.6958362146929</v>
      </c>
      <c r="I254" s="68">
        <f>+$C254*'Estructura Poblacion'!H$19</f>
        <v>1442.0438813659177</v>
      </c>
      <c r="J254" s="68">
        <f>+$C254*'Estructura Poblacion'!I$19</f>
        <v>767.01663393216961</v>
      </c>
      <c r="K254" s="68">
        <f>+$C254*'Estructura Poblacion'!J$19</f>
        <v>422.50129492672767</v>
      </c>
      <c r="L254" s="68">
        <f>+$C254*'Estructura Poblacion'!K$19</f>
        <v>443.97064291101026</v>
      </c>
      <c r="M254" s="147">
        <f>+ROUND(D254*Parámetros!$B$105,0)</f>
        <v>0</v>
      </c>
      <c r="N254" s="147">
        <f>+ROUND(E254*Parámetros!$B$106,0)</f>
        <v>2</v>
      </c>
      <c r="O254" s="147">
        <f>+ROUND(F254*Parámetros!$B$107,0)</f>
        <v>28</v>
      </c>
      <c r="P254" s="147">
        <f>+ROUND(G254*Parámetros!$B$108,0)</f>
        <v>85</v>
      </c>
      <c r="Q254" s="147">
        <f>+ROUND(H254*Parámetros!$B$109,0)</f>
        <v>104</v>
      </c>
      <c r="R254" s="147">
        <f>+ROUND(I254*Parámetros!$B$110,0)</f>
        <v>147</v>
      </c>
      <c r="S254" s="147">
        <f>+ROUND(J254*Parámetros!$B$111,0)</f>
        <v>127</v>
      </c>
      <c r="T254" s="147">
        <f>+ROUND(K254*Parámetros!$B$112,0)</f>
        <v>103</v>
      </c>
      <c r="U254" s="147">
        <f>+ROUND(L254*Parámetros!$B$113,0)</f>
        <v>121</v>
      </c>
      <c r="V254" s="147">
        <f t="shared" si="24"/>
        <v>717</v>
      </c>
      <c r="W254" s="147">
        <f t="shared" si="26"/>
        <v>880</v>
      </c>
      <c r="X254" s="68">
        <f t="shared" si="21"/>
        <v>9599</v>
      </c>
      <c r="Y254" s="69">
        <f>+ROUND(M254*Parámetros!$C$105,0)</f>
        <v>0</v>
      </c>
      <c r="Z254" s="69">
        <f>+ROUND(N254*Parámetros!$C$106,0)</f>
        <v>0</v>
      </c>
      <c r="AA254" s="69">
        <f>+ROUND(O254*Parámetros!$C$107,0)</f>
        <v>1</v>
      </c>
      <c r="AB254" s="69">
        <f>+ROUND(P254*Parámetros!$C$108,0)</f>
        <v>4</v>
      </c>
      <c r="AC254" s="69">
        <f>+ROUND(Q254*Parámetros!$C$109,0)</f>
        <v>7</v>
      </c>
      <c r="AD254" s="69">
        <f>+ROUND(R254*Parámetros!$C$110,0)</f>
        <v>18</v>
      </c>
      <c r="AE254" s="69">
        <f>+ROUND(S254*Parámetros!$C$111,0)</f>
        <v>35</v>
      </c>
      <c r="AF254" s="69">
        <f>+ROUND(T254*Parámetros!$C$112,0)</f>
        <v>44</v>
      </c>
      <c r="AG254" s="69">
        <f>+ROUND(U254*Parámetros!$C$113,0)</f>
        <v>86</v>
      </c>
      <c r="AH254" s="69">
        <f t="shared" si="25"/>
        <v>195</v>
      </c>
      <c r="AI254" s="148">
        <f t="shared" si="27"/>
        <v>240</v>
      </c>
      <c r="AJ254" s="68">
        <f t="shared" si="22"/>
        <v>2607</v>
      </c>
    </row>
    <row r="255" spans="1:36" x14ac:dyDescent="0.25">
      <c r="A255" s="22">
        <v>44137</v>
      </c>
      <c r="B255" s="145">
        <f t="shared" si="23"/>
        <v>245</v>
      </c>
      <c r="C255" s="65">
        <f>+'Modelo predictivo'!N252</f>
        <v>10089.777849599719</v>
      </c>
      <c r="D255" s="68">
        <f>+$C255*'Estructura Poblacion'!C$19</f>
        <v>411.59682300981927</v>
      </c>
      <c r="E255" s="68">
        <f>+$C255*'Estructura Poblacion'!D$19</f>
        <v>676.89990512973952</v>
      </c>
      <c r="F255" s="68">
        <f>+$C255*'Estructura Poblacion'!E$19</f>
        <v>2054.2479346936611</v>
      </c>
      <c r="G255" s="68">
        <f>+$C255*'Estructura Poblacion'!F$19</f>
        <v>2344.5045883618113</v>
      </c>
      <c r="H255" s="68">
        <f>+$C255*'Estructura Poblacion'!G$19</f>
        <v>1877.3449363963862</v>
      </c>
      <c r="I255" s="68">
        <f>+$C255*'Estructura Poblacion'!H$19</f>
        <v>1277.7736815589644</v>
      </c>
      <c r="J255" s="68">
        <f>+$C255*'Estructura Poblacion'!I$19</f>
        <v>679.64205584932529</v>
      </c>
      <c r="K255" s="68">
        <f>+$C255*'Estructura Poblacion'!J$19</f>
        <v>374.37212699144288</v>
      </c>
      <c r="L255" s="68">
        <f>+$C255*'Estructura Poblacion'!K$19</f>
        <v>393.39579760856901</v>
      </c>
      <c r="M255" s="147">
        <f>+ROUND(D255*Parámetros!$B$105,0)</f>
        <v>0</v>
      </c>
      <c r="N255" s="147">
        <f>+ROUND(E255*Parámetros!$B$106,0)</f>
        <v>2</v>
      </c>
      <c r="O255" s="147">
        <f>+ROUND(F255*Parámetros!$B$107,0)</f>
        <v>25</v>
      </c>
      <c r="P255" s="147">
        <f>+ROUND(G255*Parámetros!$B$108,0)</f>
        <v>75</v>
      </c>
      <c r="Q255" s="147">
        <f>+ROUND(H255*Parámetros!$B$109,0)</f>
        <v>92</v>
      </c>
      <c r="R255" s="147">
        <f>+ROUND(I255*Parámetros!$B$110,0)</f>
        <v>130</v>
      </c>
      <c r="S255" s="147">
        <f>+ROUND(J255*Parámetros!$B$111,0)</f>
        <v>113</v>
      </c>
      <c r="T255" s="147">
        <f>+ROUND(K255*Parámetros!$B$112,0)</f>
        <v>91</v>
      </c>
      <c r="U255" s="147">
        <f>+ROUND(L255*Parámetros!$B$113,0)</f>
        <v>107</v>
      </c>
      <c r="V255" s="147">
        <f t="shared" si="24"/>
        <v>635</v>
      </c>
      <c r="W255" s="147">
        <f t="shared" si="26"/>
        <v>883</v>
      </c>
      <c r="X255" s="68">
        <f t="shared" si="21"/>
        <v>9351</v>
      </c>
      <c r="Y255" s="69">
        <f>+ROUND(M255*Parámetros!$C$105,0)</f>
        <v>0</v>
      </c>
      <c r="Z255" s="69">
        <f>+ROUND(N255*Parámetros!$C$106,0)</f>
        <v>0</v>
      </c>
      <c r="AA255" s="69">
        <f>+ROUND(O255*Parámetros!$C$107,0)</f>
        <v>1</v>
      </c>
      <c r="AB255" s="69">
        <f>+ROUND(P255*Parámetros!$C$108,0)</f>
        <v>4</v>
      </c>
      <c r="AC255" s="69">
        <f>+ROUND(Q255*Parámetros!$C$109,0)</f>
        <v>6</v>
      </c>
      <c r="AD255" s="69">
        <f>+ROUND(R255*Parámetros!$C$110,0)</f>
        <v>16</v>
      </c>
      <c r="AE255" s="69">
        <f>+ROUND(S255*Parámetros!$C$111,0)</f>
        <v>31</v>
      </c>
      <c r="AF255" s="69">
        <f>+ROUND(T255*Parámetros!$C$112,0)</f>
        <v>39</v>
      </c>
      <c r="AG255" s="69">
        <f>+ROUND(U255*Parámetros!$C$113,0)</f>
        <v>76</v>
      </c>
      <c r="AH255" s="69">
        <f t="shared" si="25"/>
        <v>173</v>
      </c>
      <c r="AI255" s="148">
        <f t="shared" si="27"/>
        <v>240</v>
      </c>
      <c r="AJ255" s="68">
        <f t="shared" si="22"/>
        <v>2540</v>
      </c>
    </row>
    <row r="256" spans="1:36" x14ac:dyDescent="0.25">
      <c r="A256" s="22">
        <v>44138</v>
      </c>
      <c r="B256" s="145">
        <f t="shared" si="23"/>
        <v>246</v>
      </c>
      <c r="C256" s="65">
        <f>+'Modelo predictivo'!N253</f>
        <v>9936.7851295247674</v>
      </c>
      <c r="D256" s="68">
        <f>+$C256*'Estructura Poblacion'!C$19</f>
        <v>405.35572251532437</v>
      </c>
      <c r="E256" s="68">
        <f>+$C256*'Estructura Poblacion'!D$19</f>
        <v>666.63597670158447</v>
      </c>
      <c r="F256" s="68">
        <f>+$C256*'Estructura Poblacion'!E$19</f>
        <v>2023.099084449193</v>
      </c>
      <c r="G256" s="68">
        <f>+$C256*'Estructura Poblacion'!F$19</f>
        <v>2308.9545356700264</v>
      </c>
      <c r="H256" s="68">
        <f>+$C256*'Estructura Poblacion'!G$19</f>
        <v>1848.8784911862358</v>
      </c>
      <c r="I256" s="68">
        <f>+$C256*'Estructura Poblacion'!H$19</f>
        <v>1258.3986195808013</v>
      </c>
      <c r="J256" s="68">
        <f>+$C256*'Estructura Poblacion'!I$19</f>
        <v>669.33654780428481</v>
      </c>
      <c r="K256" s="68">
        <f>+$C256*'Estructura Poblacion'!J$19</f>
        <v>368.69546979616695</v>
      </c>
      <c r="L256" s="68">
        <f>+$C256*'Estructura Poblacion'!K$19</f>
        <v>387.43068182115076</v>
      </c>
      <c r="M256" s="147">
        <f>+ROUND(D256*Parámetros!$B$105,0)</f>
        <v>0</v>
      </c>
      <c r="N256" s="147">
        <f>+ROUND(E256*Parámetros!$B$106,0)</f>
        <v>2</v>
      </c>
      <c r="O256" s="147">
        <f>+ROUND(F256*Parámetros!$B$107,0)</f>
        <v>24</v>
      </c>
      <c r="P256" s="147">
        <f>+ROUND(G256*Parámetros!$B$108,0)</f>
        <v>74</v>
      </c>
      <c r="Q256" s="147">
        <f>+ROUND(H256*Parámetros!$B$109,0)</f>
        <v>91</v>
      </c>
      <c r="R256" s="147">
        <f>+ROUND(I256*Parámetros!$B$110,0)</f>
        <v>128</v>
      </c>
      <c r="S256" s="147">
        <f>+ROUND(J256*Parámetros!$B$111,0)</f>
        <v>111</v>
      </c>
      <c r="T256" s="147">
        <f>+ROUND(K256*Parámetros!$B$112,0)</f>
        <v>90</v>
      </c>
      <c r="U256" s="147">
        <f>+ROUND(L256*Parámetros!$B$113,0)</f>
        <v>106</v>
      </c>
      <c r="V256" s="147">
        <f t="shared" si="24"/>
        <v>626</v>
      </c>
      <c r="W256" s="147">
        <f t="shared" si="26"/>
        <v>887</v>
      </c>
      <c r="X256" s="68">
        <f t="shared" si="21"/>
        <v>9090</v>
      </c>
      <c r="Y256" s="69">
        <f>+ROUND(M256*Parámetros!$C$105,0)</f>
        <v>0</v>
      </c>
      <c r="Z256" s="69">
        <f>+ROUND(N256*Parámetros!$C$106,0)</f>
        <v>0</v>
      </c>
      <c r="AA256" s="69">
        <f>+ROUND(O256*Parámetros!$C$107,0)</f>
        <v>1</v>
      </c>
      <c r="AB256" s="69">
        <f>+ROUND(P256*Parámetros!$C$108,0)</f>
        <v>4</v>
      </c>
      <c r="AC256" s="69">
        <f>+ROUND(Q256*Parámetros!$C$109,0)</f>
        <v>6</v>
      </c>
      <c r="AD256" s="69">
        <f>+ROUND(R256*Parámetros!$C$110,0)</f>
        <v>16</v>
      </c>
      <c r="AE256" s="69">
        <f>+ROUND(S256*Parámetros!$C$111,0)</f>
        <v>30</v>
      </c>
      <c r="AF256" s="69">
        <f>+ROUND(T256*Parámetros!$C$112,0)</f>
        <v>39</v>
      </c>
      <c r="AG256" s="69">
        <f>+ROUND(U256*Parámetros!$C$113,0)</f>
        <v>75</v>
      </c>
      <c r="AH256" s="69">
        <f t="shared" si="25"/>
        <v>171</v>
      </c>
      <c r="AI256" s="148">
        <f t="shared" si="27"/>
        <v>241</v>
      </c>
      <c r="AJ256" s="68">
        <f t="shared" si="22"/>
        <v>2470</v>
      </c>
    </row>
    <row r="257" spans="1:36" x14ac:dyDescent="0.25">
      <c r="A257" s="22">
        <v>44139</v>
      </c>
      <c r="B257" s="145">
        <f t="shared" si="23"/>
        <v>247</v>
      </c>
      <c r="C257" s="65">
        <f>+'Modelo predictivo'!N254</f>
        <v>9786.0157307460904</v>
      </c>
      <c r="D257" s="68">
        <f>+$C257*'Estructura Poblacion'!C$19</f>
        <v>399.20531896140807</v>
      </c>
      <c r="E257" s="68">
        <f>+$C257*'Estructura Poblacion'!D$19</f>
        <v>656.52120576697939</v>
      </c>
      <c r="F257" s="68">
        <f>+$C257*'Estructura Poblacion'!E$19</f>
        <v>1992.4028956259287</v>
      </c>
      <c r="G257" s="68">
        <f>+$C257*'Estructura Poblacion'!F$19</f>
        <v>2273.9211035677345</v>
      </c>
      <c r="H257" s="68">
        <f>+$C257*'Estructura Poblacion'!G$19</f>
        <v>1820.8257261422655</v>
      </c>
      <c r="I257" s="68">
        <f>+$C257*'Estructura Poblacion'!H$19</f>
        <v>1239.3051199403208</v>
      </c>
      <c r="J257" s="68">
        <f>+$C257*'Estructura Poblacion'!I$19</f>
        <v>659.18080149623586</v>
      </c>
      <c r="K257" s="68">
        <f>+$C257*'Estructura Poblacion'!J$19</f>
        <v>363.1013069367504</v>
      </c>
      <c r="L257" s="68">
        <f>+$C257*'Estructura Poblacion'!K$19</f>
        <v>381.55225230846781</v>
      </c>
      <c r="M257" s="147">
        <f>+ROUND(D257*Parámetros!$B$105,0)</f>
        <v>0</v>
      </c>
      <c r="N257" s="147">
        <f>+ROUND(E257*Parámetros!$B$106,0)</f>
        <v>2</v>
      </c>
      <c r="O257" s="147">
        <f>+ROUND(F257*Parámetros!$B$107,0)</f>
        <v>24</v>
      </c>
      <c r="P257" s="147">
        <f>+ROUND(G257*Parámetros!$B$108,0)</f>
        <v>73</v>
      </c>
      <c r="Q257" s="147">
        <f>+ROUND(H257*Parámetros!$B$109,0)</f>
        <v>89</v>
      </c>
      <c r="R257" s="147">
        <f>+ROUND(I257*Parámetros!$B$110,0)</f>
        <v>126</v>
      </c>
      <c r="S257" s="147">
        <f>+ROUND(J257*Parámetros!$B$111,0)</f>
        <v>109</v>
      </c>
      <c r="T257" s="147">
        <f>+ROUND(K257*Parámetros!$B$112,0)</f>
        <v>88</v>
      </c>
      <c r="U257" s="147">
        <f>+ROUND(L257*Parámetros!$B$113,0)</f>
        <v>104</v>
      </c>
      <c r="V257" s="147">
        <f t="shared" si="24"/>
        <v>615</v>
      </c>
      <c r="W257" s="147">
        <f t="shared" si="26"/>
        <v>893</v>
      </c>
      <c r="X257" s="68">
        <f t="shared" si="21"/>
        <v>8812</v>
      </c>
      <c r="Y257" s="69">
        <f>+ROUND(M257*Parámetros!$C$105,0)</f>
        <v>0</v>
      </c>
      <c r="Z257" s="69">
        <f>+ROUND(N257*Parámetros!$C$106,0)</f>
        <v>0</v>
      </c>
      <c r="AA257" s="69">
        <f>+ROUND(O257*Parámetros!$C$107,0)</f>
        <v>1</v>
      </c>
      <c r="AB257" s="69">
        <f>+ROUND(P257*Parámetros!$C$108,0)</f>
        <v>4</v>
      </c>
      <c r="AC257" s="69">
        <f>+ROUND(Q257*Parámetros!$C$109,0)</f>
        <v>6</v>
      </c>
      <c r="AD257" s="69">
        <f>+ROUND(R257*Parámetros!$C$110,0)</f>
        <v>15</v>
      </c>
      <c r="AE257" s="69">
        <f>+ROUND(S257*Parámetros!$C$111,0)</f>
        <v>30</v>
      </c>
      <c r="AF257" s="69">
        <f>+ROUND(T257*Parámetros!$C$112,0)</f>
        <v>38</v>
      </c>
      <c r="AG257" s="69">
        <f>+ROUND(U257*Parámetros!$C$113,0)</f>
        <v>74</v>
      </c>
      <c r="AH257" s="69">
        <f t="shared" si="25"/>
        <v>168</v>
      </c>
      <c r="AI257" s="148">
        <f t="shared" si="27"/>
        <v>242</v>
      </c>
      <c r="AJ257" s="68">
        <f t="shared" si="22"/>
        <v>2396</v>
      </c>
    </row>
    <row r="258" spans="1:36" x14ac:dyDescent="0.25">
      <c r="A258" s="22">
        <v>44140</v>
      </c>
      <c r="B258" s="145">
        <f t="shared" si="23"/>
        <v>248</v>
      </c>
      <c r="C258" s="65">
        <f>+'Modelo predictivo'!N255</f>
        <v>9637.4403472691774</v>
      </c>
      <c r="D258" s="68">
        <f>+$C258*'Estructura Poblacion'!C$19</f>
        <v>393.14441685552185</v>
      </c>
      <c r="E258" s="68">
        <f>+$C258*'Estructura Poblacion'!D$19</f>
        <v>646.55362625440102</v>
      </c>
      <c r="F258" s="68">
        <f>+$C258*'Estructura Poblacion'!E$19</f>
        <v>1962.1534016129485</v>
      </c>
      <c r="G258" s="68">
        <f>+$C258*'Estructura Poblacion'!F$19</f>
        <v>2239.3974823868125</v>
      </c>
      <c r="H258" s="68">
        <f>+$C258*'Estructura Poblacion'!G$19</f>
        <v>1793.1811884724298</v>
      </c>
      <c r="I258" s="68">
        <f>+$C258*'Estructura Poblacion'!H$19</f>
        <v>1220.4894713141359</v>
      </c>
      <c r="J258" s="68">
        <f>+$C258*'Estructura Poblacion'!I$19</f>
        <v>649.17284288901465</v>
      </c>
      <c r="K258" s="68">
        <f>+$C258*'Estructura Poblacion'!J$19</f>
        <v>357.58855104064043</v>
      </c>
      <c r="L258" s="68">
        <f>+$C258*'Estructura Poblacion'!K$19</f>
        <v>375.75936644327322</v>
      </c>
      <c r="M258" s="147">
        <f>+ROUND(D258*Parámetros!$B$105,0)</f>
        <v>0</v>
      </c>
      <c r="N258" s="147">
        <f>+ROUND(E258*Parámetros!$B$106,0)</f>
        <v>2</v>
      </c>
      <c r="O258" s="147">
        <f>+ROUND(F258*Parámetros!$B$107,0)</f>
        <v>24</v>
      </c>
      <c r="P258" s="147">
        <f>+ROUND(G258*Parámetros!$B$108,0)</f>
        <v>72</v>
      </c>
      <c r="Q258" s="147">
        <f>+ROUND(H258*Parámetros!$B$109,0)</f>
        <v>88</v>
      </c>
      <c r="R258" s="147">
        <f>+ROUND(I258*Parámetros!$B$110,0)</f>
        <v>124</v>
      </c>
      <c r="S258" s="147">
        <f>+ROUND(J258*Parámetros!$B$111,0)</f>
        <v>108</v>
      </c>
      <c r="T258" s="147">
        <f>+ROUND(K258*Parámetros!$B$112,0)</f>
        <v>87</v>
      </c>
      <c r="U258" s="147">
        <f>+ROUND(L258*Parámetros!$B$113,0)</f>
        <v>103</v>
      </c>
      <c r="V258" s="147">
        <f t="shared" si="24"/>
        <v>608</v>
      </c>
      <c r="W258" s="147">
        <f t="shared" si="26"/>
        <v>895</v>
      </c>
      <c r="X258" s="68">
        <f t="shared" si="21"/>
        <v>8525</v>
      </c>
      <c r="Y258" s="69">
        <f>+ROUND(M258*Parámetros!$C$105,0)</f>
        <v>0</v>
      </c>
      <c r="Z258" s="69">
        <f>+ROUND(N258*Parámetros!$C$106,0)</f>
        <v>0</v>
      </c>
      <c r="AA258" s="69">
        <f>+ROUND(O258*Parámetros!$C$107,0)</f>
        <v>1</v>
      </c>
      <c r="AB258" s="69">
        <f>+ROUND(P258*Parámetros!$C$108,0)</f>
        <v>4</v>
      </c>
      <c r="AC258" s="69">
        <f>+ROUND(Q258*Parámetros!$C$109,0)</f>
        <v>6</v>
      </c>
      <c r="AD258" s="69">
        <f>+ROUND(R258*Parámetros!$C$110,0)</f>
        <v>15</v>
      </c>
      <c r="AE258" s="69">
        <f>+ROUND(S258*Parámetros!$C$111,0)</f>
        <v>30</v>
      </c>
      <c r="AF258" s="69">
        <f>+ROUND(T258*Parámetros!$C$112,0)</f>
        <v>38</v>
      </c>
      <c r="AG258" s="69">
        <f>+ROUND(U258*Parámetros!$C$113,0)</f>
        <v>73</v>
      </c>
      <c r="AH258" s="69">
        <f t="shared" si="25"/>
        <v>167</v>
      </c>
      <c r="AI258" s="148">
        <f t="shared" si="27"/>
        <v>243</v>
      </c>
      <c r="AJ258" s="68">
        <f t="shared" si="22"/>
        <v>2320</v>
      </c>
    </row>
    <row r="259" spans="1:36" x14ac:dyDescent="0.25">
      <c r="A259" s="22">
        <v>44141</v>
      </c>
      <c r="B259" s="145">
        <f t="shared" si="23"/>
        <v>249</v>
      </c>
      <c r="C259" s="65">
        <f>+'Modelo predictivo'!N256</f>
        <v>9491.0299639999866</v>
      </c>
      <c r="D259" s="68">
        <f>+$C259*'Estructura Poblacion'!C$19</f>
        <v>387.17183257195018</v>
      </c>
      <c r="E259" s="68">
        <f>+$C259*'Estructura Poblacion'!D$19</f>
        <v>636.73129160816734</v>
      </c>
      <c r="F259" s="68">
        <f>+$C259*'Estructura Poblacion'!E$19</f>
        <v>1932.3446950257787</v>
      </c>
      <c r="G259" s="68">
        <f>+$C259*'Estructura Poblacion'!F$19</f>
        <v>2205.3769300540325</v>
      </c>
      <c r="H259" s="68">
        <f>+$C259*'Estructura Poblacion'!G$19</f>
        <v>1765.9394795108024</v>
      </c>
      <c r="I259" s="68">
        <f>+$C259*'Estructura Poblacion'!H$19</f>
        <v>1201.9479992186175</v>
      </c>
      <c r="J259" s="68">
        <f>+$C259*'Estructura Poblacion'!I$19</f>
        <v>639.31071754135814</v>
      </c>
      <c r="K259" s="68">
        <f>+$C259*'Estructura Poblacion'!J$19</f>
        <v>352.1561255288841</v>
      </c>
      <c r="L259" s="68">
        <f>+$C259*'Estructura Poblacion'!K$19</f>
        <v>370.05089294039584</v>
      </c>
      <c r="M259" s="147">
        <f>+ROUND(D259*Parámetros!$B$105,0)</f>
        <v>0</v>
      </c>
      <c r="N259" s="147">
        <f>+ROUND(E259*Parámetros!$B$106,0)</f>
        <v>2</v>
      </c>
      <c r="O259" s="147">
        <f>+ROUND(F259*Parámetros!$B$107,0)</f>
        <v>23</v>
      </c>
      <c r="P259" s="147">
        <f>+ROUND(G259*Parámetros!$B$108,0)</f>
        <v>71</v>
      </c>
      <c r="Q259" s="147">
        <f>+ROUND(H259*Parámetros!$B$109,0)</f>
        <v>87</v>
      </c>
      <c r="R259" s="147">
        <f>+ROUND(I259*Parámetros!$B$110,0)</f>
        <v>123</v>
      </c>
      <c r="S259" s="147">
        <f>+ROUND(J259*Parámetros!$B$111,0)</f>
        <v>106</v>
      </c>
      <c r="T259" s="147">
        <f>+ROUND(K259*Parámetros!$B$112,0)</f>
        <v>86</v>
      </c>
      <c r="U259" s="147">
        <f>+ROUND(L259*Parámetros!$B$113,0)</f>
        <v>101</v>
      </c>
      <c r="V259" s="147">
        <f t="shared" si="24"/>
        <v>599</v>
      </c>
      <c r="W259" s="147">
        <f t="shared" si="26"/>
        <v>899</v>
      </c>
      <c r="X259" s="68">
        <f t="shared" si="21"/>
        <v>8225</v>
      </c>
      <c r="Y259" s="69">
        <f>+ROUND(M259*Parámetros!$C$105,0)</f>
        <v>0</v>
      </c>
      <c r="Z259" s="69">
        <f>+ROUND(N259*Parámetros!$C$106,0)</f>
        <v>0</v>
      </c>
      <c r="AA259" s="69">
        <f>+ROUND(O259*Parámetros!$C$107,0)</f>
        <v>1</v>
      </c>
      <c r="AB259" s="69">
        <f>+ROUND(P259*Parámetros!$C$108,0)</f>
        <v>4</v>
      </c>
      <c r="AC259" s="69">
        <f>+ROUND(Q259*Parámetros!$C$109,0)</f>
        <v>5</v>
      </c>
      <c r="AD259" s="69">
        <f>+ROUND(R259*Parámetros!$C$110,0)</f>
        <v>15</v>
      </c>
      <c r="AE259" s="69">
        <f>+ROUND(S259*Parámetros!$C$111,0)</f>
        <v>29</v>
      </c>
      <c r="AF259" s="69">
        <f>+ROUND(T259*Parámetros!$C$112,0)</f>
        <v>37</v>
      </c>
      <c r="AG259" s="69">
        <f>+ROUND(U259*Parámetros!$C$113,0)</f>
        <v>72</v>
      </c>
      <c r="AH259" s="69">
        <f t="shared" si="25"/>
        <v>163</v>
      </c>
      <c r="AI259" s="148">
        <f t="shared" si="27"/>
        <v>245</v>
      </c>
      <c r="AJ259" s="68">
        <f t="shared" si="22"/>
        <v>2238</v>
      </c>
    </row>
    <row r="260" spans="1:36" x14ac:dyDescent="0.25">
      <c r="A260" s="22">
        <v>44142</v>
      </c>
      <c r="B260" s="145">
        <f t="shared" si="23"/>
        <v>250</v>
      </c>
      <c r="C260" s="65">
        <f>+'Modelo predictivo'!N257</f>
        <v>9346.7558571398258</v>
      </c>
      <c r="D260" s="68">
        <f>+$C260*'Estructura Poblacion'!C$19</f>
        <v>381.28639436791906</v>
      </c>
      <c r="E260" s="68">
        <f>+$C260*'Estructura Poblacion'!D$19</f>
        <v>627.05227481492898</v>
      </c>
      <c r="F260" s="68">
        <f>+$C260*'Estructura Poblacion'!E$19</f>
        <v>1902.9709277867887</v>
      </c>
      <c r="G260" s="68">
        <f>+$C260*'Estructura Poblacion'!F$19</f>
        <v>2171.8527721828195</v>
      </c>
      <c r="H260" s="68">
        <f>+$C260*'Estructura Poblacion'!G$19</f>
        <v>1739.0952547910501</v>
      </c>
      <c r="I260" s="68">
        <f>+$C260*'Estructura Poblacion'!H$19</f>
        <v>1183.6770660599007</v>
      </c>
      <c r="J260" s="68">
        <f>+$C260*'Estructura Poblacion'!I$19</f>
        <v>629.59249063350262</v>
      </c>
      <c r="K260" s="68">
        <f>+$C260*'Estructura Poblacion'!J$19</f>
        <v>346.80296463078048</v>
      </c>
      <c r="L260" s="68">
        <f>+$C260*'Estructura Poblacion'!K$19</f>
        <v>364.42571187213588</v>
      </c>
      <c r="M260" s="147">
        <f>+ROUND(D260*Parámetros!$B$105,0)</f>
        <v>0</v>
      </c>
      <c r="N260" s="147">
        <f>+ROUND(E260*Parámetros!$B$106,0)</f>
        <v>2</v>
      </c>
      <c r="O260" s="147">
        <f>+ROUND(F260*Parámetros!$B$107,0)</f>
        <v>23</v>
      </c>
      <c r="P260" s="147">
        <f>+ROUND(G260*Parámetros!$B$108,0)</f>
        <v>69</v>
      </c>
      <c r="Q260" s="147">
        <f>+ROUND(H260*Parámetros!$B$109,0)</f>
        <v>85</v>
      </c>
      <c r="R260" s="147">
        <f>+ROUND(I260*Parámetros!$B$110,0)</f>
        <v>121</v>
      </c>
      <c r="S260" s="147">
        <f>+ROUND(J260*Parámetros!$B$111,0)</f>
        <v>105</v>
      </c>
      <c r="T260" s="147">
        <f>+ROUND(K260*Parámetros!$B$112,0)</f>
        <v>84</v>
      </c>
      <c r="U260" s="147">
        <f>+ROUND(L260*Parámetros!$B$113,0)</f>
        <v>99</v>
      </c>
      <c r="V260" s="147">
        <f t="shared" si="24"/>
        <v>588</v>
      </c>
      <c r="W260" s="147">
        <f t="shared" si="26"/>
        <v>753</v>
      </c>
      <c r="X260" s="68">
        <f t="shared" si="21"/>
        <v>8060</v>
      </c>
      <c r="Y260" s="69">
        <f>+ROUND(M260*Parámetros!$C$105,0)</f>
        <v>0</v>
      </c>
      <c r="Z260" s="69">
        <f>+ROUND(N260*Parámetros!$C$106,0)</f>
        <v>0</v>
      </c>
      <c r="AA260" s="69">
        <f>+ROUND(O260*Parámetros!$C$107,0)</f>
        <v>1</v>
      </c>
      <c r="AB260" s="69">
        <f>+ROUND(P260*Parámetros!$C$108,0)</f>
        <v>3</v>
      </c>
      <c r="AC260" s="69">
        <f>+ROUND(Q260*Parámetros!$C$109,0)</f>
        <v>5</v>
      </c>
      <c r="AD260" s="69">
        <f>+ROUND(R260*Parámetros!$C$110,0)</f>
        <v>15</v>
      </c>
      <c r="AE260" s="69">
        <f>+ROUND(S260*Parámetros!$C$111,0)</f>
        <v>29</v>
      </c>
      <c r="AF260" s="69">
        <f>+ROUND(T260*Parámetros!$C$112,0)</f>
        <v>36</v>
      </c>
      <c r="AG260" s="69">
        <f>+ROUND(U260*Parámetros!$C$113,0)</f>
        <v>70</v>
      </c>
      <c r="AH260" s="69">
        <f t="shared" si="25"/>
        <v>159</v>
      </c>
      <c r="AI260" s="148">
        <f t="shared" si="27"/>
        <v>205</v>
      </c>
      <c r="AJ260" s="68">
        <f t="shared" si="22"/>
        <v>2192</v>
      </c>
    </row>
    <row r="261" spans="1:36" x14ac:dyDescent="0.25">
      <c r="A261" s="22">
        <v>44143</v>
      </c>
      <c r="B261" s="145">
        <f t="shared" si="23"/>
        <v>251</v>
      </c>
      <c r="C261" s="65">
        <f>+'Modelo predictivo'!N258</f>
        <v>9204.5895943716168</v>
      </c>
      <c r="D261" s="68">
        <f>+$C261*'Estructura Poblacion'!C$19</f>
        <v>375.48694239119436</v>
      </c>
      <c r="E261" s="68">
        <f>+$C261*'Estructura Poblacion'!D$19</f>
        <v>617.51466841616491</v>
      </c>
      <c r="F261" s="68">
        <f>+$C261*'Estructura Poblacion'!E$19</f>
        <v>1874.0263111631141</v>
      </c>
      <c r="G261" s="68">
        <f>+$C261*'Estructura Poblacion'!F$19</f>
        <v>2138.8184021165312</v>
      </c>
      <c r="H261" s="68">
        <f>+$C261*'Estructura Poblacion'!G$19</f>
        <v>1712.6432240810891</v>
      </c>
      <c r="I261" s="68">
        <f>+$C261*'Estructura Poblacion'!H$19</f>
        <v>1165.6730711574737</v>
      </c>
      <c r="J261" s="68">
        <f>+$C261*'Estructura Poblacion'!I$19</f>
        <v>620.01624697973045</v>
      </c>
      <c r="K261" s="68">
        <f>+$C261*'Estructura Poblacion'!J$19</f>
        <v>341.52801339079156</v>
      </c>
      <c r="L261" s="68">
        <f>+$C261*'Estructura Poblacion'!K$19</f>
        <v>358.88271467552784</v>
      </c>
      <c r="M261" s="147">
        <f>+ROUND(D261*Parámetros!$B$105,0)</f>
        <v>0</v>
      </c>
      <c r="N261" s="147">
        <f>+ROUND(E261*Parámetros!$B$106,0)</f>
        <v>2</v>
      </c>
      <c r="O261" s="147">
        <f>+ROUND(F261*Parámetros!$B$107,0)</f>
        <v>22</v>
      </c>
      <c r="P261" s="147">
        <f>+ROUND(G261*Parámetros!$B$108,0)</f>
        <v>68</v>
      </c>
      <c r="Q261" s="147">
        <f>+ROUND(H261*Parámetros!$B$109,0)</f>
        <v>84</v>
      </c>
      <c r="R261" s="147">
        <f>+ROUND(I261*Parámetros!$B$110,0)</f>
        <v>119</v>
      </c>
      <c r="S261" s="147">
        <f>+ROUND(J261*Parámetros!$B$111,0)</f>
        <v>103</v>
      </c>
      <c r="T261" s="147">
        <f>+ROUND(K261*Parámetros!$B$112,0)</f>
        <v>83</v>
      </c>
      <c r="U261" s="147">
        <f>+ROUND(L261*Parámetros!$B$113,0)</f>
        <v>98</v>
      </c>
      <c r="V261" s="147">
        <f t="shared" si="24"/>
        <v>579</v>
      </c>
      <c r="W261" s="147">
        <f t="shared" si="26"/>
        <v>746</v>
      </c>
      <c r="X261" s="68">
        <f t="shared" si="21"/>
        <v>7893</v>
      </c>
      <c r="Y261" s="69">
        <f>+ROUND(M261*Parámetros!$C$105,0)</f>
        <v>0</v>
      </c>
      <c r="Z261" s="69">
        <f>+ROUND(N261*Parámetros!$C$106,0)</f>
        <v>0</v>
      </c>
      <c r="AA261" s="69">
        <f>+ROUND(O261*Parámetros!$C$107,0)</f>
        <v>1</v>
      </c>
      <c r="AB261" s="69">
        <f>+ROUND(P261*Parámetros!$C$108,0)</f>
        <v>3</v>
      </c>
      <c r="AC261" s="69">
        <f>+ROUND(Q261*Parámetros!$C$109,0)</f>
        <v>5</v>
      </c>
      <c r="AD261" s="69">
        <f>+ROUND(R261*Parámetros!$C$110,0)</f>
        <v>15</v>
      </c>
      <c r="AE261" s="69">
        <f>+ROUND(S261*Parámetros!$C$111,0)</f>
        <v>28</v>
      </c>
      <c r="AF261" s="69">
        <f>+ROUND(T261*Parámetros!$C$112,0)</f>
        <v>36</v>
      </c>
      <c r="AG261" s="69">
        <f>+ROUND(U261*Parámetros!$C$113,0)</f>
        <v>69</v>
      </c>
      <c r="AH261" s="69">
        <f t="shared" si="25"/>
        <v>157</v>
      </c>
      <c r="AI261" s="148">
        <f t="shared" si="27"/>
        <v>202</v>
      </c>
      <c r="AJ261" s="68">
        <f t="shared" si="22"/>
        <v>2147</v>
      </c>
    </row>
    <row r="262" spans="1:36" x14ac:dyDescent="0.25">
      <c r="A262" s="22">
        <v>44144</v>
      </c>
      <c r="B262" s="145">
        <f t="shared" si="23"/>
        <v>252</v>
      </c>
      <c r="C262" s="65">
        <f>+'Modelo predictivo'!N259</f>
        <v>13948.1053070575</v>
      </c>
      <c r="D262" s="68">
        <f>+$C262*'Estructura Poblacion'!C$19</f>
        <v>568.99130158936293</v>
      </c>
      <c r="E262" s="68">
        <f>+$C262*'Estructura Poblacion'!D$19</f>
        <v>935.74618785699033</v>
      </c>
      <c r="F262" s="68">
        <f>+$C262*'Estructura Poblacion'!E$19</f>
        <v>2839.7916135536402</v>
      </c>
      <c r="G262" s="68">
        <f>+$C262*'Estructura Poblacion'!F$19</f>
        <v>3241.0423082454058</v>
      </c>
      <c r="H262" s="68">
        <f>+$C262*'Estructura Poblacion'!G$19</f>
        <v>2595.2409716896577</v>
      </c>
      <c r="I262" s="68">
        <f>+$C262*'Estructura Poblacion'!H$19</f>
        <v>1766.3938824657121</v>
      </c>
      <c r="J262" s="68">
        <f>+$C262*'Estructura Poblacion'!I$19</f>
        <v>939.53693603546708</v>
      </c>
      <c r="K262" s="68">
        <f>+$C262*'Estructura Poblacion'!J$19</f>
        <v>517.53189506654076</v>
      </c>
      <c r="L262" s="68">
        <f>+$C262*'Estructura Poblacion'!K$19</f>
        <v>543.83021055472341</v>
      </c>
      <c r="M262" s="147">
        <f>+ROUND(D262*Parámetros!$B$105,0)</f>
        <v>1</v>
      </c>
      <c r="N262" s="147">
        <f>+ROUND(E262*Parámetros!$B$106,0)</f>
        <v>3</v>
      </c>
      <c r="O262" s="147">
        <f>+ROUND(F262*Parámetros!$B$107,0)</f>
        <v>34</v>
      </c>
      <c r="P262" s="147">
        <f>+ROUND(G262*Parámetros!$B$108,0)</f>
        <v>104</v>
      </c>
      <c r="Q262" s="147">
        <f>+ROUND(H262*Parámetros!$B$109,0)</f>
        <v>127</v>
      </c>
      <c r="R262" s="147">
        <f>+ROUND(I262*Parámetros!$B$110,0)</f>
        <v>180</v>
      </c>
      <c r="S262" s="147">
        <f>+ROUND(J262*Parámetros!$B$111,0)</f>
        <v>156</v>
      </c>
      <c r="T262" s="147">
        <f>+ROUND(K262*Parámetros!$B$112,0)</f>
        <v>126</v>
      </c>
      <c r="U262" s="147">
        <f>+ROUND(L262*Parámetros!$B$113,0)</f>
        <v>148</v>
      </c>
      <c r="V262" s="147">
        <f t="shared" si="24"/>
        <v>879</v>
      </c>
      <c r="W262" s="147">
        <f t="shared" si="26"/>
        <v>741</v>
      </c>
      <c r="X262" s="68">
        <f t="shared" si="21"/>
        <v>8031</v>
      </c>
      <c r="Y262" s="69">
        <f>+ROUND(M262*Parámetros!$C$105,0)</f>
        <v>0</v>
      </c>
      <c r="Z262" s="69">
        <f>+ROUND(N262*Parámetros!$C$106,0)</f>
        <v>0</v>
      </c>
      <c r="AA262" s="69">
        <f>+ROUND(O262*Parámetros!$C$107,0)</f>
        <v>2</v>
      </c>
      <c r="AB262" s="69">
        <f>+ROUND(P262*Parámetros!$C$108,0)</f>
        <v>5</v>
      </c>
      <c r="AC262" s="69">
        <f>+ROUND(Q262*Parámetros!$C$109,0)</f>
        <v>8</v>
      </c>
      <c r="AD262" s="69">
        <f>+ROUND(R262*Parámetros!$C$110,0)</f>
        <v>22</v>
      </c>
      <c r="AE262" s="69">
        <f>+ROUND(S262*Parámetros!$C$111,0)</f>
        <v>43</v>
      </c>
      <c r="AF262" s="69">
        <f>+ROUND(T262*Parámetros!$C$112,0)</f>
        <v>54</v>
      </c>
      <c r="AG262" s="69">
        <f>+ROUND(U262*Parámetros!$C$113,0)</f>
        <v>105</v>
      </c>
      <c r="AH262" s="69">
        <f t="shared" si="25"/>
        <v>239</v>
      </c>
      <c r="AI262" s="148">
        <f t="shared" si="27"/>
        <v>202</v>
      </c>
      <c r="AJ262" s="68">
        <f t="shared" si="22"/>
        <v>2184</v>
      </c>
    </row>
    <row r="263" spans="1:36" x14ac:dyDescent="0.25">
      <c r="A263" s="22">
        <v>44145</v>
      </c>
      <c r="B263" s="145">
        <f t="shared" si="23"/>
        <v>253</v>
      </c>
      <c r="C263" s="65">
        <f>+'Modelo predictivo'!N260</f>
        <v>14157.896295778453</v>
      </c>
      <c r="D263" s="68">
        <f>+$C263*'Estructura Poblacion'!C$19</f>
        <v>577.54939927404666</v>
      </c>
      <c r="E263" s="68">
        <f>+$C263*'Estructura Poblacion'!D$19</f>
        <v>949.82058101797759</v>
      </c>
      <c r="F263" s="68">
        <f>+$C263*'Estructura Poblacion'!E$19</f>
        <v>2882.5044177125997</v>
      </c>
      <c r="G263" s="68">
        <f>+$C263*'Estructura Poblacion'!F$19</f>
        <v>3289.7902532432981</v>
      </c>
      <c r="H263" s="68">
        <f>+$C263*'Estructura Poblacion'!G$19</f>
        <v>2634.2755328314074</v>
      </c>
      <c r="I263" s="68">
        <f>+$C263*'Estructura Poblacion'!H$19</f>
        <v>1792.9619009108856</v>
      </c>
      <c r="J263" s="68">
        <f>+$C263*'Estructura Poblacion'!I$19</f>
        <v>953.66834517036966</v>
      </c>
      <c r="K263" s="68">
        <f>+$C263*'Estructura Poblacion'!J$19</f>
        <v>525.31600090532459</v>
      </c>
      <c r="L263" s="68">
        <f>+$C263*'Estructura Poblacion'!K$19</f>
        <v>552.00986471254453</v>
      </c>
      <c r="M263" s="147">
        <f>+ROUND(D263*Parámetros!$B$105,0)</f>
        <v>1</v>
      </c>
      <c r="N263" s="147">
        <f>+ROUND(E263*Parámetros!$B$106,0)</f>
        <v>3</v>
      </c>
      <c r="O263" s="147">
        <f>+ROUND(F263*Parámetros!$B$107,0)</f>
        <v>35</v>
      </c>
      <c r="P263" s="147">
        <f>+ROUND(G263*Parámetros!$B$108,0)</f>
        <v>105</v>
      </c>
      <c r="Q263" s="147">
        <f>+ROUND(H263*Parámetros!$B$109,0)</f>
        <v>129</v>
      </c>
      <c r="R263" s="147">
        <f>+ROUND(I263*Parámetros!$B$110,0)</f>
        <v>183</v>
      </c>
      <c r="S263" s="147">
        <f>+ROUND(J263*Parámetros!$B$111,0)</f>
        <v>158</v>
      </c>
      <c r="T263" s="147">
        <f>+ROUND(K263*Parámetros!$B$112,0)</f>
        <v>128</v>
      </c>
      <c r="U263" s="147">
        <f>+ROUND(L263*Parámetros!$B$113,0)</f>
        <v>151</v>
      </c>
      <c r="V263" s="147">
        <f t="shared" si="24"/>
        <v>893</v>
      </c>
      <c r="W263" s="147">
        <f t="shared" si="26"/>
        <v>735</v>
      </c>
      <c r="X263" s="68">
        <f t="shared" si="21"/>
        <v>8189</v>
      </c>
      <c r="Y263" s="69">
        <f>+ROUND(M263*Parámetros!$C$105,0)</f>
        <v>0</v>
      </c>
      <c r="Z263" s="69">
        <f>+ROUND(N263*Parámetros!$C$106,0)</f>
        <v>0</v>
      </c>
      <c r="AA263" s="69">
        <f>+ROUND(O263*Parámetros!$C$107,0)</f>
        <v>2</v>
      </c>
      <c r="AB263" s="69">
        <f>+ROUND(P263*Parámetros!$C$108,0)</f>
        <v>5</v>
      </c>
      <c r="AC263" s="69">
        <f>+ROUND(Q263*Parámetros!$C$109,0)</f>
        <v>8</v>
      </c>
      <c r="AD263" s="69">
        <f>+ROUND(R263*Parámetros!$C$110,0)</f>
        <v>22</v>
      </c>
      <c r="AE263" s="69">
        <f>+ROUND(S263*Parámetros!$C$111,0)</f>
        <v>43</v>
      </c>
      <c r="AF263" s="69">
        <f>+ROUND(T263*Parámetros!$C$112,0)</f>
        <v>55</v>
      </c>
      <c r="AG263" s="69">
        <f>+ROUND(U263*Parámetros!$C$113,0)</f>
        <v>107</v>
      </c>
      <c r="AH263" s="69">
        <f t="shared" si="25"/>
        <v>242</v>
      </c>
      <c r="AI263" s="148">
        <f t="shared" si="27"/>
        <v>199</v>
      </c>
      <c r="AJ263" s="68">
        <f t="shared" si="22"/>
        <v>2227</v>
      </c>
    </row>
    <row r="264" spans="1:36" x14ac:dyDescent="0.25">
      <c r="A264" s="22">
        <v>44146</v>
      </c>
      <c r="B264" s="145">
        <f t="shared" si="23"/>
        <v>254</v>
      </c>
      <c r="C264" s="65">
        <f>+'Modelo predictivo'!N261</f>
        <v>14370.376022003591</v>
      </c>
      <c r="D264" s="68">
        <f>+$C264*'Estructura Poblacion'!C$19</f>
        <v>586.21717983095289</v>
      </c>
      <c r="E264" s="68">
        <f>+$C264*'Estructura Poblacion'!D$19</f>
        <v>964.07535537155718</v>
      </c>
      <c r="F264" s="68">
        <f>+$C264*'Estructura Poblacion'!E$19</f>
        <v>2925.7646406103299</v>
      </c>
      <c r="G264" s="68">
        <f>+$C264*'Estructura Poblacion'!F$19</f>
        <v>3339.1629649614715</v>
      </c>
      <c r="H264" s="68">
        <f>+$C264*'Estructura Poblacion'!G$19</f>
        <v>2673.8103713641981</v>
      </c>
      <c r="I264" s="68">
        <f>+$C264*'Estructura Poblacion'!H$19</f>
        <v>1819.8704221967239</v>
      </c>
      <c r="J264" s="68">
        <f>+$C264*'Estructura Poblacion'!I$19</f>
        <v>967.98086622985795</v>
      </c>
      <c r="K264" s="68">
        <f>+$C264*'Estructura Poblacion'!J$19</f>
        <v>533.1998699295192</v>
      </c>
      <c r="L264" s="68">
        <f>+$C264*'Estructura Poblacion'!K$19</f>
        <v>560.29435150898121</v>
      </c>
      <c r="M264" s="147">
        <f>+ROUND(D264*Parámetros!$B$105,0)</f>
        <v>1</v>
      </c>
      <c r="N264" s="147">
        <f>+ROUND(E264*Parámetros!$B$106,0)</f>
        <v>3</v>
      </c>
      <c r="O264" s="147">
        <f>+ROUND(F264*Parámetros!$B$107,0)</f>
        <v>35</v>
      </c>
      <c r="P264" s="147">
        <f>+ROUND(G264*Parámetros!$B$108,0)</f>
        <v>107</v>
      </c>
      <c r="Q264" s="147">
        <f>+ROUND(H264*Parámetros!$B$109,0)</f>
        <v>131</v>
      </c>
      <c r="R264" s="147">
        <f>+ROUND(I264*Parámetros!$B$110,0)</f>
        <v>186</v>
      </c>
      <c r="S264" s="147">
        <f>+ROUND(J264*Parámetros!$B$111,0)</f>
        <v>161</v>
      </c>
      <c r="T264" s="147">
        <f>+ROUND(K264*Parámetros!$B$112,0)</f>
        <v>130</v>
      </c>
      <c r="U264" s="147">
        <f>+ROUND(L264*Parámetros!$B$113,0)</f>
        <v>153</v>
      </c>
      <c r="V264" s="147">
        <f t="shared" si="24"/>
        <v>907</v>
      </c>
      <c r="W264" s="147">
        <f t="shared" si="26"/>
        <v>728</v>
      </c>
      <c r="X264" s="68">
        <f t="shared" si="21"/>
        <v>8368</v>
      </c>
      <c r="Y264" s="69">
        <f>+ROUND(M264*Parámetros!$C$105,0)</f>
        <v>0</v>
      </c>
      <c r="Z264" s="69">
        <f>+ROUND(N264*Parámetros!$C$106,0)</f>
        <v>0</v>
      </c>
      <c r="AA264" s="69">
        <f>+ROUND(O264*Parámetros!$C$107,0)</f>
        <v>2</v>
      </c>
      <c r="AB264" s="69">
        <f>+ROUND(P264*Parámetros!$C$108,0)</f>
        <v>5</v>
      </c>
      <c r="AC264" s="69">
        <f>+ROUND(Q264*Parámetros!$C$109,0)</f>
        <v>8</v>
      </c>
      <c r="AD264" s="69">
        <f>+ROUND(R264*Parámetros!$C$110,0)</f>
        <v>23</v>
      </c>
      <c r="AE264" s="69">
        <f>+ROUND(S264*Parámetros!$C$111,0)</f>
        <v>44</v>
      </c>
      <c r="AF264" s="69">
        <f>+ROUND(T264*Parámetros!$C$112,0)</f>
        <v>56</v>
      </c>
      <c r="AG264" s="69">
        <f>+ROUND(U264*Parámetros!$C$113,0)</f>
        <v>108</v>
      </c>
      <c r="AH264" s="69">
        <f t="shared" si="25"/>
        <v>246</v>
      </c>
      <c r="AI264" s="148">
        <f t="shared" si="27"/>
        <v>197</v>
      </c>
      <c r="AJ264" s="68">
        <f t="shared" si="22"/>
        <v>2276</v>
      </c>
    </row>
    <row r="265" spans="1:36" x14ac:dyDescent="0.25">
      <c r="A265" s="22">
        <v>44147</v>
      </c>
      <c r="B265" s="145">
        <f t="shared" si="23"/>
        <v>255</v>
      </c>
      <c r="C265" s="65">
        <f>+'Modelo predictivo'!N262</f>
        <v>14585.56390748173</v>
      </c>
      <c r="D265" s="68">
        <f>+$C265*'Estructura Poblacion'!C$19</f>
        <v>594.99543554017214</v>
      </c>
      <c r="E265" s="68">
        <f>+$C265*'Estructura Poblacion'!D$19</f>
        <v>978.51181387802467</v>
      </c>
      <c r="F265" s="68">
        <f>+$C265*'Estructura Poblacion'!E$19</f>
        <v>2969.5762364555344</v>
      </c>
      <c r="G265" s="68">
        <f>+$C265*'Estructura Poblacion'!F$19</f>
        <v>3389.1649563218052</v>
      </c>
      <c r="H265" s="68">
        <f>+$C265*'Estructura Poblacion'!G$19</f>
        <v>2713.8491009772843</v>
      </c>
      <c r="I265" s="68">
        <f>+$C265*'Estructura Poblacion'!H$19</f>
        <v>1847.1219059016103</v>
      </c>
      <c r="J265" s="68">
        <f>+$C265*'Estructura Poblacion'!I$19</f>
        <v>982.47580745257608</v>
      </c>
      <c r="K265" s="68">
        <f>+$C265*'Estructura Poblacion'!J$19</f>
        <v>541.18422276563626</v>
      </c>
      <c r="L265" s="68">
        <f>+$C265*'Estructura Poblacion'!K$19</f>
        <v>568.68442818908693</v>
      </c>
      <c r="M265" s="147">
        <f>+ROUND(D265*Parámetros!$B$105,0)</f>
        <v>1</v>
      </c>
      <c r="N265" s="147">
        <f>+ROUND(E265*Parámetros!$B$106,0)</f>
        <v>3</v>
      </c>
      <c r="O265" s="147">
        <f>+ROUND(F265*Parámetros!$B$107,0)</f>
        <v>36</v>
      </c>
      <c r="P265" s="147">
        <f>+ROUND(G265*Parámetros!$B$108,0)</f>
        <v>108</v>
      </c>
      <c r="Q265" s="147">
        <f>+ROUND(H265*Parámetros!$B$109,0)</f>
        <v>133</v>
      </c>
      <c r="R265" s="147">
        <f>+ROUND(I265*Parámetros!$B$110,0)</f>
        <v>188</v>
      </c>
      <c r="S265" s="147">
        <f>+ROUND(J265*Parámetros!$B$111,0)</f>
        <v>163</v>
      </c>
      <c r="T265" s="147">
        <f>+ROUND(K265*Parámetros!$B$112,0)</f>
        <v>132</v>
      </c>
      <c r="U265" s="147">
        <f>+ROUND(L265*Parámetros!$B$113,0)</f>
        <v>155</v>
      </c>
      <c r="V265" s="147">
        <f t="shared" si="24"/>
        <v>919</v>
      </c>
      <c r="W265" s="147">
        <f t="shared" si="26"/>
        <v>722</v>
      </c>
      <c r="X265" s="68">
        <f t="shared" si="21"/>
        <v>8565</v>
      </c>
      <c r="Y265" s="69">
        <f>+ROUND(M265*Parámetros!$C$105,0)</f>
        <v>0</v>
      </c>
      <c r="Z265" s="69">
        <f>+ROUND(N265*Parámetros!$C$106,0)</f>
        <v>0</v>
      </c>
      <c r="AA265" s="69">
        <f>+ROUND(O265*Parámetros!$C$107,0)</f>
        <v>2</v>
      </c>
      <c r="AB265" s="69">
        <f>+ROUND(P265*Parámetros!$C$108,0)</f>
        <v>5</v>
      </c>
      <c r="AC265" s="69">
        <f>+ROUND(Q265*Parámetros!$C$109,0)</f>
        <v>8</v>
      </c>
      <c r="AD265" s="69">
        <f>+ROUND(R265*Parámetros!$C$110,0)</f>
        <v>23</v>
      </c>
      <c r="AE265" s="69">
        <f>+ROUND(S265*Parámetros!$C$111,0)</f>
        <v>45</v>
      </c>
      <c r="AF265" s="69">
        <f>+ROUND(T265*Parámetros!$C$112,0)</f>
        <v>57</v>
      </c>
      <c r="AG265" s="69">
        <f>+ROUND(U265*Parámetros!$C$113,0)</f>
        <v>110</v>
      </c>
      <c r="AH265" s="69">
        <f t="shared" si="25"/>
        <v>250</v>
      </c>
      <c r="AI265" s="148">
        <f t="shared" si="27"/>
        <v>196</v>
      </c>
      <c r="AJ265" s="68">
        <f t="shared" si="22"/>
        <v>2330</v>
      </c>
    </row>
    <row r="266" spans="1:36" x14ac:dyDescent="0.25">
      <c r="A266" s="22">
        <v>44148</v>
      </c>
      <c r="B266" s="145">
        <f t="shared" si="23"/>
        <v>256</v>
      </c>
      <c r="C266" s="65">
        <f>+'Modelo predictivo'!N263</f>
        <v>14803.478995911777</v>
      </c>
      <c r="D266" s="68">
        <f>+$C266*'Estructura Poblacion'!C$19</f>
        <v>603.88494325983606</v>
      </c>
      <c r="E266" s="68">
        <f>+$C266*'Estructura Poblacion'!D$19</f>
        <v>993.13123413518019</v>
      </c>
      <c r="F266" s="68">
        <f>+$C266*'Estructura Poblacion'!E$19</f>
        <v>3013.943082487112</v>
      </c>
      <c r="G266" s="68">
        <f>+$C266*'Estructura Poblacion'!F$19</f>
        <v>3439.8006524008606</v>
      </c>
      <c r="H266" s="68">
        <f>+$C266*'Estructura Poblacion'!G$19</f>
        <v>2754.3952650184233</v>
      </c>
      <c r="I266" s="68">
        <f>+$C266*'Estructura Poblacion'!H$19</f>
        <v>1874.718763727529</v>
      </c>
      <c r="J266" s="68">
        <f>+$C266*'Estructura Poblacion'!I$19</f>
        <v>997.15445161192793</v>
      </c>
      <c r="K266" s="68">
        <f>+$C266*'Estructura Poblacion'!J$19</f>
        <v>549.26976601298543</v>
      </c>
      <c r="L266" s="68">
        <f>+$C266*'Estructura Poblacion'!K$19</f>
        <v>577.18083725792303</v>
      </c>
      <c r="M266" s="147">
        <f>+ROUND(D266*Parámetros!$B$105,0)</f>
        <v>1</v>
      </c>
      <c r="N266" s="147">
        <f>+ROUND(E266*Parámetros!$B$106,0)</f>
        <v>3</v>
      </c>
      <c r="O266" s="147">
        <f>+ROUND(F266*Parámetros!$B$107,0)</f>
        <v>36</v>
      </c>
      <c r="P266" s="147">
        <f>+ROUND(G266*Parámetros!$B$108,0)</f>
        <v>110</v>
      </c>
      <c r="Q266" s="147">
        <f>+ROUND(H266*Parámetros!$B$109,0)</f>
        <v>135</v>
      </c>
      <c r="R266" s="147">
        <f>+ROUND(I266*Parámetros!$B$110,0)</f>
        <v>191</v>
      </c>
      <c r="S266" s="147">
        <f>+ROUND(J266*Parámetros!$B$111,0)</f>
        <v>166</v>
      </c>
      <c r="T266" s="147">
        <f>+ROUND(K266*Parámetros!$B$112,0)</f>
        <v>133</v>
      </c>
      <c r="U266" s="147">
        <f>+ROUND(L266*Parámetros!$B$113,0)</f>
        <v>158</v>
      </c>
      <c r="V266" s="147">
        <f t="shared" si="24"/>
        <v>933</v>
      </c>
      <c r="W266" s="147">
        <f t="shared" si="26"/>
        <v>717</v>
      </c>
      <c r="X266" s="68">
        <f t="shared" si="21"/>
        <v>8781</v>
      </c>
      <c r="Y266" s="69">
        <f>+ROUND(M266*Parámetros!$C$105,0)</f>
        <v>0</v>
      </c>
      <c r="Z266" s="69">
        <f>+ROUND(N266*Parámetros!$C$106,0)</f>
        <v>0</v>
      </c>
      <c r="AA266" s="69">
        <f>+ROUND(O266*Parámetros!$C$107,0)</f>
        <v>2</v>
      </c>
      <c r="AB266" s="69">
        <f>+ROUND(P266*Parámetros!$C$108,0)</f>
        <v>6</v>
      </c>
      <c r="AC266" s="69">
        <f>+ROUND(Q266*Parámetros!$C$109,0)</f>
        <v>9</v>
      </c>
      <c r="AD266" s="69">
        <f>+ROUND(R266*Parámetros!$C$110,0)</f>
        <v>23</v>
      </c>
      <c r="AE266" s="69">
        <f>+ROUND(S266*Parámetros!$C$111,0)</f>
        <v>45</v>
      </c>
      <c r="AF266" s="69">
        <f>+ROUND(T266*Parámetros!$C$112,0)</f>
        <v>57</v>
      </c>
      <c r="AG266" s="69">
        <f>+ROUND(U266*Parámetros!$C$113,0)</f>
        <v>112</v>
      </c>
      <c r="AH266" s="69">
        <f t="shared" si="25"/>
        <v>254</v>
      </c>
      <c r="AI266" s="148">
        <f t="shared" si="27"/>
        <v>195</v>
      </c>
      <c r="AJ266" s="68">
        <f t="shared" si="22"/>
        <v>2389</v>
      </c>
    </row>
    <row r="267" spans="1:36" x14ac:dyDescent="0.25">
      <c r="A267" s="22">
        <v>44149</v>
      </c>
      <c r="B267" s="145">
        <f t="shared" si="23"/>
        <v>257</v>
      </c>
      <c r="C267" s="65">
        <f>+'Modelo predictivo'!N264</f>
        <v>15024.139931067824</v>
      </c>
      <c r="D267" s="68">
        <f>+$C267*'Estructura Poblacion'!C$19</f>
        <v>612.88646353376441</v>
      </c>
      <c r="E267" s="68">
        <f>+$C267*'Estructura Poblacion'!D$19</f>
        <v>1007.9348669107912</v>
      </c>
      <c r="F267" s="68">
        <f>+$C267*'Estructura Poblacion'!E$19</f>
        <v>3058.8689745204897</v>
      </c>
      <c r="G267" s="68">
        <f>+$C267*'Estructura Poblacion'!F$19</f>
        <v>3491.0743853469316</v>
      </c>
      <c r="H267" s="68">
        <f>+$C267*'Estructura Poblacion'!G$19</f>
        <v>2795.4523324237407</v>
      </c>
      <c r="I267" s="68">
        <f>+$C267*'Estructura Poblacion'!H$19</f>
        <v>1902.6633567298193</v>
      </c>
      <c r="J267" s="68">
        <f>+$C267*'Estructura Poblacion'!I$19</f>
        <v>1012.0180545425951</v>
      </c>
      <c r="K267" s="68">
        <f>+$C267*'Estructura Poblacion'!J$19</f>
        <v>557.45719143202655</v>
      </c>
      <c r="L267" s="68">
        <f>+$C267*'Estructura Poblacion'!K$19</f>
        <v>585.78430562766619</v>
      </c>
      <c r="M267" s="147">
        <f>+ROUND(D267*Parámetros!$B$105,0)</f>
        <v>1</v>
      </c>
      <c r="N267" s="147">
        <f>+ROUND(E267*Parámetros!$B$106,0)</f>
        <v>3</v>
      </c>
      <c r="O267" s="147">
        <f>+ROUND(F267*Parámetros!$B$107,0)</f>
        <v>37</v>
      </c>
      <c r="P267" s="147">
        <f>+ROUND(G267*Parámetros!$B$108,0)</f>
        <v>112</v>
      </c>
      <c r="Q267" s="147">
        <f>+ROUND(H267*Parámetros!$B$109,0)</f>
        <v>137</v>
      </c>
      <c r="R267" s="147">
        <f>+ROUND(I267*Parámetros!$B$110,0)</f>
        <v>194</v>
      </c>
      <c r="S267" s="147">
        <f>+ROUND(J267*Parámetros!$B$111,0)</f>
        <v>168</v>
      </c>
      <c r="T267" s="147">
        <f>+ROUND(K267*Parámetros!$B$112,0)</f>
        <v>135</v>
      </c>
      <c r="U267" s="147">
        <f>+ROUND(L267*Parámetros!$B$113,0)</f>
        <v>160</v>
      </c>
      <c r="V267" s="147">
        <f t="shared" si="24"/>
        <v>947</v>
      </c>
      <c r="W267" s="147">
        <f t="shared" si="26"/>
        <v>635</v>
      </c>
      <c r="X267" s="68">
        <f t="shared" si="21"/>
        <v>9093</v>
      </c>
      <c r="Y267" s="69">
        <f>+ROUND(M267*Parámetros!$C$105,0)</f>
        <v>0</v>
      </c>
      <c r="Z267" s="69">
        <f>+ROUND(N267*Parámetros!$C$106,0)</f>
        <v>0</v>
      </c>
      <c r="AA267" s="69">
        <f>+ROUND(O267*Parámetros!$C$107,0)</f>
        <v>2</v>
      </c>
      <c r="AB267" s="69">
        <f>+ROUND(P267*Parámetros!$C$108,0)</f>
        <v>6</v>
      </c>
      <c r="AC267" s="69">
        <f>+ROUND(Q267*Parámetros!$C$109,0)</f>
        <v>9</v>
      </c>
      <c r="AD267" s="69">
        <f>+ROUND(R267*Parámetros!$C$110,0)</f>
        <v>24</v>
      </c>
      <c r="AE267" s="69">
        <f>+ROUND(S267*Parámetros!$C$111,0)</f>
        <v>46</v>
      </c>
      <c r="AF267" s="69">
        <f>+ROUND(T267*Parámetros!$C$112,0)</f>
        <v>58</v>
      </c>
      <c r="AG267" s="69">
        <f>+ROUND(U267*Parámetros!$C$113,0)</f>
        <v>113</v>
      </c>
      <c r="AH267" s="69">
        <f t="shared" si="25"/>
        <v>258</v>
      </c>
      <c r="AI267" s="148">
        <f t="shared" si="27"/>
        <v>173</v>
      </c>
      <c r="AJ267" s="68">
        <f t="shared" si="22"/>
        <v>2474</v>
      </c>
    </row>
    <row r="268" spans="1:36" x14ac:dyDescent="0.25">
      <c r="A268" s="22">
        <v>44150</v>
      </c>
      <c r="B268" s="145">
        <f t="shared" si="23"/>
        <v>258</v>
      </c>
      <c r="C268" s="65">
        <f>+'Modelo predictivo'!N265</f>
        <v>15247.5649343431</v>
      </c>
      <c r="D268" s="68">
        <f>+$C268*'Estructura Poblacion'!C$19</f>
        <v>622.00073967540516</v>
      </c>
      <c r="E268" s="68">
        <f>+$C268*'Estructura Poblacion'!D$19</f>
        <v>1022.9239346360678</v>
      </c>
      <c r="F268" s="68">
        <f>+$C268*'Estructura Poblacion'!E$19</f>
        <v>3104.3576223756422</v>
      </c>
      <c r="G268" s="68">
        <f>+$C268*'Estructura Poblacion'!F$19</f>
        <v>3542.990389162062</v>
      </c>
      <c r="H268" s="68">
        <f>+$C268*'Estructura Poblacion'!G$19</f>
        <v>2837.0236935394691</v>
      </c>
      <c r="I268" s="68">
        <f>+$C268*'Estructura Poblacion'!H$19</f>
        <v>1930.9579924733305</v>
      </c>
      <c r="J268" s="68">
        <f>+$C268*'Estructura Poblacion'!I$19</f>
        <v>1027.0678436279093</v>
      </c>
      <c r="K268" s="68">
        <f>+$C268*'Estructura Poblacion'!J$19</f>
        <v>565.74717511115716</v>
      </c>
      <c r="L268" s="68">
        <f>+$C268*'Estructura Poblacion'!K$19</f>
        <v>594.49554374205741</v>
      </c>
      <c r="M268" s="147">
        <f>+ROUND(D268*Parámetros!$B$105,0)</f>
        <v>1</v>
      </c>
      <c r="N268" s="147">
        <f>+ROUND(E268*Parámetros!$B$106,0)</f>
        <v>3</v>
      </c>
      <c r="O268" s="147">
        <f>+ROUND(F268*Parámetros!$B$107,0)</f>
        <v>37</v>
      </c>
      <c r="P268" s="147">
        <f>+ROUND(G268*Parámetros!$B$108,0)</f>
        <v>113</v>
      </c>
      <c r="Q268" s="147">
        <f>+ROUND(H268*Parámetros!$B$109,0)</f>
        <v>139</v>
      </c>
      <c r="R268" s="147">
        <f>+ROUND(I268*Parámetros!$B$110,0)</f>
        <v>197</v>
      </c>
      <c r="S268" s="147">
        <f>+ROUND(J268*Parámetros!$B$111,0)</f>
        <v>170</v>
      </c>
      <c r="T268" s="147">
        <f>+ROUND(K268*Parámetros!$B$112,0)</f>
        <v>137</v>
      </c>
      <c r="U268" s="147">
        <f>+ROUND(L268*Parámetros!$B$113,0)</f>
        <v>162</v>
      </c>
      <c r="V268" s="147">
        <f t="shared" si="24"/>
        <v>959</v>
      </c>
      <c r="W268" s="147">
        <f t="shared" si="26"/>
        <v>626</v>
      </c>
      <c r="X268" s="68">
        <f t="shared" ref="X268:X314" si="28">+X267+V268-W268</f>
        <v>9426</v>
      </c>
      <c r="Y268" s="69">
        <f>+ROUND(M268*Parámetros!$C$105,0)</f>
        <v>0</v>
      </c>
      <c r="Z268" s="69">
        <f>+ROUND(N268*Parámetros!$C$106,0)</f>
        <v>0</v>
      </c>
      <c r="AA268" s="69">
        <f>+ROUND(O268*Parámetros!$C$107,0)</f>
        <v>2</v>
      </c>
      <c r="AB268" s="69">
        <f>+ROUND(P268*Parámetros!$C$108,0)</f>
        <v>6</v>
      </c>
      <c r="AC268" s="69">
        <f>+ROUND(Q268*Parámetros!$C$109,0)</f>
        <v>9</v>
      </c>
      <c r="AD268" s="69">
        <f>+ROUND(R268*Parámetros!$C$110,0)</f>
        <v>24</v>
      </c>
      <c r="AE268" s="69">
        <f>+ROUND(S268*Parámetros!$C$111,0)</f>
        <v>47</v>
      </c>
      <c r="AF268" s="69">
        <f>+ROUND(T268*Parámetros!$C$112,0)</f>
        <v>59</v>
      </c>
      <c r="AG268" s="69">
        <f>+ROUND(U268*Parámetros!$C$113,0)</f>
        <v>115</v>
      </c>
      <c r="AH268" s="69">
        <f t="shared" si="25"/>
        <v>262</v>
      </c>
      <c r="AI268" s="148">
        <f t="shared" si="27"/>
        <v>171</v>
      </c>
      <c r="AJ268" s="68">
        <f t="shared" ref="AJ268:AJ314" si="29">+AJ267+AH268-AI268</f>
        <v>2565</v>
      </c>
    </row>
    <row r="269" spans="1:36" x14ac:dyDescent="0.25">
      <c r="A269" s="22">
        <v>44151</v>
      </c>
      <c r="B269" s="145">
        <f t="shared" ref="B269:B314" si="30">+B268+1</f>
        <v>259</v>
      </c>
      <c r="C269" s="65">
        <f>+'Modelo predictivo'!N266</f>
        <v>15473.771781764925</v>
      </c>
      <c r="D269" s="68">
        <f>+$C269*'Estructura Poblacion'!C$19</f>
        <v>631.22849683019558</v>
      </c>
      <c r="E269" s="68">
        <f>+$C269*'Estructura Poblacion'!D$19</f>
        <v>1038.0996298636496</v>
      </c>
      <c r="F269" s="68">
        <f>+$C269*'Estructura Poblacion'!E$19</f>
        <v>3150.4126451974066</v>
      </c>
      <c r="G269" s="68">
        <f>+$C269*'Estructura Poblacion'!F$19</f>
        <v>3595.5527943611387</v>
      </c>
      <c r="H269" s="68">
        <f>+$C269*'Estructura Poblacion'!G$19</f>
        <v>2879.1126558452547</v>
      </c>
      <c r="I269" s="68">
        <f>+$C269*'Estructura Poblacion'!H$19</f>
        <v>1959.6049221215883</v>
      </c>
      <c r="J269" s="68">
        <f>+$C269*'Estructura Poblacion'!I$19</f>
        <v>1042.3050162515922</v>
      </c>
      <c r="K269" s="68">
        <f>+$C269*'Estructura Poblacion'!J$19</f>
        <v>574.14037661387374</v>
      </c>
      <c r="L269" s="68">
        <f>+$C269*'Estructura Poblacion'!K$19</f>
        <v>603.3152446802261</v>
      </c>
      <c r="M269" s="147">
        <f>+ROUND(D269*Parámetros!$B$105,0)</f>
        <v>1</v>
      </c>
      <c r="N269" s="147">
        <f>+ROUND(E269*Parámetros!$B$106,0)</f>
        <v>3</v>
      </c>
      <c r="O269" s="147">
        <f>+ROUND(F269*Parámetros!$B$107,0)</f>
        <v>38</v>
      </c>
      <c r="P269" s="147">
        <f>+ROUND(G269*Parámetros!$B$108,0)</f>
        <v>115</v>
      </c>
      <c r="Q269" s="147">
        <f>+ROUND(H269*Parámetros!$B$109,0)</f>
        <v>141</v>
      </c>
      <c r="R269" s="147">
        <f>+ROUND(I269*Parámetros!$B$110,0)</f>
        <v>200</v>
      </c>
      <c r="S269" s="147">
        <f>+ROUND(J269*Parámetros!$B$111,0)</f>
        <v>173</v>
      </c>
      <c r="T269" s="147">
        <f>+ROUND(K269*Parámetros!$B$112,0)</f>
        <v>140</v>
      </c>
      <c r="U269" s="147">
        <f>+ROUND(L269*Parámetros!$B$113,0)</f>
        <v>165</v>
      </c>
      <c r="V269" s="147">
        <f t="shared" ref="V269:V314" si="31">+SUM(M269:U269)</f>
        <v>976</v>
      </c>
      <c r="W269" s="147">
        <f t="shared" si="26"/>
        <v>615</v>
      </c>
      <c r="X269" s="68">
        <f t="shared" si="28"/>
        <v>9787</v>
      </c>
      <c r="Y269" s="69">
        <f>+ROUND(M269*Parámetros!$C$105,0)</f>
        <v>0</v>
      </c>
      <c r="Z269" s="69">
        <f>+ROUND(N269*Parámetros!$C$106,0)</f>
        <v>0</v>
      </c>
      <c r="AA269" s="69">
        <f>+ROUND(O269*Parámetros!$C$107,0)</f>
        <v>2</v>
      </c>
      <c r="AB269" s="69">
        <f>+ROUND(P269*Parámetros!$C$108,0)</f>
        <v>6</v>
      </c>
      <c r="AC269" s="69">
        <f>+ROUND(Q269*Parámetros!$C$109,0)</f>
        <v>9</v>
      </c>
      <c r="AD269" s="69">
        <f>+ROUND(R269*Parámetros!$C$110,0)</f>
        <v>24</v>
      </c>
      <c r="AE269" s="69">
        <f>+ROUND(S269*Parámetros!$C$111,0)</f>
        <v>47</v>
      </c>
      <c r="AF269" s="69">
        <f>+ROUND(T269*Parámetros!$C$112,0)</f>
        <v>60</v>
      </c>
      <c r="AG269" s="69">
        <f>+ROUND(U269*Parámetros!$C$113,0)</f>
        <v>117</v>
      </c>
      <c r="AH269" s="69">
        <f t="shared" ref="AH269:AH314" si="32">+SUM(Y269:AG269)</f>
        <v>265</v>
      </c>
      <c r="AI269" s="148">
        <f t="shared" si="27"/>
        <v>168</v>
      </c>
      <c r="AJ269" s="68">
        <f t="shared" si="29"/>
        <v>2662</v>
      </c>
    </row>
    <row r="270" spans="1:36" x14ac:dyDescent="0.25">
      <c r="A270" s="22">
        <v>44152</v>
      </c>
      <c r="B270" s="145">
        <f t="shared" si="30"/>
        <v>260</v>
      </c>
      <c r="C270" s="65">
        <f>+'Modelo predictivo'!N267</f>
        <v>15702.777780450881</v>
      </c>
      <c r="D270" s="68">
        <f>+$C270*'Estructura Poblacion'!C$19</f>
        <v>640.57044101512827</v>
      </c>
      <c r="E270" s="68">
        <f>+$C270*'Estructura Poblacion'!D$19</f>
        <v>1053.4631136881042</v>
      </c>
      <c r="F270" s="68">
        <f>+$C270*'Estructura Poblacion'!E$19</f>
        <v>3197.0375666620298</v>
      </c>
      <c r="G270" s="68">
        <f>+$C270*'Estructura Poblacion'!F$19</f>
        <v>3648.765622501146</v>
      </c>
      <c r="H270" s="68">
        <f>+$C270*'Estructura Poblacion'!G$19</f>
        <v>2921.7224395734993</v>
      </c>
      <c r="I270" s="68">
        <f>+$C270*'Estructura Poblacion'!H$19</f>
        <v>1988.6063374551925</v>
      </c>
      <c r="J270" s="68">
        <f>+$C270*'Estructura Poblacion'!I$19</f>
        <v>1057.7307382118559</v>
      </c>
      <c r="K270" s="68">
        <f>+$C270*'Estructura Poblacion'!J$19</f>
        <v>582.63743810519907</v>
      </c>
      <c r="L270" s="68">
        <f>+$C270*'Estructura Poblacion'!K$19</f>
        <v>612.24408323872649</v>
      </c>
      <c r="M270" s="147">
        <f>+ROUND(D270*Parámetros!$B$105,0)</f>
        <v>1</v>
      </c>
      <c r="N270" s="147">
        <f>+ROUND(E270*Parámetros!$B$106,0)</f>
        <v>3</v>
      </c>
      <c r="O270" s="147">
        <f>+ROUND(F270*Parámetros!$B$107,0)</f>
        <v>38</v>
      </c>
      <c r="P270" s="147">
        <f>+ROUND(G270*Parámetros!$B$108,0)</f>
        <v>117</v>
      </c>
      <c r="Q270" s="147">
        <f>+ROUND(H270*Parámetros!$B$109,0)</f>
        <v>143</v>
      </c>
      <c r="R270" s="147">
        <f>+ROUND(I270*Parámetros!$B$110,0)</f>
        <v>203</v>
      </c>
      <c r="S270" s="147">
        <f>+ROUND(J270*Parámetros!$B$111,0)</f>
        <v>176</v>
      </c>
      <c r="T270" s="147">
        <f>+ROUND(K270*Parámetros!$B$112,0)</f>
        <v>142</v>
      </c>
      <c r="U270" s="147">
        <f>+ROUND(L270*Parámetros!$B$113,0)</f>
        <v>167</v>
      </c>
      <c r="V270" s="147">
        <f t="shared" si="31"/>
        <v>990</v>
      </c>
      <c r="W270" s="147">
        <f t="shared" si="26"/>
        <v>608</v>
      </c>
      <c r="X270" s="68">
        <f t="shared" si="28"/>
        <v>10169</v>
      </c>
      <c r="Y270" s="69">
        <f>+ROUND(M270*Parámetros!$C$105,0)</f>
        <v>0</v>
      </c>
      <c r="Z270" s="69">
        <f>+ROUND(N270*Parámetros!$C$106,0)</f>
        <v>0</v>
      </c>
      <c r="AA270" s="69">
        <f>+ROUND(O270*Parámetros!$C$107,0)</f>
        <v>2</v>
      </c>
      <c r="AB270" s="69">
        <f>+ROUND(P270*Parámetros!$C$108,0)</f>
        <v>6</v>
      </c>
      <c r="AC270" s="69">
        <f>+ROUND(Q270*Parámetros!$C$109,0)</f>
        <v>9</v>
      </c>
      <c r="AD270" s="69">
        <f>+ROUND(R270*Parámetros!$C$110,0)</f>
        <v>25</v>
      </c>
      <c r="AE270" s="69">
        <f>+ROUND(S270*Parámetros!$C$111,0)</f>
        <v>48</v>
      </c>
      <c r="AF270" s="69">
        <f>+ROUND(T270*Parámetros!$C$112,0)</f>
        <v>61</v>
      </c>
      <c r="AG270" s="69">
        <f>+ROUND(U270*Parámetros!$C$113,0)</f>
        <v>118</v>
      </c>
      <c r="AH270" s="69">
        <f t="shared" si="32"/>
        <v>269</v>
      </c>
      <c r="AI270" s="148">
        <f t="shared" si="27"/>
        <v>167</v>
      </c>
      <c r="AJ270" s="68">
        <f t="shared" si="29"/>
        <v>2764</v>
      </c>
    </row>
    <row r="271" spans="1:36" x14ac:dyDescent="0.25">
      <c r="A271" s="22">
        <v>44153</v>
      </c>
      <c r="B271" s="145">
        <f t="shared" si="30"/>
        <v>261</v>
      </c>
      <c r="C271" s="65">
        <f>+'Modelo predictivo'!N268</f>
        <v>15934.599744588137</v>
      </c>
      <c r="D271" s="68">
        <f>+$C271*'Estructura Poblacion'!C$19</f>
        <v>650.02725813886468</v>
      </c>
      <c r="E271" s="68">
        <f>+$C271*'Estructura Poblacion'!D$19</f>
        <v>1069.0155141344355</v>
      </c>
      <c r="F271" s="68">
        <f>+$C271*'Estructura Poblacion'!E$19</f>
        <v>3244.235810086634</v>
      </c>
      <c r="G271" s="68">
        <f>+$C271*'Estructura Poblacion'!F$19</f>
        <v>3702.6327805996175</v>
      </c>
      <c r="H271" s="68">
        <f>+$C271*'Estructura Poblacion'!G$19</f>
        <v>2964.8561732399749</v>
      </c>
      <c r="I271" s="68">
        <f>+$C271*'Estructura Poblacion'!H$19</f>
        <v>2017.9643678298298</v>
      </c>
      <c r="J271" s="68">
        <f>+$C271*'Estructura Poblacion'!I$19</f>
        <v>1073.3461421033819</v>
      </c>
      <c r="K271" s="68">
        <f>+$C271*'Estructura Poblacion'!J$19</f>
        <v>591.23898346041631</v>
      </c>
      <c r="L271" s="68">
        <f>+$C271*'Estructura Poblacion'!K$19</f>
        <v>621.2827149949826</v>
      </c>
      <c r="M271" s="147">
        <f>+ROUND(D271*Parámetros!$B$105,0)</f>
        <v>1</v>
      </c>
      <c r="N271" s="147">
        <f>+ROUND(E271*Parámetros!$B$106,0)</f>
        <v>3</v>
      </c>
      <c r="O271" s="147">
        <f>+ROUND(F271*Parámetros!$B$107,0)</f>
        <v>39</v>
      </c>
      <c r="P271" s="147">
        <f>+ROUND(G271*Parámetros!$B$108,0)</f>
        <v>118</v>
      </c>
      <c r="Q271" s="147">
        <f>+ROUND(H271*Parámetros!$B$109,0)</f>
        <v>145</v>
      </c>
      <c r="R271" s="147">
        <f>+ROUND(I271*Parámetros!$B$110,0)</f>
        <v>206</v>
      </c>
      <c r="S271" s="147">
        <f>+ROUND(J271*Parámetros!$B$111,0)</f>
        <v>178</v>
      </c>
      <c r="T271" s="147">
        <f>+ROUND(K271*Parámetros!$B$112,0)</f>
        <v>144</v>
      </c>
      <c r="U271" s="147">
        <f>+ROUND(L271*Parámetros!$B$113,0)</f>
        <v>170</v>
      </c>
      <c r="V271" s="147">
        <f t="shared" si="31"/>
        <v>1004</v>
      </c>
      <c r="W271" s="147">
        <f t="shared" si="26"/>
        <v>599</v>
      </c>
      <c r="X271" s="68">
        <f t="shared" si="28"/>
        <v>10574</v>
      </c>
      <c r="Y271" s="69">
        <f>+ROUND(M271*Parámetros!$C$105,0)</f>
        <v>0</v>
      </c>
      <c r="Z271" s="69">
        <f>+ROUND(N271*Parámetros!$C$106,0)</f>
        <v>0</v>
      </c>
      <c r="AA271" s="69">
        <f>+ROUND(O271*Parámetros!$C$107,0)</f>
        <v>2</v>
      </c>
      <c r="AB271" s="69">
        <f>+ROUND(P271*Parámetros!$C$108,0)</f>
        <v>6</v>
      </c>
      <c r="AC271" s="69">
        <f>+ROUND(Q271*Parámetros!$C$109,0)</f>
        <v>9</v>
      </c>
      <c r="AD271" s="69">
        <f>+ROUND(R271*Parámetros!$C$110,0)</f>
        <v>25</v>
      </c>
      <c r="AE271" s="69">
        <f>+ROUND(S271*Parámetros!$C$111,0)</f>
        <v>49</v>
      </c>
      <c r="AF271" s="69">
        <f>+ROUND(T271*Parámetros!$C$112,0)</f>
        <v>62</v>
      </c>
      <c r="AG271" s="69">
        <f>+ROUND(U271*Parámetros!$C$113,0)</f>
        <v>121</v>
      </c>
      <c r="AH271" s="69">
        <f t="shared" si="32"/>
        <v>274</v>
      </c>
      <c r="AI271" s="148">
        <f t="shared" si="27"/>
        <v>163</v>
      </c>
      <c r="AJ271" s="68">
        <f t="shared" si="29"/>
        <v>2875</v>
      </c>
    </row>
    <row r="272" spans="1:36" x14ac:dyDescent="0.25">
      <c r="A272" s="22">
        <v>44154</v>
      </c>
      <c r="B272" s="145">
        <f t="shared" si="30"/>
        <v>262</v>
      </c>
      <c r="C272" s="65">
        <f>+'Modelo predictivo'!N269</f>
        <v>16169.253970779479</v>
      </c>
      <c r="D272" s="68">
        <f>+$C272*'Estructura Poblacion'!C$19</f>
        <v>659.59961299601503</v>
      </c>
      <c r="E272" s="68">
        <f>+$C272*'Estructura Poblacion'!D$19</f>
        <v>1084.7579245041061</v>
      </c>
      <c r="F272" s="68">
        <f>+$C272*'Estructura Poblacion'!E$19</f>
        <v>3292.0106934097416</v>
      </c>
      <c r="G272" s="68">
        <f>+$C272*'Estructura Poblacion'!F$19</f>
        <v>3757.1580554059319</v>
      </c>
      <c r="H272" s="68">
        <f>+$C272*'Estructura Poblacion'!G$19</f>
        <v>3008.5168890566079</v>
      </c>
      <c r="I272" s="68">
        <f>+$C272*'Estructura Poblacion'!H$19</f>
        <v>2047.6810770540844</v>
      </c>
      <c r="J272" s="68">
        <f>+$C272*'Estructura Poblacion'!I$19</f>
        <v>1089.1523256566445</v>
      </c>
      <c r="K272" s="68">
        <f>+$C272*'Estructura Poblacion'!J$19</f>
        <v>599.94561735030607</v>
      </c>
      <c r="L272" s="68">
        <f>+$C272*'Estructura Poblacion'!K$19</f>
        <v>630.43177534604138</v>
      </c>
      <c r="M272" s="147">
        <f>+ROUND(D272*Parámetros!$B$105,0)</f>
        <v>1</v>
      </c>
      <c r="N272" s="147">
        <f>+ROUND(E272*Parámetros!$B$106,0)</f>
        <v>3</v>
      </c>
      <c r="O272" s="147">
        <f>+ROUND(F272*Parámetros!$B$107,0)</f>
        <v>40</v>
      </c>
      <c r="P272" s="147">
        <f>+ROUND(G272*Parámetros!$B$108,0)</f>
        <v>120</v>
      </c>
      <c r="Q272" s="147">
        <f>+ROUND(H272*Parámetros!$B$109,0)</f>
        <v>147</v>
      </c>
      <c r="R272" s="147">
        <f>+ROUND(I272*Parámetros!$B$110,0)</f>
        <v>209</v>
      </c>
      <c r="S272" s="147">
        <f>+ROUND(J272*Parámetros!$B$111,0)</f>
        <v>181</v>
      </c>
      <c r="T272" s="147">
        <f>+ROUND(K272*Parámetros!$B$112,0)</f>
        <v>146</v>
      </c>
      <c r="U272" s="147">
        <f>+ROUND(L272*Parámetros!$B$113,0)</f>
        <v>172</v>
      </c>
      <c r="V272" s="147">
        <f t="shared" si="31"/>
        <v>1019</v>
      </c>
      <c r="W272" s="147">
        <f t="shared" si="26"/>
        <v>588</v>
      </c>
      <c r="X272" s="68">
        <f t="shared" si="28"/>
        <v>11005</v>
      </c>
      <c r="Y272" s="69">
        <f>+ROUND(M272*Parámetros!$C$105,0)</f>
        <v>0</v>
      </c>
      <c r="Z272" s="69">
        <f>+ROUND(N272*Parámetros!$C$106,0)</f>
        <v>0</v>
      </c>
      <c r="AA272" s="69">
        <f>+ROUND(O272*Parámetros!$C$107,0)</f>
        <v>2</v>
      </c>
      <c r="AB272" s="69">
        <f>+ROUND(P272*Parámetros!$C$108,0)</f>
        <v>6</v>
      </c>
      <c r="AC272" s="69">
        <f>+ROUND(Q272*Parámetros!$C$109,0)</f>
        <v>9</v>
      </c>
      <c r="AD272" s="69">
        <f>+ROUND(R272*Parámetros!$C$110,0)</f>
        <v>25</v>
      </c>
      <c r="AE272" s="69">
        <f>+ROUND(S272*Parámetros!$C$111,0)</f>
        <v>50</v>
      </c>
      <c r="AF272" s="69">
        <f>+ROUND(T272*Parámetros!$C$112,0)</f>
        <v>63</v>
      </c>
      <c r="AG272" s="69">
        <f>+ROUND(U272*Parámetros!$C$113,0)</f>
        <v>122</v>
      </c>
      <c r="AH272" s="69">
        <f t="shared" si="32"/>
        <v>277</v>
      </c>
      <c r="AI272" s="148">
        <f t="shared" si="27"/>
        <v>159</v>
      </c>
      <c r="AJ272" s="68">
        <f t="shared" si="29"/>
        <v>2993</v>
      </c>
    </row>
    <row r="273" spans="1:36" x14ac:dyDescent="0.25">
      <c r="A273" s="22">
        <v>44155</v>
      </c>
      <c r="B273" s="145">
        <f t="shared" si="30"/>
        <v>263</v>
      </c>
      <c r="C273" s="65">
        <f>+'Modelo predictivo'!N270</f>
        <v>16406.756212942302</v>
      </c>
      <c r="D273" s="68">
        <f>+$C273*'Estructura Poblacion'!C$19</f>
        <v>669.28814824318147</v>
      </c>
      <c r="E273" s="68">
        <f>+$C273*'Estructura Poblacion'!D$19</f>
        <v>1100.6914016910684</v>
      </c>
      <c r="F273" s="68">
        <f>+$C273*'Estructura Poblacion'!E$19</f>
        <v>3340.3654240807891</v>
      </c>
      <c r="G273" s="68">
        <f>+$C273*'Estructura Poblacion'!F$19</f>
        <v>3812.3451075687353</v>
      </c>
      <c r="H273" s="68">
        <f>+$C273*'Estructura Poblacion'!G$19</f>
        <v>3052.7075182610806</v>
      </c>
      <c r="I273" s="68">
        <f>+$C273*'Estructura Poblacion'!H$19</f>
        <v>2077.7584602106363</v>
      </c>
      <c r="J273" s="68">
        <f>+$C273*'Estructura Poblacion'!I$19</f>
        <v>1105.150350047119</v>
      </c>
      <c r="K273" s="68">
        <f>+$C273*'Estructura Poblacion'!J$19</f>
        <v>608.75792430979584</v>
      </c>
      <c r="L273" s="68">
        <f>+$C273*'Estructura Poblacion'!K$19</f>
        <v>639.69187852989637</v>
      </c>
      <c r="M273" s="147">
        <f>+ROUND(D273*Parámetros!$B$105,0)</f>
        <v>1</v>
      </c>
      <c r="N273" s="147">
        <f>+ROUND(E273*Parámetros!$B$106,0)</f>
        <v>3</v>
      </c>
      <c r="O273" s="147">
        <f>+ROUND(F273*Parámetros!$B$107,0)</f>
        <v>40</v>
      </c>
      <c r="P273" s="147">
        <f>+ROUND(G273*Parámetros!$B$108,0)</f>
        <v>122</v>
      </c>
      <c r="Q273" s="147">
        <f>+ROUND(H273*Parámetros!$B$109,0)</f>
        <v>150</v>
      </c>
      <c r="R273" s="147">
        <f>+ROUND(I273*Parámetros!$B$110,0)</f>
        <v>212</v>
      </c>
      <c r="S273" s="147">
        <f>+ROUND(J273*Parámetros!$B$111,0)</f>
        <v>183</v>
      </c>
      <c r="T273" s="147">
        <f>+ROUND(K273*Parámetros!$B$112,0)</f>
        <v>148</v>
      </c>
      <c r="U273" s="147">
        <f>+ROUND(L273*Parámetros!$B$113,0)</f>
        <v>175</v>
      </c>
      <c r="V273" s="147">
        <f t="shared" si="31"/>
        <v>1034</v>
      </c>
      <c r="W273" s="147">
        <f t="shared" si="26"/>
        <v>579</v>
      </c>
      <c r="X273" s="68">
        <f t="shared" si="28"/>
        <v>11460</v>
      </c>
      <c r="Y273" s="69">
        <f>+ROUND(M273*Parámetros!$C$105,0)</f>
        <v>0</v>
      </c>
      <c r="Z273" s="69">
        <f>+ROUND(N273*Parámetros!$C$106,0)</f>
        <v>0</v>
      </c>
      <c r="AA273" s="69">
        <f>+ROUND(O273*Parámetros!$C$107,0)</f>
        <v>2</v>
      </c>
      <c r="AB273" s="69">
        <f>+ROUND(P273*Parámetros!$C$108,0)</f>
        <v>6</v>
      </c>
      <c r="AC273" s="69">
        <f>+ROUND(Q273*Parámetros!$C$109,0)</f>
        <v>9</v>
      </c>
      <c r="AD273" s="69">
        <f>+ROUND(R273*Parámetros!$C$110,0)</f>
        <v>26</v>
      </c>
      <c r="AE273" s="69">
        <f>+ROUND(S273*Parámetros!$C$111,0)</f>
        <v>50</v>
      </c>
      <c r="AF273" s="69">
        <f>+ROUND(T273*Parámetros!$C$112,0)</f>
        <v>64</v>
      </c>
      <c r="AG273" s="69">
        <f>+ROUND(U273*Parámetros!$C$113,0)</f>
        <v>124</v>
      </c>
      <c r="AH273" s="69">
        <f t="shared" si="32"/>
        <v>281</v>
      </c>
      <c r="AI273" s="148">
        <f t="shared" si="27"/>
        <v>157</v>
      </c>
      <c r="AJ273" s="68">
        <f t="shared" si="29"/>
        <v>3117</v>
      </c>
    </row>
    <row r="274" spans="1:36" x14ac:dyDescent="0.25">
      <c r="A274" s="22">
        <v>44156</v>
      </c>
      <c r="B274" s="145">
        <f t="shared" si="30"/>
        <v>264</v>
      </c>
      <c r="C274" s="65">
        <f>+'Modelo predictivo'!N271</f>
        <v>16647.121656551957</v>
      </c>
      <c r="D274" s="68">
        <f>+$C274*'Estructura Poblacion'!C$19</f>
        <v>679.09348334825563</v>
      </c>
      <c r="E274" s="68">
        <f>+$C274*'Estructura Poblacion'!D$19</f>
        <v>1116.8169644538104</v>
      </c>
      <c r="F274" s="68">
        <f>+$C274*'Estructura Poblacion'!E$19</f>
        <v>3389.3030938161487</v>
      </c>
      <c r="G274" s="68">
        <f>+$C274*'Estructura Poblacion'!F$19</f>
        <v>3868.1974656510115</v>
      </c>
      <c r="H274" s="68">
        <f>+$C274*'Estructura Poblacion'!G$19</f>
        <v>3097.4308863244478</v>
      </c>
      <c r="I274" s="68">
        <f>+$C274*'Estructura Poblacion'!H$19</f>
        <v>2108.1984403944266</v>
      </c>
      <c r="J274" s="68">
        <f>+$C274*'Estructura Poblacion'!I$19</f>
        <v>1121.3412381603277</v>
      </c>
      <c r="K274" s="68">
        <f>+$C274*'Estructura Poblacion'!J$19</f>
        <v>617.67646778228254</v>
      </c>
      <c r="L274" s="68">
        <f>+$C274*'Estructura Poblacion'!K$19</f>
        <v>649.06361662124675</v>
      </c>
      <c r="M274" s="147">
        <f>+ROUND(D274*Parámetros!$B$105,0)</f>
        <v>1</v>
      </c>
      <c r="N274" s="147">
        <f>+ROUND(E274*Parámetros!$B$106,0)</f>
        <v>3</v>
      </c>
      <c r="O274" s="147">
        <f>+ROUND(F274*Parámetros!$B$107,0)</f>
        <v>41</v>
      </c>
      <c r="P274" s="147">
        <f>+ROUND(G274*Parámetros!$B$108,0)</f>
        <v>124</v>
      </c>
      <c r="Q274" s="147">
        <f>+ROUND(H274*Parámetros!$B$109,0)</f>
        <v>152</v>
      </c>
      <c r="R274" s="147">
        <f>+ROUND(I274*Parámetros!$B$110,0)</f>
        <v>215</v>
      </c>
      <c r="S274" s="147">
        <f>+ROUND(J274*Parámetros!$B$111,0)</f>
        <v>186</v>
      </c>
      <c r="T274" s="147">
        <f>+ROUND(K274*Parámetros!$B$112,0)</f>
        <v>150</v>
      </c>
      <c r="U274" s="147">
        <f>+ROUND(L274*Parámetros!$B$113,0)</f>
        <v>177</v>
      </c>
      <c r="V274" s="147">
        <f t="shared" si="31"/>
        <v>1049</v>
      </c>
      <c r="W274" s="147">
        <f t="shared" si="26"/>
        <v>879</v>
      </c>
      <c r="X274" s="68">
        <f t="shared" si="28"/>
        <v>11630</v>
      </c>
      <c r="Y274" s="69">
        <f>+ROUND(M274*Parámetros!$C$105,0)</f>
        <v>0</v>
      </c>
      <c r="Z274" s="69">
        <f>+ROUND(N274*Parámetros!$C$106,0)</f>
        <v>0</v>
      </c>
      <c r="AA274" s="69">
        <f>+ROUND(O274*Parámetros!$C$107,0)</f>
        <v>2</v>
      </c>
      <c r="AB274" s="69">
        <f>+ROUND(P274*Parámetros!$C$108,0)</f>
        <v>6</v>
      </c>
      <c r="AC274" s="69">
        <f>+ROUND(Q274*Parámetros!$C$109,0)</f>
        <v>10</v>
      </c>
      <c r="AD274" s="69">
        <f>+ROUND(R274*Parámetros!$C$110,0)</f>
        <v>26</v>
      </c>
      <c r="AE274" s="69">
        <f>+ROUND(S274*Parámetros!$C$111,0)</f>
        <v>51</v>
      </c>
      <c r="AF274" s="69">
        <f>+ROUND(T274*Parámetros!$C$112,0)</f>
        <v>65</v>
      </c>
      <c r="AG274" s="69">
        <f>+ROUND(U274*Parámetros!$C$113,0)</f>
        <v>125</v>
      </c>
      <c r="AH274" s="69">
        <f t="shared" si="32"/>
        <v>285</v>
      </c>
      <c r="AI274" s="148">
        <f t="shared" si="27"/>
        <v>239</v>
      </c>
      <c r="AJ274" s="68">
        <f t="shared" si="29"/>
        <v>3163</v>
      </c>
    </row>
    <row r="275" spans="1:36" x14ac:dyDescent="0.25">
      <c r="A275" s="22">
        <v>44157</v>
      </c>
      <c r="B275" s="145">
        <f t="shared" si="30"/>
        <v>265</v>
      </c>
      <c r="C275" s="65">
        <f>+'Modelo predictivo'!N272</f>
        <v>16890.364892505109</v>
      </c>
      <c r="D275" s="68">
        <f>+$C275*'Estructura Poblacion'!C$19</f>
        <v>689.01621352421466</v>
      </c>
      <c r="E275" s="68">
        <f>+$C275*'Estructura Poblacion'!D$19</f>
        <v>1133.1355916619082</v>
      </c>
      <c r="F275" s="68">
        <f>+$C275*'Estructura Poblacion'!E$19</f>
        <v>3438.8266732777906</v>
      </c>
      <c r="G275" s="68">
        <f>+$C275*'Estructura Poblacion'!F$19</f>
        <v>3924.7185200568588</v>
      </c>
      <c r="H275" s="68">
        <f>+$C275*'Estructura Poblacion'!G$19</f>
        <v>3142.6897080880444</v>
      </c>
      <c r="I275" s="68">
        <f>+$C275*'Estructura Poblacion'!H$19</f>
        <v>2139.0028654027042</v>
      </c>
      <c r="J275" s="68">
        <f>+$C275*'Estructura Poblacion'!I$19</f>
        <v>1137.7259728312899</v>
      </c>
      <c r="K275" s="68">
        <f>+$C275*'Estructura Poblacion'!J$19</f>
        <v>626.70178914985615</v>
      </c>
      <c r="L275" s="68">
        <f>+$C275*'Estructura Poblacion'!K$19</f>
        <v>658.54755851244272</v>
      </c>
      <c r="M275" s="147">
        <f>+ROUND(D275*Parámetros!$B$105,0)</f>
        <v>1</v>
      </c>
      <c r="N275" s="147">
        <f>+ROUND(E275*Parámetros!$B$106,0)</f>
        <v>3</v>
      </c>
      <c r="O275" s="147">
        <f>+ROUND(F275*Parámetros!$B$107,0)</f>
        <v>41</v>
      </c>
      <c r="P275" s="147">
        <f>+ROUND(G275*Parámetros!$B$108,0)</f>
        <v>126</v>
      </c>
      <c r="Q275" s="147">
        <f>+ROUND(H275*Parámetros!$B$109,0)</f>
        <v>154</v>
      </c>
      <c r="R275" s="147">
        <f>+ROUND(I275*Parámetros!$B$110,0)</f>
        <v>218</v>
      </c>
      <c r="S275" s="147">
        <f>+ROUND(J275*Parámetros!$B$111,0)</f>
        <v>189</v>
      </c>
      <c r="T275" s="147">
        <f>+ROUND(K275*Parámetros!$B$112,0)</f>
        <v>152</v>
      </c>
      <c r="U275" s="147">
        <f>+ROUND(L275*Parámetros!$B$113,0)</f>
        <v>180</v>
      </c>
      <c r="V275" s="147">
        <f t="shared" si="31"/>
        <v>1064</v>
      </c>
      <c r="W275" s="147">
        <f t="shared" si="26"/>
        <v>893</v>
      </c>
      <c r="X275" s="68">
        <f t="shared" si="28"/>
        <v>11801</v>
      </c>
      <c r="Y275" s="69">
        <f>+ROUND(M275*Parámetros!$C$105,0)</f>
        <v>0</v>
      </c>
      <c r="Z275" s="69">
        <f>+ROUND(N275*Parámetros!$C$106,0)</f>
        <v>0</v>
      </c>
      <c r="AA275" s="69">
        <f>+ROUND(O275*Parámetros!$C$107,0)</f>
        <v>2</v>
      </c>
      <c r="AB275" s="69">
        <f>+ROUND(P275*Parámetros!$C$108,0)</f>
        <v>6</v>
      </c>
      <c r="AC275" s="69">
        <f>+ROUND(Q275*Parámetros!$C$109,0)</f>
        <v>10</v>
      </c>
      <c r="AD275" s="69">
        <f>+ROUND(R275*Parámetros!$C$110,0)</f>
        <v>27</v>
      </c>
      <c r="AE275" s="69">
        <f>+ROUND(S275*Parámetros!$C$111,0)</f>
        <v>52</v>
      </c>
      <c r="AF275" s="69">
        <f>+ROUND(T275*Parámetros!$C$112,0)</f>
        <v>66</v>
      </c>
      <c r="AG275" s="69">
        <f>+ROUND(U275*Parámetros!$C$113,0)</f>
        <v>128</v>
      </c>
      <c r="AH275" s="69">
        <f t="shared" si="32"/>
        <v>291</v>
      </c>
      <c r="AI275" s="148">
        <f t="shared" si="27"/>
        <v>242</v>
      </c>
      <c r="AJ275" s="68">
        <f t="shared" si="29"/>
        <v>3212</v>
      </c>
    </row>
    <row r="276" spans="1:36" x14ac:dyDescent="0.25">
      <c r="A276" s="22">
        <v>44158</v>
      </c>
      <c r="B276" s="145">
        <f t="shared" si="30"/>
        <v>266</v>
      </c>
      <c r="C276" s="65">
        <f>+'Modelo predictivo'!N273</f>
        <v>17136.49989028275</v>
      </c>
      <c r="D276" s="68">
        <f>+$C276*'Estructura Poblacion'!C$19</f>
        <v>699.05690863434779</v>
      </c>
      <c r="E276" s="68">
        <f>+$C276*'Estructura Poblacion'!D$19</f>
        <v>1149.6482204955948</v>
      </c>
      <c r="F276" s="68">
        <f>+$C276*'Estructura Poblacion'!E$19</f>
        <v>3488.9390066093524</v>
      </c>
      <c r="G276" s="68">
        <f>+$C276*'Estructura Poblacion'!F$19</f>
        <v>3981.9115167955329</v>
      </c>
      <c r="H276" s="68">
        <f>+$C276*'Estructura Poblacion'!G$19</f>
        <v>3188.4865827700892</v>
      </c>
      <c r="I276" s="68">
        <f>+$C276*'Estructura Poblacion'!H$19</f>
        <v>2170.1735043363774</v>
      </c>
      <c r="J276" s="68">
        <f>+$C276*'Estructura Poblacion'!I$19</f>
        <v>1154.3054950367962</v>
      </c>
      <c r="K276" s="68">
        <f>+$C276*'Estructura Poblacion'!J$19</f>
        <v>635.83440673753717</v>
      </c>
      <c r="L276" s="68">
        <f>+$C276*'Estructura Poblacion'!K$19</f>
        <v>668.14424886712277</v>
      </c>
      <c r="M276" s="147">
        <f>+ROUND(D276*Parámetros!$B$105,0)</f>
        <v>1</v>
      </c>
      <c r="N276" s="147">
        <f>+ROUND(E276*Parámetros!$B$106,0)</f>
        <v>3</v>
      </c>
      <c r="O276" s="147">
        <f>+ROUND(F276*Parámetros!$B$107,0)</f>
        <v>42</v>
      </c>
      <c r="P276" s="147">
        <f>+ROUND(G276*Parámetros!$B$108,0)</f>
        <v>127</v>
      </c>
      <c r="Q276" s="147">
        <f>+ROUND(H276*Parámetros!$B$109,0)</f>
        <v>156</v>
      </c>
      <c r="R276" s="147">
        <f>+ROUND(I276*Parámetros!$B$110,0)</f>
        <v>221</v>
      </c>
      <c r="S276" s="147">
        <f>+ROUND(J276*Parámetros!$B$111,0)</f>
        <v>192</v>
      </c>
      <c r="T276" s="147">
        <f>+ROUND(K276*Parámetros!$B$112,0)</f>
        <v>155</v>
      </c>
      <c r="U276" s="147">
        <f>+ROUND(L276*Parámetros!$B$113,0)</f>
        <v>182</v>
      </c>
      <c r="V276" s="147">
        <f t="shared" si="31"/>
        <v>1079</v>
      </c>
      <c r="W276" s="147">
        <f t="shared" si="26"/>
        <v>907</v>
      </c>
      <c r="X276" s="68">
        <f t="shared" si="28"/>
        <v>11973</v>
      </c>
      <c r="Y276" s="69">
        <f>+ROUND(M276*Parámetros!$C$105,0)</f>
        <v>0</v>
      </c>
      <c r="Z276" s="69">
        <f>+ROUND(N276*Parámetros!$C$106,0)</f>
        <v>0</v>
      </c>
      <c r="AA276" s="69">
        <f>+ROUND(O276*Parámetros!$C$107,0)</f>
        <v>2</v>
      </c>
      <c r="AB276" s="69">
        <f>+ROUND(P276*Parámetros!$C$108,0)</f>
        <v>6</v>
      </c>
      <c r="AC276" s="69">
        <f>+ROUND(Q276*Parámetros!$C$109,0)</f>
        <v>10</v>
      </c>
      <c r="AD276" s="69">
        <f>+ROUND(R276*Parámetros!$C$110,0)</f>
        <v>27</v>
      </c>
      <c r="AE276" s="69">
        <f>+ROUND(S276*Parámetros!$C$111,0)</f>
        <v>53</v>
      </c>
      <c r="AF276" s="69">
        <f>+ROUND(T276*Parámetros!$C$112,0)</f>
        <v>67</v>
      </c>
      <c r="AG276" s="69">
        <f>+ROUND(U276*Parámetros!$C$113,0)</f>
        <v>129</v>
      </c>
      <c r="AH276" s="69">
        <f t="shared" si="32"/>
        <v>294</v>
      </c>
      <c r="AI276" s="148">
        <f t="shared" si="27"/>
        <v>246</v>
      </c>
      <c r="AJ276" s="68">
        <f t="shared" si="29"/>
        <v>3260</v>
      </c>
    </row>
    <row r="277" spans="1:36" x14ac:dyDescent="0.25">
      <c r="A277" s="22">
        <v>44159</v>
      </c>
      <c r="B277" s="145">
        <f t="shared" si="30"/>
        <v>267</v>
      </c>
      <c r="C277" s="65">
        <f>+'Modelo predictivo'!N274</f>
        <v>17385.539970710874</v>
      </c>
      <c r="D277" s="68">
        <f>+$C277*'Estructura Poblacion'!C$19</f>
        <v>709.21611208107106</v>
      </c>
      <c r="E277" s="68">
        <f>+$C277*'Estructura Poblacion'!D$19</f>
        <v>1166.3557446183372</v>
      </c>
      <c r="F277" s="68">
        <f>+$C277*'Estructura Poblacion'!E$19</f>
        <v>3539.6428058902961</v>
      </c>
      <c r="G277" s="68">
        <f>+$C277*'Estructura Poblacion'!F$19</f>
        <v>4039.7795511519971</v>
      </c>
      <c r="H277" s="68">
        <f>+$C277*'Estructura Poblacion'!G$19</f>
        <v>3234.823988897424</v>
      </c>
      <c r="I277" s="68">
        <f>+$C277*'Estructura Poblacion'!H$19</f>
        <v>2201.7120441504135</v>
      </c>
      <c r="J277" s="68">
        <f>+$C277*'Estructura Poblacion'!I$19</f>
        <v>1171.0807020605828</v>
      </c>
      <c r="K277" s="68">
        <f>+$C277*'Estructura Poblacion'!J$19</f>
        <v>645.0748148025865</v>
      </c>
      <c r="L277" s="68">
        <f>+$C277*'Estructura Poblacion'!K$19</f>
        <v>677.85420705816568</v>
      </c>
      <c r="M277" s="147">
        <f>+ROUND(D277*Parámetros!$B$105,0)</f>
        <v>1</v>
      </c>
      <c r="N277" s="147">
        <f>+ROUND(E277*Parámetros!$B$106,0)</f>
        <v>3</v>
      </c>
      <c r="O277" s="147">
        <f>+ROUND(F277*Parámetros!$B$107,0)</f>
        <v>42</v>
      </c>
      <c r="P277" s="147">
        <f>+ROUND(G277*Parámetros!$B$108,0)</f>
        <v>129</v>
      </c>
      <c r="Q277" s="147">
        <f>+ROUND(H277*Parámetros!$B$109,0)</f>
        <v>159</v>
      </c>
      <c r="R277" s="147">
        <f>+ROUND(I277*Parámetros!$B$110,0)</f>
        <v>225</v>
      </c>
      <c r="S277" s="147">
        <f>+ROUND(J277*Parámetros!$B$111,0)</f>
        <v>194</v>
      </c>
      <c r="T277" s="147">
        <f>+ROUND(K277*Parámetros!$B$112,0)</f>
        <v>157</v>
      </c>
      <c r="U277" s="147">
        <f>+ROUND(L277*Parámetros!$B$113,0)</f>
        <v>185</v>
      </c>
      <c r="V277" s="147">
        <f t="shared" si="31"/>
        <v>1095</v>
      </c>
      <c r="W277" s="147">
        <f t="shared" si="26"/>
        <v>919</v>
      </c>
      <c r="X277" s="68">
        <f t="shared" si="28"/>
        <v>12149</v>
      </c>
      <c r="Y277" s="69">
        <f>+ROUND(M277*Parámetros!$C$105,0)</f>
        <v>0</v>
      </c>
      <c r="Z277" s="69">
        <f>+ROUND(N277*Parámetros!$C$106,0)</f>
        <v>0</v>
      </c>
      <c r="AA277" s="69">
        <f>+ROUND(O277*Parámetros!$C$107,0)</f>
        <v>2</v>
      </c>
      <c r="AB277" s="69">
        <f>+ROUND(P277*Parámetros!$C$108,0)</f>
        <v>6</v>
      </c>
      <c r="AC277" s="69">
        <f>+ROUND(Q277*Parámetros!$C$109,0)</f>
        <v>10</v>
      </c>
      <c r="AD277" s="69">
        <f>+ROUND(R277*Parámetros!$C$110,0)</f>
        <v>27</v>
      </c>
      <c r="AE277" s="69">
        <f>+ROUND(S277*Parámetros!$C$111,0)</f>
        <v>53</v>
      </c>
      <c r="AF277" s="69">
        <f>+ROUND(T277*Parámetros!$C$112,0)</f>
        <v>68</v>
      </c>
      <c r="AG277" s="69">
        <f>+ROUND(U277*Parámetros!$C$113,0)</f>
        <v>131</v>
      </c>
      <c r="AH277" s="69">
        <f t="shared" si="32"/>
        <v>297</v>
      </c>
      <c r="AI277" s="148">
        <f t="shared" si="27"/>
        <v>250</v>
      </c>
      <c r="AJ277" s="68">
        <f t="shared" si="29"/>
        <v>3307</v>
      </c>
    </row>
    <row r="278" spans="1:36" x14ac:dyDescent="0.25">
      <c r="A278" s="22">
        <v>44160</v>
      </c>
      <c r="B278" s="145">
        <f t="shared" si="30"/>
        <v>268</v>
      </c>
      <c r="C278" s="65">
        <f>+'Modelo predictivo'!N275</f>
        <v>17637.497778147459</v>
      </c>
      <c r="D278" s="68">
        <f>+$C278*'Estructura Poblacion'!C$19</f>
        <v>719.4943396713378</v>
      </c>
      <c r="E278" s="68">
        <f>+$C278*'Estructura Poblacion'!D$19</f>
        <v>1183.2590123109244</v>
      </c>
      <c r="F278" s="68">
        <f>+$C278*'Estructura Poblacion'!E$19</f>
        <v>3590.9406454732639</v>
      </c>
      <c r="G278" s="68">
        <f>+$C278*'Estructura Poblacion'!F$19</f>
        <v>4098.325561224171</v>
      </c>
      <c r="H278" s="68">
        <f>+$C278*'Estructura Poblacion'!G$19</f>
        <v>3281.7042791305112</v>
      </c>
      <c r="I278" s="68">
        <f>+$C278*'Estructura Poblacion'!H$19</f>
        <v>2233.6200861315901</v>
      </c>
      <c r="J278" s="68">
        <f>+$C278*'Estructura Poblacion'!I$19</f>
        <v>1188.0524456198607</v>
      </c>
      <c r="K278" s="68">
        <f>+$C278*'Estructura Poblacion'!J$19</f>
        <v>654.42348250252758</v>
      </c>
      <c r="L278" s="68">
        <f>+$C278*'Estructura Poblacion'!K$19</f>
        <v>687.67792608327329</v>
      </c>
      <c r="M278" s="147">
        <f>+ROUND(D278*Parámetros!$B$105,0)</f>
        <v>1</v>
      </c>
      <c r="N278" s="147">
        <f>+ROUND(E278*Parámetros!$B$106,0)</f>
        <v>4</v>
      </c>
      <c r="O278" s="147">
        <f>+ROUND(F278*Parámetros!$B$107,0)</f>
        <v>43</v>
      </c>
      <c r="P278" s="147">
        <f>+ROUND(G278*Parámetros!$B$108,0)</f>
        <v>131</v>
      </c>
      <c r="Q278" s="147">
        <f>+ROUND(H278*Parámetros!$B$109,0)</f>
        <v>161</v>
      </c>
      <c r="R278" s="147">
        <f>+ROUND(I278*Parámetros!$B$110,0)</f>
        <v>228</v>
      </c>
      <c r="S278" s="147">
        <f>+ROUND(J278*Parámetros!$B$111,0)</f>
        <v>197</v>
      </c>
      <c r="T278" s="147">
        <f>+ROUND(K278*Parámetros!$B$112,0)</f>
        <v>159</v>
      </c>
      <c r="U278" s="147">
        <f>+ROUND(L278*Parámetros!$B$113,0)</f>
        <v>188</v>
      </c>
      <c r="V278" s="147">
        <f t="shared" si="31"/>
        <v>1112</v>
      </c>
      <c r="W278" s="147">
        <f t="shared" ref="W278:W314" si="33">+V266</f>
        <v>933</v>
      </c>
      <c r="X278" s="68">
        <f t="shared" si="28"/>
        <v>12328</v>
      </c>
      <c r="Y278" s="69">
        <f>+ROUND(M278*Parámetros!$C$105,0)</f>
        <v>0</v>
      </c>
      <c r="Z278" s="69">
        <f>+ROUND(N278*Parámetros!$C$106,0)</f>
        <v>0</v>
      </c>
      <c r="AA278" s="69">
        <f>+ROUND(O278*Parámetros!$C$107,0)</f>
        <v>2</v>
      </c>
      <c r="AB278" s="69">
        <f>+ROUND(P278*Parámetros!$C$108,0)</f>
        <v>7</v>
      </c>
      <c r="AC278" s="69">
        <f>+ROUND(Q278*Parámetros!$C$109,0)</f>
        <v>10</v>
      </c>
      <c r="AD278" s="69">
        <f>+ROUND(R278*Parámetros!$C$110,0)</f>
        <v>28</v>
      </c>
      <c r="AE278" s="69">
        <f>+ROUND(S278*Parámetros!$C$111,0)</f>
        <v>54</v>
      </c>
      <c r="AF278" s="69">
        <f>+ROUND(T278*Parámetros!$C$112,0)</f>
        <v>69</v>
      </c>
      <c r="AG278" s="69">
        <f>+ROUND(U278*Parámetros!$C$113,0)</f>
        <v>133</v>
      </c>
      <c r="AH278" s="69">
        <f t="shared" si="32"/>
        <v>303</v>
      </c>
      <c r="AI278" s="148">
        <f t="shared" ref="AI278:AI314" si="34">+AH266</f>
        <v>254</v>
      </c>
      <c r="AJ278" s="68">
        <f t="shared" si="29"/>
        <v>3356</v>
      </c>
    </row>
    <row r="279" spans="1:36" x14ac:dyDescent="0.25">
      <c r="A279" s="22">
        <v>44161</v>
      </c>
      <c r="B279" s="145">
        <f t="shared" si="30"/>
        <v>269</v>
      </c>
      <c r="C279" s="65">
        <f>+'Modelo predictivo'!N276</f>
        <v>17892.385252118111</v>
      </c>
      <c r="D279" s="68">
        <f>+$C279*'Estructura Poblacion'!C$19</f>
        <v>729.892078459559</v>
      </c>
      <c r="E279" s="68">
        <f>+$C279*'Estructura Poblacion'!D$19</f>
        <v>1200.3588245685687</v>
      </c>
      <c r="F279" s="68">
        <f>+$C279*'Estructura Poblacion'!E$19</f>
        <v>3642.8349562091803</v>
      </c>
      <c r="G279" s="68">
        <f>+$C279*'Estructura Poblacion'!F$19</f>
        <v>4157.5523213320603</v>
      </c>
      <c r="H279" s="68">
        <f>+$C279*'Estructura Poblacion'!G$19</f>
        <v>3329.129674985847</v>
      </c>
      <c r="I279" s="68">
        <f>+$C279*'Estructura Poblacion'!H$19</f>
        <v>2265.8991423064158</v>
      </c>
      <c r="J279" s="68">
        <f>+$C279*'Estructura Poblacion'!I$19</f>
        <v>1205.2215299547083</v>
      </c>
      <c r="K279" s="68">
        <f>+$C279*'Estructura Poblacion'!J$19</f>
        <v>663.88085284271347</v>
      </c>
      <c r="L279" s="68">
        <f>+$C279*'Estructura Poblacion'!K$19</f>
        <v>697.6158714590573</v>
      </c>
      <c r="M279" s="147">
        <f>+ROUND(D279*Parámetros!$B$105,0)</f>
        <v>1</v>
      </c>
      <c r="N279" s="147">
        <f>+ROUND(E279*Parámetros!$B$106,0)</f>
        <v>4</v>
      </c>
      <c r="O279" s="147">
        <f>+ROUND(F279*Parámetros!$B$107,0)</f>
        <v>44</v>
      </c>
      <c r="P279" s="147">
        <f>+ROUND(G279*Parámetros!$B$108,0)</f>
        <v>133</v>
      </c>
      <c r="Q279" s="147">
        <f>+ROUND(H279*Parámetros!$B$109,0)</f>
        <v>163</v>
      </c>
      <c r="R279" s="147">
        <f>+ROUND(I279*Parámetros!$B$110,0)</f>
        <v>231</v>
      </c>
      <c r="S279" s="147">
        <f>+ROUND(J279*Parámetros!$B$111,0)</f>
        <v>200</v>
      </c>
      <c r="T279" s="147">
        <f>+ROUND(K279*Parámetros!$B$112,0)</f>
        <v>161</v>
      </c>
      <c r="U279" s="147">
        <f>+ROUND(L279*Parámetros!$B$113,0)</f>
        <v>190</v>
      </c>
      <c r="V279" s="147">
        <f t="shared" si="31"/>
        <v>1127</v>
      </c>
      <c r="W279" s="147">
        <f t="shared" si="33"/>
        <v>947</v>
      </c>
      <c r="X279" s="68">
        <f t="shared" si="28"/>
        <v>12508</v>
      </c>
      <c r="Y279" s="69">
        <f>+ROUND(M279*Parámetros!$C$105,0)</f>
        <v>0</v>
      </c>
      <c r="Z279" s="69">
        <f>+ROUND(N279*Parámetros!$C$106,0)</f>
        <v>0</v>
      </c>
      <c r="AA279" s="69">
        <f>+ROUND(O279*Parámetros!$C$107,0)</f>
        <v>2</v>
      </c>
      <c r="AB279" s="69">
        <f>+ROUND(P279*Parámetros!$C$108,0)</f>
        <v>7</v>
      </c>
      <c r="AC279" s="69">
        <f>+ROUND(Q279*Parámetros!$C$109,0)</f>
        <v>10</v>
      </c>
      <c r="AD279" s="69">
        <f>+ROUND(R279*Parámetros!$C$110,0)</f>
        <v>28</v>
      </c>
      <c r="AE279" s="69">
        <f>+ROUND(S279*Parámetros!$C$111,0)</f>
        <v>55</v>
      </c>
      <c r="AF279" s="69">
        <f>+ROUND(T279*Parámetros!$C$112,0)</f>
        <v>70</v>
      </c>
      <c r="AG279" s="69">
        <f>+ROUND(U279*Parámetros!$C$113,0)</f>
        <v>135</v>
      </c>
      <c r="AH279" s="69">
        <f t="shared" si="32"/>
        <v>307</v>
      </c>
      <c r="AI279" s="148">
        <f t="shared" si="34"/>
        <v>258</v>
      </c>
      <c r="AJ279" s="68">
        <f t="shared" si="29"/>
        <v>3405</v>
      </c>
    </row>
    <row r="280" spans="1:36" x14ac:dyDescent="0.25">
      <c r="A280" s="22">
        <v>44162</v>
      </c>
      <c r="B280" s="145">
        <f t="shared" si="30"/>
        <v>270</v>
      </c>
      <c r="C280" s="65">
        <f>+'Modelo predictivo'!N277</f>
        <v>18150.213598527014</v>
      </c>
      <c r="D280" s="68">
        <f>+$C280*'Estructura Poblacion'!C$19</f>
        <v>740.40978557319875</v>
      </c>
      <c r="E280" s="68">
        <f>+$C280*'Estructura Poblacion'!D$19</f>
        <v>1217.6559331695146</v>
      </c>
      <c r="F280" s="68">
        <f>+$C280*'Estructura Poblacion'!E$19</f>
        <v>3695.3280195858915</v>
      </c>
      <c r="G280" s="68">
        <f>+$C280*'Estructura Poblacion'!F$19</f>
        <v>4217.462435328217</v>
      </c>
      <c r="H280" s="68">
        <f>+$C280*'Estructura Poblacion'!G$19</f>
        <v>3377.1022614793555</v>
      </c>
      <c r="I280" s="68">
        <f>+$C280*'Estructura Poblacion'!H$19</f>
        <v>2298.5506317952786</v>
      </c>
      <c r="J280" s="68">
        <f>+$C280*'Estructura Poblacion'!I$19</f>
        <v>1222.5887098888563</v>
      </c>
      <c r="K280" s="68">
        <f>+$C280*'Estructura Poblacion'!J$19</f>
        <v>673.44734160813437</v>
      </c>
      <c r="L280" s="68">
        <f>+$C280*'Estructura Poblacion'!K$19</f>
        <v>707.6684800985679</v>
      </c>
      <c r="M280" s="147">
        <f>+ROUND(D280*Parámetros!$B$105,0)</f>
        <v>1</v>
      </c>
      <c r="N280" s="147">
        <f>+ROUND(E280*Parámetros!$B$106,0)</f>
        <v>4</v>
      </c>
      <c r="O280" s="147">
        <f>+ROUND(F280*Parámetros!$B$107,0)</f>
        <v>44</v>
      </c>
      <c r="P280" s="147">
        <f>+ROUND(G280*Parámetros!$B$108,0)</f>
        <v>135</v>
      </c>
      <c r="Q280" s="147">
        <f>+ROUND(H280*Parámetros!$B$109,0)</f>
        <v>165</v>
      </c>
      <c r="R280" s="147">
        <f>+ROUND(I280*Parámetros!$B$110,0)</f>
        <v>234</v>
      </c>
      <c r="S280" s="147">
        <f>+ROUND(J280*Parámetros!$B$111,0)</f>
        <v>203</v>
      </c>
      <c r="T280" s="147">
        <f>+ROUND(K280*Parámetros!$B$112,0)</f>
        <v>164</v>
      </c>
      <c r="U280" s="147">
        <f>+ROUND(L280*Parámetros!$B$113,0)</f>
        <v>193</v>
      </c>
      <c r="V280" s="147">
        <f t="shared" si="31"/>
        <v>1143</v>
      </c>
      <c r="W280" s="147">
        <f t="shared" si="33"/>
        <v>959</v>
      </c>
      <c r="X280" s="68">
        <f t="shared" si="28"/>
        <v>12692</v>
      </c>
      <c r="Y280" s="69">
        <f>+ROUND(M280*Parámetros!$C$105,0)</f>
        <v>0</v>
      </c>
      <c r="Z280" s="69">
        <f>+ROUND(N280*Parámetros!$C$106,0)</f>
        <v>0</v>
      </c>
      <c r="AA280" s="69">
        <f>+ROUND(O280*Parámetros!$C$107,0)</f>
        <v>2</v>
      </c>
      <c r="AB280" s="69">
        <f>+ROUND(P280*Parámetros!$C$108,0)</f>
        <v>7</v>
      </c>
      <c r="AC280" s="69">
        <f>+ROUND(Q280*Parámetros!$C$109,0)</f>
        <v>10</v>
      </c>
      <c r="AD280" s="69">
        <f>+ROUND(R280*Parámetros!$C$110,0)</f>
        <v>29</v>
      </c>
      <c r="AE280" s="69">
        <f>+ROUND(S280*Parámetros!$C$111,0)</f>
        <v>56</v>
      </c>
      <c r="AF280" s="69">
        <f>+ROUND(T280*Parámetros!$C$112,0)</f>
        <v>71</v>
      </c>
      <c r="AG280" s="69">
        <f>+ROUND(U280*Parámetros!$C$113,0)</f>
        <v>137</v>
      </c>
      <c r="AH280" s="69">
        <f t="shared" si="32"/>
        <v>312</v>
      </c>
      <c r="AI280" s="148">
        <f t="shared" si="34"/>
        <v>262</v>
      </c>
      <c r="AJ280" s="68">
        <f t="shared" si="29"/>
        <v>3455</v>
      </c>
    </row>
    <row r="281" spans="1:36" x14ac:dyDescent="0.25">
      <c r="A281" s="22">
        <v>44163</v>
      </c>
      <c r="B281" s="145">
        <f t="shared" si="30"/>
        <v>271</v>
      </c>
      <c r="C281" s="65">
        <f>+'Modelo predictivo'!N278</f>
        <v>18410.993260242045</v>
      </c>
      <c r="D281" s="68">
        <f>+$C281*'Estructura Poblacion'!C$19</f>
        <v>751.04788701283951</v>
      </c>
      <c r="E281" s="68">
        <f>+$C281*'Estructura Poblacion'!D$19</f>
        <v>1235.1510387016619</v>
      </c>
      <c r="F281" s="68">
        <f>+$C281*'Estructura Poblacion'!E$19</f>
        <v>3748.4219617393815</v>
      </c>
      <c r="G281" s="68">
        <f>+$C281*'Estructura Poblacion'!F$19</f>
        <v>4278.05832976276</v>
      </c>
      <c r="H281" s="68">
        <f>+$C281*'Estructura Poblacion'!G$19</f>
        <v>3425.6239816533334</v>
      </c>
      <c r="I281" s="68">
        <f>+$C281*'Estructura Poblacion'!H$19</f>
        <v>2331.5758770873276</v>
      </c>
      <c r="J281" s="68">
        <f>+$C281*'Estructura Poblacion'!I$19</f>
        <v>1240.1546888483165</v>
      </c>
      <c r="K281" s="68">
        <f>+$C281*'Estructura Poblacion'!J$19</f>
        <v>683.12333627200485</v>
      </c>
      <c r="L281" s="68">
        <f>+$C281*'Estructura Poblacion'!K$19</f>
        <v>717.83615916442045</v>
      </c>
      <c r="M281" s="147">
        <f>+ROUND(D281*Parámetros!$B$105,0)</f>
        <v>1</v>
      </c>
      <c r="N281" s="147">
        <f>+ROUND(E281*Parámetros!$B$106,0)</f>
        <v>4</v>
      </c>
      <c r="O281" s="147">
        <f>+ROUND(F281*Parámetros!$B$107,0)</f>
        <v>45</v>
      </c>
      <c r="P281" s="147">
        <f>+ROUND(G281*Parámetros!$B$108,0)</f>
        <v>137</v>
      </c>
      <c r="Q281" s="147">
        <f>+ROUND(H281*Parámetros!$B$109,0)</f>
        <v>168</v>
      </c>
      <c r="R281" s="147">
        <f>+ROUND(I281*Parámetros!$B$110,0)</f>
        <v>238</v>
      </c>
      <c r="S281" s="147">
        <f>+ROUND(J281*Parámetros!$B$111,0)</f>
        <v>206</v>
      </c>
      <c r="T281" s="147">
        <f>+ROUND(K281*Parámetros!$B$112,0)</f>
        <v>166</v>
      </c>
      <c r="U281" s="147">
        <f>+ROUND(L281*Parámetros!$B$113,0)</f>
        <v>196</v>
      </c>
      <c r="V281" s="147">
        <f t="shared" si="31"/>
        <v>1161</v>
      </c>
      <c r="W281" s="147">
        <f t="shared" si="33"/>
        <v>976</v>
      </c>
      <c r="X281" s="68">
        <f t="shared" si="28"/>
        <v>12877</v>
      </c>
      <c r="Y281" s="69">
        <f>+ROUND(M281*Parámetros!$C$105,0)</f>
        <v>0</v>
      </c>
      <c r="Z281" s="69">
        <f>+ROUND(N281*Parámetros!$C$106,0)</f>
        <v>0</v>
      </c>
      <c r="AA281" s="69">
        <f>+ROUND(O281*Parámetros!$C$107,0)</f>
        <v>2</v>
      </c>
      <c r="AB281" s="69">
        <f>+ROUND(P281*Parámetros!$C$108,0)</f>
        <v>7</v>
      </c>
      <c r="AC281" s="69">
        <f>+ROUND(Q281*Parámetros!$C$109,0)</f>
        <v>11</v>
      </c>
      <c r="AD281" s="69">
        <f>+ROUND(R281*Parámetros!$C$110,0)</f>
        <v>29</v>
      </c>
      <c r="AE281" s="69">
        <f>+ROUND(S281*Parámetros!$C$111,0)</f>
        <v>56</v>
      </c>
      <c r="AF281" s="69">
        <f>+ROUND(T281*Parámetros!$C$112,0)</f>
        <v>72</v>
      </c>
      <c r="AG281" s="69">
        <f>+ROUND(U281*Parámetros!$C$113,0)</f>
        <v>139</v>
      </c>
      <c r="AH281" s="69">
        <f t="shared" si="32"/>
        <v>316</v>
      </c>
      <c r="AI281" s="148">
        <f t="shared" si="34"/>
        <v>265</v>
      </c>
      <c r="AJ281" s="68">
        <f t="shared" si="29"/>
        <v>3506</v>
      </c>
    </row>
    <row r="282" spans="1:36" x14ac:dyDescent="0.25">
      <c r="A282" s="22">
        <v>44164</v>
      </c>
      <c r="B282" s="145">
        <f t="shared" si="30"/>
        <v>272</v>
      </c>
      <c r="C282" s="65">
        <f>+'Modelo predictivo'!N279</f>
        <v>18674.733887322247</v>
      </c>
      <c r="D282" s="68">
        <f>+$C282*'Estructura Poblacion'!C$19</f>
        <v>761.8067764376583</v>
      </c>
      <c r="E282" s="68">
        <f>+$C282*'Estructura Poblacion'!D$19</f>
        <v>1252.8447885651963</v>
      </c>
      <c r="F282" s="68">
        <f>+$C282*'Estructura Poblacion'!E$19</f>
        <v>3802.1187473921805</v>
      </c>
      <c r="G282" s="68">
        <f>+$C282*'Estructura Poblacion'!F$19</f>
        <v>4339.342246965306</v>
      </c>
      <c r="H282" s="68">
        <f>+$C282*'Estructura Poblacion'!G$19</f>
        <v>3474.6966310368543</v>
      </c>
      <c r="I282" s="68">
        <f>+$C282*'Estructura Poblacion'!H$19</f>
        <v>2364.976100270072</v>
      </c>
      <c r="J282" s="68">
        <f>+$C282*'Estructura Poblacion'!I$19</f>
        <v>1257.9201168559202</v>
      </c>
      <c r="K282" s="68">
        <f>+$C282*'Estructura Poblacion'!J$19</f>
        <v>692.90919489108126</v>
      </c>
      <c r="L282" s="68">
        <f>+$C282*'Estructura Poblacion'!K$19</f>
        <v>728.11928490797845</v>
      </c>
      <c r="M282" s="147">
        <f>+ROUND(D282*Parámetros!$B$105,0)</f>
        <v>1</v>
      </c>
      <c r="N282" s="147">
        <f>+ROUND(E282*Parámetros!$B$106,0)</f>
        <v>4</v>
      </c>
      <c r="O282" s="147">
        <f>+ROUND(F282*Parámetros!$B$107,0)</f>
        <v>46</v>
      </c>
      <c r="P282" s="147">
        <f>+ROUND(G282*Parámetros!$B$108,0)</f>
        <v>139</v>
      </c>
      <c r="Q282" s="147">
        <f>+ROUND(H282*Parámetros!$B$109,0)</f>
        <v>170</v>
      </c>
      <c r="R282" s="147">
        <f>+ROUND(I282*Parámetros!$B$110,0)</f>
        <v>241</v>
      </c>
      <c r="S282" s="147">
        <f>+ROUND(J282*Parámetros!$B$111,0)</f>
        <v>209</v>
      </c>
      <c r="T282" s="147">
        <f>+ROUND(K282*Parámetros!$B$112,0)</f>
        <v>168</v>
      </c>
      <c r="U282" s="147">
        <f>+ROUND(L282*Parámetros!$B$113,0)</f>
        <v>199</v>
      </c>
      <c r="V282" s="147">
        <f t="shared" si="31"/>
        <v>1177</v>
      </c>
      <c r="W282" s="147">
        <f t="shared" si="33"/>
        <v>990</v>
      </c>
      <c r="X282" s="68">
        <f t="shared" si="28"/>
        <v>13064</v>
      </c>
      <c r="Y282" s="69">
        <f>+ROUND(M282*Parámetros!$C$105,0)</f>
        <v>0</v>
      </c>
      <c r="Z282" s="69">
        <f>+ROUND(N282*Parámetros!$C$106,0)</f>
        <v>0</v>
      </c>
      <c r="AA282" s="69">
        <f>+ROUND(O282*Parámetros!$C$107,0)</f>
        <v>2</v>
      </c>
      <c r="AB282" s="69">
        <f>+ROUND(P282*Parámetros!$C$108,0)</f>
        <v>7</v>
      </c>
      <c r="AC282" s="69">
        <f>+ROUND(Q282*Parámetros!$C$109,0)</f>
        <v>11</v>
      </c>
      <c r="AD282" s="69">
        <f>+ROUND(R282*Parámetros!$C$110,0)</f>
        <v>29</v>
      </c>
      <c r="AE282" s="69">
        <f>+ROUND(S282*Parámetros!$C$111,0)</f>
        <v>57</v>
      </c>
      <c r="AF282" s="69">
        <f>+ROUND(T282*Parámetros!$C$112,0)</f>
        <v>73</v>
      </c>
      <c r="AG282" s="69">
        <f>+ROUND(U282*Parámetros!$C$113,0)</f>
        <v>141</v>
      </c>
      <c r="AH282" s="69">
        <f t="shared" si="32"/>
        <v>320</v>
      </c>
      <c r="AI282" s="148">
        <f t="shared" si="34"/>
        <v>269</v>
      </c>
      <c r="AJ282" s="68">
        <f t="shared" si="29"/>
        <v>3557</v>
      </c>
    </row>
    <row r="283" spans="1:36" x14ac:dyDescent="0.25">
      <c r="A283" s="22">
        <v>44165</v>
      </c>
      <c r="B283" s="145">
        <f t="shared" si="30"/>
        <v>273</v>
      </c>
      <c r="C283" s="65">
        <f>+'Modelo predictivo'!N280</f>
        <v>18941.444306649268</v>
      </c>
      <c r="D283" s="68">
        <f>+$C283*'Estructura Poblacion'!C$19</f>
        <v>772.68681392658812</v>
      </c>
      <c r="E283" s="68">
        <f>+$C283*'Estructura Poblacion'!D$19</f>
        <v>1270.7377749352318</v>
      </c>
      <c r="F283" s="68">
        <f>+$C283*'Estructura Poblacion'!E$19</f>
        <v>3856.4201736704163</v>
      </c>
      <c r="G283" s="68">
        <f>+$C283*'Estructura Poblacion'!F$19</f>
        <v>4401.3162379883997</v>
      </c>
      <c r="H283" s="68">
        <f>+$C283*'Estructura Poblacion'!G$19</f>
        <v>3524.3218519952725</v>
      </c>
      <c r="I283" s="68">
        <f>+$C283*'Estructura Poblacion'!H$19</f>
        <v>2398.75241918349</v>
      </c>
      <c r="J283" s="68">
        <f>+$C283*'Estructura Poblacion'!I$19</f>
        <v>1275.8855884857087</v>
      </c>
      <c r="K283" s="68">
        <f>+$C283*'Estructura Poblacion'!J$19</f>
        <v>702.8052449788637</v>
      </c>
      <c r="L283" s="68">
        <f>+$C283*'Estructura Poblacion'!K$19</f>
        <v>738.51820148529748</v>
      </c>
      <c r="M283" s="147">
        <f>+ROUND(D283*Parámetros!$B$105,0)</f>
        <v>1</v>
      </c>
      <c r="N283" s="147">
        <f>+ROUND(E283*Parámetros!$B$106,0)</f>
        <v>4</v>
      </c>
      <c r="O283" s="147">
        <f>+ROUND(F283*Parámetros!$B$107,0)</f>
        <v>46</v>
      </c>
      <c r="P283" s="147">
        <f>+ROUND(G283*Parámetros!$B$108,0)</f>
        <v>141</v>
      </c>
      <c r="Q283" s="147">
        <f>+ROUND(H283*Parámetros!$B$109,0)</f>
        <v>173</v>
      </c>
      <c r="R283" s="147">
        <f>+ROUND(I283*Parámetros!$B$110,0)</f>
        <v>245</v>
      </c>
      <c r="S283" s="147">
        <f>+ROUND(J283*Parámetros!$B$111,0)</f>
        <v>212</v>
      </c>
      <c r="T283" s="147">
        <f>+ROUND(K283*Parámetros!$B$112,0)</f>
        <v>171</v>
      </c>
      <c r="U283" s="147">
        <f>+ROUND(L283*Parámetros!$B$113,0)</f>
        <v>202</v>
      </c>
      <c r="V283" s="147">
        <f t="shared" si="31"/>
        <v>1195</v>
      </c>
      <c r="W283" s="147">
        <f t="shared" si="33"/>
        <v>1004</v>
      </c>
      <c r="X283" s="68">
        <f t="shared" si="28"/>
        <v>13255</v>
      </c>
      <c r="Y283" s="69">
        <f>+ROUND(M283*Parámetros!$C$105,0)</f>
        <v>0</v>
      </c>
      <c r="Z283" s="69">
        <f>+ROUND(N283*Parámetros!$C$106,0)</f>
        <v>0</v>
      </c>
      <c r="AA283" s="69">
        <f>+ROUND(O283*Parámetros!$C$107,0)</f>
        <v>2</v>
      </c>
      <c r="AB283" s="69">
        <f>+ROUND(P283*Parámetros!$C$108,0)</f>
        <v>7</v>
      </c>
      <c r="AC283" s="69">
        <f>+ROUND(Q283*Parámetros!$C$109,0)</f>
        <v>11</v>
      </c>
      <c r="AD283" s="69">
        <f>+ROUND(R283*Parámetros!$C$110,0)</f>
        <v>30</v>
      </c>
      <c r="AE283" s="69">
        <f>+ROUND(S283*Parámetros!$C$111,0)</f>
        <v>58</v>
      </c>
      <c r="AF283" s="69">
        <f>+ROUND(T283*Parámetros!$C$112,0)</f>
        <v>74</v>
      </c>
      <c r="AG283" s="69">
        <f>+ROUND(U283*Parámetros!$C$113,0)</f>
        <v>143</v>
      </c>
      <c r="AH283" s="69">
        <f t="shared" si="32"/>
        <v>325</v>
      </c>
      <c r="AI283" s="148">
        <f t="shared" si="34"/>
        <v>274</v>
      </c>
      <c r="AJ283" s="68">
        <f t="shared" si="29"/>
        <v>3608</v>
      </c>
    </row>
    <row r="284" spans="1:36" x14ac:dyDescent="0.25">
      <c r="A284" s="22">
        <v>44166</v>
      </c>
      <c r="B284" s="145">
        <f t="shared" si="30"/>
        <v>274</v>
      </c>
      <c r="C284" s="65">
        <f>+'Modelo predictivo'!N281</f>
        <v>19211.132491119206</v>
      </c>
      <c r="D284" s="68">
        <f>+$C284*'Estructura Poblacion'!C$19</f>
        <v>783.68832472154736</v>
      </c>
      <c r="E284" s="68">
        <f>+$C284*'Estructura Poblacion'!D$19</f>
        <v>1288.8305326949633</v>
      </c>
      <c r="F284" s="68">
        <f>+$C284*'Estructura Poblacion'!E$19</f>
        <v>3911.3278638313677</v>
      </c>
      <c r="G284" s="68">
        <f>+$C284*'Estructura Poblacion'!F$19</f>
        <v>4463.9821554487944</v>
      </c>
      <c r="H284" s="68">
        <f>+$C284*'Estructura Poblacion'!G$19</f>
        <v>3574.5011279979312</v>
      </c>
      <c r="I284" s="68">
        <f>+$C284*'Estructura Poblacion'!H$19</f>
        <v>2432.9058435184747</v>
      </c>
      <c r="J284" s="68">
        <f>+$C284*'Estructura Poblacion'!I$19</f>
        <v>1294.0516407877117</v>
      </c>
      <c r="K284" s="68">
        <f>+$C284*'Estructura Poblacion'!J$19</f>
        <v>712.81178236248672</v>
      </c>
      <c r="L284" s="68">
        <f>+$C284*'Estructura Poblacion'!K$19</f>
        <v>749.03321975592939</v>
      </c>
      <c r="M284" s="147">
        <f>+ROUND(D284*Parámetros!$B$105,0)</f>
        <v>1</v>
      </c>
      <c r="N284" s="147">
        <f>+ROUND(E284*Parámetros!$B$106,0)</f>
        <v>4</v>
      </c>
      <c r="O284" s="147">
        <f>+ROUND(F284*Parámetros!$B$107,0)</f>
        <v>47</v>
      </c>
      <c r="P284" s="147">
        <f>+ROUND(G284*Parámetros!$B$108,0)</f>
        <v>143</v>
      </c>
      <c r="Q284" s="147">
        <f>+ROUND(H284*Parámetros!$B$109,0)</f>
        <v>175</v>
      </c>
      <c r="R284" s="147">
        <f>+ROUND(I284*Parámetros!$B$110,0)</f>
        <v>248</v>
      </c>
      <c r="S284" s="147">
        <f>+ROUND(J284*Parámetros!$B$111,0)</f>
        <v>215</v>
      </c>
      <c r="T284" s="147">
        <f>+ROUND(K284*Parámetros!$B$112,0)</f>
        <v>173</v>
      </c>
      <c r="U284" s="147">
        <f>+ROUND(L284*Parámetros!$B$113,0)</f>
        <v>204</v>
      </c>
      <c r="V284" s="147">
        <f t="shared" si="31"/>
        <v>1210</v>
      </c>
      <c r="W284" s="147">
        <f t="shared" si="33"/>
        <v>1019</v>
      </c>
      <c r="X284" s="68">
        <f t="shared" si="28"/>
        <v>13446</v>
      </c>
      <c r="Y284" s="69">
        <f>+ROUND(M284*Parámetros!$C$105,0)</f>
        <v>0</v>
      </c>
      <c r="Z284" s="69">
        <f>+ROUND(N284*Parámetros!$C$106,0)</f>
        <v>0</v>
      </c>
      <c r="AA284" s="69">
        <f>+ROUND(O284*Parámetros!$C$107,0)</f>
        <v>2</v>
      </c>
      <c r="AB284" s="69">
        <f>+ROUND(P284*Parámetros!$C$108,0)</f>
        <v>7</v>
      </c>
      <c r="AC284" s="69">
        <f>+ROUND(Q284*Parámetros!$C$109,0)</f>
        <v>11</v>
      </c>
      <c r="AD284" s="69">
        <f>+ROUND(R284*Parámetros!$C$110,0)</f>
        <v>30</v>
      </c>
      <c r="AE284" s="69">
        <f>+ROUND(S284*Parámetros!$C$111,0)</f>
        <v>59</v>
      </c>
      <c r="AF284" s="69">
        <f>+ROUND(T284*Parámetros!$C$112,0)</f>
        <v>75</v>
      </c>
      <c r="AG284" s="69">
        <f>+ROUND(U284*Parámetros!$C$113,0)</f>
        <v>145</v>
      </c>
      <c r="AH284" s="69">
        <f t="shared" si="32"/>
        <v>329</v>
      </c>
      <c r="AI284" s="148">
        <f t="shared" si="34"/>
        <v>277</v>
      </c>
      <c r="AJ284" s="68">
        <f t="shared" si="29"/>
        <v>3660</v>
      </c>
    </row>
    <row r="285" spans="1:36" x14ac:dyDescent="0.25">
      <c r="A285" s="22">
        <v>44167</v>
      </c>
      <c r="B285" s="145">
        <f t="shared" si="30"/>
        <v>275</v>
      </c>
      <c r="C285" s="65">
        <f>+'Modelo predictivo'!N282</f>
        <v>19483.80552841723</v>
      </c>
      <c r="D285" s="68">
        <f>+$C285*'Estructura Poblacion'!C$19</f>
        <v>794.81159795364897</v>
      </c>
      <c r="E285" s="68">
        <f>+$C285*'Estructura Poblacion'!D$19</f>
        <v>1307.1235373408281</v>
      </c>
      <c r="F285" s="68">
        <f>+$C285*'Estructura Poblacion'!E$19</f>
        <v>3966.8432609060746</v>
      </c>
      <c r="G285" s="68">
        <f>+$C285*'Estructura Poblacion'!F$19</f>
        <v>4527.3416462717887</v>
      </c>
      <c r="H285" s="68">
        <f>+$C285*'Estructura Poblacion'!G$19</f>
        <v>3625.2357778082414</v>
      </c>
      <c r="I285" s="68">
        <f>+$C285*'Estructura Poblacion'!H$19</f>
        <v>2467.4372708624355</v>
      </c>
      <c r="J285" s="68">
        <f>+$C285*'Estructura Poblacion'!I$19</f>
        <v>1312.418751184623</v>
      </c>
      <c r="K285" s="68">
        <f>+$C285*'Estructura Poblacion'!J$19</f>
        <v>722.92907002413017</v>
      </c>
      <c r="L285" s="68">
        <f>+$C285*'Estructura Poblacion'!K$19</f>
        <v>759.66461606545897</v>
      </c>
      <c r="M285" s="147">
        <f>+ROUND(D285*Parámetros!$B$105,0)</f>
        <v>1</v>
      </c>
      <c r="N285" s="147">
        <f>+ROUND(E285*Parámetros!$B$106,0)</f>
        <v>4</v>
      </c>
      <c r="O285" s="147">
        <f>+ROUND(F285*Parámetros!$B$107,0)</f>
        <v>48</v>
      </c>
      <c r="P285" s="147">
        <f>+ROUND(G285*Parámetros!$B$108,0)</f>
        <v>145</v>
      </c>
      <c r="Q285" s="147">
        <f>+ROUND(H285*Parámetros!$B$109,0)</f>
        <v>178</v>
      </c>
      <c r="R285" s="147">
        <f>+ROUND(I285*Parámetros!$B$110,0)</f>
        <v>252</v>
      </c>
      <c r="S285" s="147">
        <f>+ROUND(J285*Parámetros!$B$111,0)</f>
        <v>218</v>
      </c>
      <c r="T285" s="147">
        <f>+ROUND(K285*Parámetros!$B$112,0)</f>
        <v>176</v>
      </c>
      <c r="U285" s="147">
        <f>+ROUND(L285*Parámetros!$B$113,0)</f>
        <v>207</v>
      </c>
      <c r="V285" s="147">
        <f t="shared" si="31"/>
        <v>1229</v>
      </c>
      <c r="W285" s="147">
        <f t="shared" si="33"/>
        <v>1034</v>
      </c>
      <c r="X285" s="68">
        <f t="shared" si="28"/>
        <v>13641</v>
      </c>
      <c r="Y285" s="69">
        <f>+ROUND(M285*Parámetros!$C$105,0)</f>
        <v>0</v>
      </c>
      <c r="Z285" s="69">
        <f>+ROUND(N285*Parámetros!$C$106,0)</f>
        <v>0</v>
      </c>
      <c r="AA285" s="69">
        <f>+ROUND(O285*Parámetros!$C$107,0)</f>
        <v>2</v>
      </c>
      <c r="AB285" s="69">
        <f>+ROUND(P285*Parámetros!$C$108,0)</f>
        <v>7</v>
      </c>
      <c r="AC285" s="69">
        <f>+ROUND(Q285*Parámetros!$C$109,0)</f>
        <v>11</v>
      </c>
      <c r="AD285" s="69">
        <f>+ROUND(R285*Parámetros!$C$110,0)</f>
        <v>31</v>
      </c>
      <c r="AE285" s="69">
        <f>+ROUND(S285*Parámetros!$C$111,0)</f>
        <v>60</v>
      </c>
      <c r="AF285" s="69">
        <f>+ROUND(T285*Parámetros!$C$112,0)</f>
        <v>76</v>
      </c>
      <c r="AG285" s="69">
        <f>+ROUND(U285*Parámetros!$C$113,0)</f>
        <v>147</v>
      </c>
      <c r="AH285" s="69">
        <f t="shared" si="32"/>
        <v>334</v>
      </c>
      <c r="AI285" s="148">
        <f t="shared" si="34"/>
        <v>281</v>
      </c>
      <c r="AJ285" s="68">
        <f t="shared" si="29"/>
        <v>3713</v>
      </c>
    </row>
    <row r="286" spans="1:36" x14ac:dyDescent="0.25">
      <c r="A286" s="22">
        <v>44168</v>
      </c>
      <c r="B286" s="145">
        <f t="shared" si="30"/>
        <v>276</v>
      </c>
      <c r="C286" s="65">
        <f>+'Modelo predictivo'!N283</f>
        <v>19759.4695892483</v>
      </c>
      <c r="D286" s="68">
        <f>+$C286*'Estructura Poblacion'!C$19</f>
        <v>806.05688534722185</v>
      </c>
      <c r="E286" s="68">
        <f>+$C286*'Estructura Poblacion'!D$19</f>
        <v>1325.6172028511774</v>
      </c>
      <c r="F286" s="68">
        <f>+$C286*'Estructura Poblacion'!E$19</f>
        <v>4022.9676212312093</v>
      </c>
      <c r="G286" s="68">
        <f>+$C286*'Estructura Poblacion'!F$19</f>
        <v>4591.3961443091794</v>
      </c>
      <c r="H286" s="68">
        <f>+$C286*'Estructura Poblacion'!G$19</f>
        <v>3676.5269495725638</v>
      </c>
      <c r="I286" s="68">
        <f>+$C286*'Estructura Poblacion'!H$19</f>
        <v>2502.3474826760271</v>
      </c>
      <c r="J286" s="68">
        <f>+$C286*'Estructura Poblacion'!I$19</f>
        <v>1330.9873353318385</v>
      </c>
      <c r="K286" s="68">
        <f>+$C286*'Estructura Poblacion'!J$19</f>
        <v>733.15733692224819</v>
      </c>
      <c r="L286" s="68">
        <f>+$C286*'Estructura Poblacion'!K$19</f>
        <v>770.41263100683432</v>
      </c>
      <c r="M286" s="147">
        <f>+ROUND(D286*Parámetros!$B$105,0)</f>
        <v>1</v>
      </c>
      <c r="N286" s="147">
        <f>+ROUND(E286*Parámetros!$B$106,0)</f>
        <v>4</v>
      </c>
      <c r="O286" s="147">
        <f>+ROUND(F286*Parámetros!$B$107,0)</f>
        <v>48</v>
      </c>
      <c r="P286" s="147">
        <f>+ROUND(G286*Parámetros!$B$108,0)</f>
        <v>147</v>
      </c>
      <c r="Q286" s="147">
        <f>+ROUND(H286*Parámetros!$B$109,0)</f>
        <v>180</v>
      </c>
      <c r="R286" s="147">
        <f>+ROUND(I286*Parámetros!$B$110,0)</f>
        <v>255</v>
      </c>
      <c r="S286" s="147">
        <f>+ROUND(J286*Parámetros!$B$111,0)</f>
        <v>221</v>
      </c>
      <c r="T286" s="147">
        <f>+ROUND(K286*Parámetros!$B$112,0)</f>
        <v>178</v>
      </c>
      <c r="U286" s="147">
        <f>+ROUND(L286*Parámetros!$B$113,0)</f>
        <v>210</v>
      </c>
      <c r="V286" s="147">
        <f t="shared" si="31"/>
        <v>1244</v>
      </c>
      <c r="W286" s="147">
        <f t="shared" si="33"/>
        <v>1049</v>
      </c>
      <c r="X286" s="68">
        <f t="shared" si="28"/>
        <v>13836</v>
      </c>
      <c r="Y286" s="69">
        <f>+ROUND(M286*Parámetros!$C$105,0)</f>
        <v>0</v>
      </c>
      <c r="Z286" s="69">
        <f>+ROUND(N286*Parámetros!$C$106,0)</f>
        <v>0</v>
      </c>
      <c r="AA286" s="69">
        <f>+ROUND(O286*Parámetros!$C$107,0)</f>
        <v>2</v>
      </c>
      <c r="AB286" s="69">
        <f>+ROUND(P286*Parámetros!$C$108,0)</f>
        <v>7</v>
      </c>
      <c r="AC286" s="69">
        <f>+ROUND(Q286*Parámetros!$C$109,0)</f>
        <v>11</v>
      </c>
      <c r="AD286" s="69">
        <f>+ROUND(R286*Parámetros!$C$110,0)</f>
        <v>31</v>
      </c>
      <c r="AE286" s="69">
        <f>+ROUND(S286*Parámetros!$C$111,0)</f>
        <v>61</v>
      </c>
      <c r="AF286" s="69">
        <f>+ROUND(T286*Parámetros!$C$112,0)</f>
        <v>77</v>
      </c>
      <c r="AG286" s="69">
        <f>+ROUND(U286*Parámetros!$C$113,0)</f>
        <v>149</v>
      </c>
      <c r="AH286" s="69">
        <f t="shared" si="32"/>
        <v>338</v>
      </c>
      <c r="AI286" s="148">
        <f t="shared" si="34"/>
        <v>285</v>
      </c>
      <c r="AJ286" s="68">
        <f t="shared" si="29"/>
        <v>3766</v>
      </c>
    </row>
    <row r="287" spans="1:36" x14ac:dyDescent="0.25">
      <c r="A287" s="22">
        <v>44169</v>
      </c>
      <c r="B287" s="145">
        <f t="shared" si="30"/>
        <v>277</v>
      </c>
      <c r="C287" s="65">
        <f>+'Modelo predictivo'!N284</f>
        <v>20038.129895240068</v>
      </c>
      <c r="D287" s="68">
        <f>+$C287*'Estructura Poblacion'!C$19</f>
        <v>817.42439991045933</v>
      </c>
      <c r="E287" s="68">
        <f>+$C287*'Estructura Poblacion'!D$19</f>
        <v>1344.3118795329574</v>
      </c>
      <c r="F287" s="68">
        <f>+$C287*'Estructura Poblacion'!E$19</f>
        <v>4079.7020079142026</v>
      </c>
      <c r="G287" s="68">
        <f>+$C287*'Estructura Poblacion'!F$19</f>
        <v>4656.1468628810389</v>
      </c>
      <c r="H287" s="68">
        <f>+$C287*'Estructura Poblacion'!G$19</f>
        <v>3728.3756148480902</v>
      </c>
      <c r="I287" s="68">
        <f>+$C287*'Estructura Poblacion'!H$19</f>
        <v>2537.6371402283567</v>
      </c>
      <c r="J287" s="68">
        <f>+$C287*'Estructura Poblacion'!I$19</f>
        <v>1349.7577449554121</v>
      </c>
      <c r="K287" s="68">
        <f>+$C287*'Estructura Poblacion'!J$19</f>
        <v>743.49677680063598</v>
      </c>
      <c r="L287" s="68">
        <f>+$C287*'Estructura Poblacion'!K$19</f>
        <v>781.27746816891602</v>
      </c>
      <c r="M287" s="147">
        <f>+ROUND(D287*Parámetros!$B$105,0)</f>
        <v>1</v>
      </c>
      <c r="N287" s="147">
        <f>+ROUND(E287*Parámetros!$B$106,0)</f>
        <v>4</v>
      </c>
      <c r="O287" s="147">
        <f>+ROUND(F287*Parámetros!$B$107,0)</f>
        <v>49</v>
      </c>
      <c r="P287" s="147">
        <f>+ROUND(G287*Parámetros!$B$108,0)</f>
        <v>149</v>
      </c>
      <c r="Q287" s="147">
        <f>+ROUND(H287*Parámetros!$B$109,0)</f>
        <v>183</v>
      </c>
      <c r="R287" s="147">
        <f>+ROUND(I287*Parámetros!$B$110,0)</f>
        <v>259</v>
      </c>
      <c r="S287" s="147">
        <f>+ROUND(J287*Parámetros!$B$111,0)</f>
        <v>224</v>
      </c>
      <c r="T287" s="147">
        <f>+ROUND(K287*Parámetros!$B$112,0)</f>
        <v>181</v>
      </c>
      <c r="U287" s="147">
        <f>+ROUND(L287*Parámetros!$B$113,0)</f>
        <v>213</v>
      </c>
      <c r="V287" s="147">
        <f t="shared" si="31"/>
        <v>1263</v>
      </c>
      <c r="W287" s="147">
        <f t="shared" si="33"/>
        <v>1064</v>
      </c>
      <c r="X287" s="68">
        <f t="shared" si="28"/>
        <v>14035</v>
      </c>
      <c r="Y287" s="69">
        <f>+ROUND(M287*Parámetros!$C$105,0)</f>
        <v>0</v>
      </c>
      <c r="Z287" s="69">
        <f>+ROUND(N287*Parámetros!$C$106,0)</f>
        <v>0</v>
      </c>
      <c r="AA287" s="69">
        <f>+ROUND(O287*Parámetros!$C$107,0)</f>
        <v>2</v>
      </c>
      <c r="AB287" s="69">
        <f>+ROUND(P287*Parámetros!$C$108,0)</f>
        <v>7</v>
      </c>
      <c r="AC287" s="69">
        <f>+ROUND(Q287*Parámetros!$C$109,0)</f>
        <v>12</v>
      </c>
      <c r="AD287" s="69">
        <f>+ROUND(R287*Parámetros!$C$110,0)</f>
        <v>32</v>
      </c>
      <c r="AE287" s="69">
        <f>+ROUND(S287*Parámetros!$C$111,0)</f>
        <v>61</v>
      </c>
      <c r="AF287" s="69">
        <f>+ROUND(T287*Parámetros!$C$112,0)</f>
        <v>78</v>
      </c>
      <c r="AG287" s="69">
        <f>+ROUND(U287*Parámetros!$C$113,0)</f>
        <v>151</v>
      </c>
      <c r="AH287" s="69">
        <f t="shared" si="32"/>
        <v>343</v>
      </c>
      <c r="AI287" s="148">
        <f t="shared" si="34"/>
        <v>291</v>
      </c>
      <c r="AJ287" s="68">
        <f t="shared" si="29"/>
        <v>3818</v>
      </c>
    </row>
    <row r="288" spans="1:36" x14ac:dyDescent="0.25">
      <c r="A288" s="22">
        <v>44170</v>
      </c>
      <c r="B288" s="145">
        <f t="shared" si="30"/>
        <v>278</v>
      </c>
      <c r="C288" s="65">
        <f>+'Modelo predictivo'!N285</f>
        <v>20319.790686324239</v>
      </c>
      <c r="D288" s="68">
        <f>+$C288*'Estructura Poblacion'!C$19</f>
        <v>828.91431460479293</v>
      </c>
      <c r="E288" s="68">
        <f>+$C288*'Estructura Poblacion'!D$19</f>
        <v>1363.2078518333988</v>
      </c>
      <c r="F288" s="68">
        <f>+$C288*'Estructura Poblacion'!E$19</f>
        <v>4137.0472841921928</v>
      </c>
      <c r="G288" s="68">
        <f>+$C288*'Estructura Poblacion'!F$19</f>
        <v>4721.5947871963053</v>
      </c>
      <c r="H288" s="68">
        <f>+$C288*'Estructura Poblacion'!G$19</f>
        <v>3780.7825625336868</v>
      </c>
      <c r="I288" s="68">
        <f>+$C288*'Estructura Poblacion'!H$19</f>
        <v>2573.306780466145</v>
      </c>
      <c r="J288" s="68">
        <f>+$C288*'Estructura Poblacion'!I$19</f>
        <v>1368.7302656548829</v>
      </c>
      <c r="K288" s="68">
        <f>+$C288*'Estructura Poblacion'!J$19</f>
        <v>753.94754697814358</v>
      </c>
      <c r="L288" s="68">
        <f>+$C288*'Estructura Poblacion'!K$19</f>
        <v>792.25929286469102</v>
      </c>
      <c r="M288" s="147">
        <f>+ROUND(D288*Parámetros!$B$105,0)</f>
        <v>1</v>
      </c>
      <c r="N288" s="147">
        <f>+ROUND(E288*Parámetros!$B$106,0)</f>
        <v>4</v>
      </c>
      <c r="O288" s="147">
        <f>+ROUND(F288*Parámetros!$B$107,0)</f>
        <v>50</v>
      </c>
      <c r="P288" s="147">
        <f>+ROUND(G288*Parámetros!$B$108,0)</f>
        <v>151</v>
      </c>
      <c r="Q288" s="147">
        <f>+ROUND(H288*Parámetros!$B$109,0)</f>
        <v>185</v>
      </c>
      <c r="R288" s="147">
        <f>+ROUND(I288*Parámetros!$B$110,0)</f>
        <v>262</v>
      </c>
      <c r="S288" s="147">
        <f>+ROUND(J288*Parámetros!$B$111,0)</f>
        <v>227</v>
      </c>
      <c r="T288" s="147">
        <f>+ROUND(K288*Parámetros!$B$112,0)</f>
        <v>183</v>
      </c>
      <c r="U288" s="147">
        <f>+ROUND(L288*Parámetros!$B$113,0)</f>
        <v>216</v>
      </c>
      <c r="V288" s="147">
        <f t="shared" si="31"/>
        <v>1279</v>
      </c>
      <c r="W288" s="147">
        <f t="shared" si="33"/>
        <v>1079</v>
      </c>
      <c r="X288" s="68">
        <f t="shared" si="28"/>
        <v>14235</v>
      </c>
      <c r="Y288" s="69">
        <f>+ROUND(M288*Parámetros!$C$105,0)</f>
        <v>0</v>
      </c>
      <c r="Z288" s="69">
        <f>+ROUND(N288*Parámetros!$C$106,0)</f>
        <v>0</v>
      </c>
      <c r="AA288" s="69">
        <f>+ROUND(O288*Parámetros!$C$107,0)</f>
        <v>3</v>
      </c>
      <c r="AB288" s="69">
        <f>+ROUND(P288*Parámetros!$C$108,0)</f>
        <v>8</v>
      </c>
      <c r="AC288" s="69">
        <f>+ROUND(Q288*Parámetros!$C$109,0)</f>
        <v>12</v>
      </c>
      <c r="AD288" s="69">
        <f>+ROUND(R288*Parámetros!$C$110,0)</f>
        <v>32</v>
      </c>
      <c r="AE288" s="69">
        <f>+ROUND(S288*Parámetros!$C$111,0)</f>
        <v>62</v>
      </c>
      <c r="AF288" s="69">
        <f>+ROUND(T288*Parámetros!$C$112,0)</f>
        <v>79</v>
      </c>
      <c r="AG288" s="69">
        <f>+ROUND(U288*Parámetros!$C$113,0)</f>
        <v>153</v>
      </c>
      <c r="AH288" s="69">
        <f t="shared" si="32"/>
        <v>349</v>
      </c>
      <c r="AI288" s="148">
        <f t="shared" si="34"/>
        <v>294</v>
      </c>
      <c r="AJ288" s="68">
        <f t="shared" si="29"/>
        <v>3873</v>
      </c>
    </row>
    <row r="289" spans="1:36" x14ac:dyDescent="0.25">
      <c r="A289" s="22">
        <v>44171</v>
      </c>
      <c r="B289" s="145">
        <f t="shared" si="30"/>
        <v>279</v>
      </c>
      <c r="C289" s="65">
        <f>+'Modelo predictivo'!N286</f>
        <v>20604.455187812448</v>
      </c>
      <c r="D289" s="68">
        <f>+$C289*'Estructura Poblacion'!C$19</f>
        <v>840.52676100180338</v>
      </c>
      <c r="E289" s="68">
        <f>+$C289*'Estructura Poblacion'!D$19</f>
        <v>1382.3053361312138</v>
      </c>
      <c r="F289" s="68">
        <f>+$C289*'Estructura Poblacion'!E$19</f>
        <v>4195.0041067287711</v>
      </c>
      <c r="G289" s="68">
        <f>+$C289*'Estructura Poblacion'!F$19</f>
        <v>4787.7406667023952</v>
      </c>
      <c r="H289" s="68">
        <f>+$C289*'Estructura Poblacion'!G$19</f>
        <v>3833.7483927439025</v>
      </c>
      <c r="I289" s="68">
        <f>+$C289*'Estructura Poblacion'!H$19</f>
        <v>2609.3568118442063</v>
      </c>
      <c r="J289" s="68">
        <f>+$C289*'Estructura Poblacion'!I$19</f>
        <v>1387.9051146855229</v>
      </c>
      <c r="K289" s="68">
        <f>+$C289*'Estructura Poblacion'!J$19</f>
        <v>764.50976712705676</v>
      </c>
      <c r="L289" s="68">
        <f>+$C289*'Estructura Poblacion'!K$19</f>
        <v>803.35823084757658</v>
      </c>
      <c r="M289" s="147">
        <f>+ROUND(D289*Parámetros!$B$105,0)</f>
        <v>1</v>
      </c>
      <c r="N289" s="147">
        <f>+ROUND(E289*Parámetros!$B$106,0)</f>
        <v>4</v>
      </c>
      <c r="O289" s="147">
        <f>+ROUND(F289*Parámetros!$B$107,0)</f>
        <v>50</v>
      </c>
      <c r="P289" s="147">
        <f>+ROUND(G289*Parámetros!$B$108,0)</f>
        <v>153</v>
      </c>
      <c r="Q289" s="147">
        <f>+ROUND(H289*Parámetros!$B$109,0)</f>
        <v>188</v>
      </c>
      <c r="R289" s="147">
        <f>+ROUND(I289*Parámetros!$B$110,0)</f>
        <v>266</v>
      </c>
      <c r="S289" s="147">
        <f>+ROUND(J289*Parámetros!$B$111,0)</f>
        <v>230</v>
      </c>
      <c r="T289" s="147">
        <f>+ROUND(K289*Parámetros!$B$112,0)</f>
        <v>186</v>
      </c>
      <c r="U289" s="147">
        <f>+ROUND(L289*Parámetros!$B$113,0)</f>
        <v>219</v>
      </c>
      <c r="V289" s="147">
        <f t="shared" si="31"/>
        <v>1297</v>
      </c>
      <c r="W289" s="147">
        <f t="shared" si="33"/>
        <v>1095</v>
      </c>
      <c r="X289" s="68">
        <f t="shared" si="28"/>
        <v>14437</v>
      </c>
      <c r="Y289" s="69">
        <f>+ROUND(M289*Parámetros!$C$105,0)</f>
        <v>0</v>
      </c>
      <c r="Z289" s="69">
        <f>+ROUND(N289*Parámetros!$C$106,0)</f>
        <v>0</v>
      </c>
      <c r="AA289" s="69">
        <f>+ROUND(O289*Parámetros!$C$107,0)</f>
        <v>3</v>
      </c>
      <c r="AB289" s="69">
        <f>+ROUND(P289*Parámetros!$C$108,0)</f>
        <v>8</v>
      </c>
      <c r="AC289" s="69">
        <f>+ROUND(Q289*Parámetros!$C$109,0)</f>
        <v>12</v>
      </c>
      <c r="AD289" s="69">
        <f>+ROUND(R289*Parámetros!$C$110,0)</f>
        <v>32</v>
      </c>
      <c r="AE289" s="69">
        <f>+ROUND(S289*Parámetros!$C$111,0)</f>
        <v>63</v>
      </c>
      <c r="AF289" s="69">
        <f>+ROUND(T289*Parámetros!$C$112,0)</f>
        <v>80</v>
      </c>
      <c r="AG289" s="69">
        <f>+ROUND(U289*Parámetros!$C$113,0)</f>
        <v>155</v>
      </c>
      <c r="AH289" s="69">
        <f t="shared" si="32"/>
        <v>353</v>
      </c>
      <c r="AI289" s="148">
        <f t="shared" si="34"/>
        <v>297</v>
      </c>
      <c r="AJ289" s="68">
        <f t="shared" si="29"/>
        <v>3929</v>
      </c>
    </row>
    <row r="290" spans="1:36" x14ac:dyDescent="0.25">
      <c r="A290" s="22">
        <v>44172</v>
      </c>
      <c r="B290" s="145">
        <f t="shared" si="30"/>
        <v>280</v>
      </c>
      <c r="C290" s="65">
        <f>+'Modelo predictivo'!N287</f>
        <v>20892.125577002764</v>
      </c>
      <c r="D290" s="68">
        <f>+$C290*'Estructura Poblacion'!C$19</f>
        <v>852.2618279209853</v>
      </c>
      <c r="E290" s="68">
        <f>+$C290*'Estructura Poblacion'!D$19</f>
        <v>1401.6044784963042</v>
      </c>
      <c r="F290" s="68">
        <f>+$C290*'Estructura Poblacion'!E$19</f>
        <v>4253.5729188151718</v>
      </c>
      <c r="G290" s="68">
        <f>+$C290*'Estructura Poblacion'!F$19</f>
        <v>4854.5850073257398</v>
      </c>
      <c r="H290" s="68">
        <f>+$C290*'Estructura Poblacion'!G$19</f>
        <v>3887.273510595634</v>
      </c>
      <c r="I290" s="68">
        <f>+$C290*'Estructura Poblacion'!H$19</f>
        <v>2645.7875100964766</v>
      </c>
      <c r="J290" s="68">
        <f>+$C290*'Estructura Poblacion'!I$19</f>
        <v>1407.282438708969</v>
      </c>
      <c r="K290" s="68">
        <f>+$C290*'Estructura Poblacion'!J$19</f>
        <v>775.18351803406085</v>
      </c>
      <c r="L290" s="68">
        <f>+$C290*'Estructura Poblacion'!K$19</f>
        <v>814.57436700942287</v>
      </c>
      <c r="M290" s="147">
        <f>+ROUND(D290*Parámetros!$B$105,0)</f>
        <v>1</v>
      </c>
      <c r="N290" s="147">
        <f>+ROUND(E290*Parámetros!$B$106,0)</f>
        <v>4</v>
      </c>
      <c r="O290" s="147">
        <f>+ROUND(F290*Parámetros!$B$107,0)</f>
        <v>51</v>
      </c>
      <c r="P290" s="147">
        <f>+ROUND(G290*Parámetros!$B$108,0)</f>
        <v>155</v>
      </c>
      <c r="Q290" s="147">
        <f>+ROUND(H290*Parámetros!$B$109,0)</f>
        <v>190</v>
      </c>
      <c r="R290" s="147">
        <f>+ROUND(I290*Parámetros!$B$110,0)</f>
        <v>270</v>
      </c>
      <c r="S290" s="147">
        <f>+ROUND(J290*Parámetros!$B$111,0)</f>
        <v>234</v>
      </c>
      <c r="T290" s="147">
        <f>+ROUND(K290*Parámetros!$B$112,0)</f>
        <v>188</v>
      </c>
      <c r="U290" s="147">
        <f>+ROUND(L290*Parámetros!$B$113,0)</f>
        <v>222</v>
      </c>
      <c r="V290" s="147">
        <f t="shared" si="31"/>
        <v>1315</v>
      </c>
      <c r="W290" s="147">
        <f t="shared" si="33"/>
        <v>1112</v>
      </c>
      <c r="X290" s="68">
        <f t="shared" si="28"/>
        <v>14640</v>
      </c>
      <c r="Y290" s="69">
        <f>+ROUND(M290*Parámetros!$C$105,0)</f>
        <v>0</v>
      </c>
      <c r="Z290" s="69">
        <f>+ROUND(N290*Parámetros!$C$106,0)</f>
        <v>0</v>
      </c>
      <c r="AA290" s="69">
        <f>+ROUND(O290*Parámetros!$C$107,0)</f>
        <v>3</v>
      </c>
      <c r="AB290" s="69">
        <f>+ROUND(P290*Parámetros!$C$108,0)</f>
        <v>8</v>
      </c>
      <c r="AC290" s="69">
        <f>+ROUND(Q290*Parámetros!$C$109,0)</f>
        <v>12</v>
      </c>
      <c r="AD290" s="69">
        <f>+ROUND(R290*Parámetros!$C$110,0)</f>
        <v>33</v>
      </c>
      <c r="AE290" s="69">
        <f>+ROUND(S290*Parámetros!$C$111,0)</f>
        <v>64</v>
      </c>
      <c r="AF290" s="69">
        <f>+ROUND(T290*Parámetros!$C$112,0)</f>
        <v>81</v>
      </c>
      <c r="AG290" s="69">
        <f>+ROUND(U290*Parámetros!$C$113,0)</f>
        <v>157</v>
      </c>
      <c r="AH290" s="69">
        <f t="shared" si="32"/>
        <v>358</v>
      </c>
      <c r="AI290" s="148">
        <f t="shared" si="34"/>
        <v>303</v>
      </c>
      <c r="AJ290" s="68">
        <f t="shared" si="29"/>
        <v>3984</v>
      </c>
    </row>
    <row r="291" spans="1:36" x14ac:dyDescent="0.25">
      <c r="A291" s="22">
        <v>44173</v>
      </c>
      <c r="B291" s="145">
        <f t="shared" si="30"/>
        <v>281</v>
      </c>
      <c r="C291" s="65">
        <f>+'Modelo predictivo'!N288</f>
        <v>21182.802949465811</v>
      </c>
      <c r="D291" s="68">
        <f>+$C291*'Estructura Poblacion'!C$19</f>
        <v>864.11956005444142</v>
      </c>
      <c r="E291" s="68">
        <f>+$C291*'Estructura Poblacion'!D$19</f>
        <v>1421.1053524279741</v>
      </c>
      <c r="F291" s="68">
        <f>+$C291*'Estructura Poblacion'!E$19</f>
        <v>4312.7539435062245</v>
      </c>
      <c r="G291" s="68">
        <f>+$C291*'Estructura Poblacion'!F$19</f>
        <v>4922.128063637887</v>
      </c>
      <c r="H291" s="68">
        <f>+$C291*'Estructura Poblacion'!G$19</f>
        <v>3941.3581199351902</v>
      </c>
      <c r="I291" s="68">
        <f>+$C291*'Estructura Poblacion'!H$19</f>
        <v>2682.5990139664782</v>
      </c>
      <c r="J291" s="68">
        <f>+$C291*'Estructura Poblacion'!I$19</f>
        <v>1426.862311522274</v>
      </c>
      <c r="K291" s="68">
        <f>+$C291*'Estructura Poblacion'!J$19</f>
        <v>785.96884034931793</v>
      </c>
      <c r="L291" s="68">
        <f>+$C291*'Estructura Poblacion'!K$19</f>
        <v>825.90774406602486</v>
      </c>
      <c r="M291" s="147">
        <f>+ROUND(D291*Parámetros!$B$105,0)</f>
        <v>1</v>
      </c>
      <c r="N291" s="147">
        <f>+ROUND(E291*Parámetros!$B$106,0)</f>
        <v>4</v>
      </c>
      <c r="O291" s="147">
        <f>+ROUND(F291*Parámetros!$B$107,0)</f>
        <v>52</v>
      </c>
      <c r="P291" s="147">
        <f>+ROUND(G291*Parámetros!$B$108,0)</f>
        <v>158</v>
      </c>
      <c r="Q291" s="147">
        <f>+ROUND(H291*Parámetros!$B$109,0)</f>
        <v>193</v>
      </c>
      <c r="R291" s="147">
        <f>+ROUND(I291*Parámetros!$B$110,0)</f>
        <v>274</v>
      </c>
      <c r="S291" s="147">
        <f>+ROUND(J291*Parámetros!$B$111,0)</f>
        <v>237</v>
      </c>
      <c r="T291" s="147">
        <f>+ROUND(K291*Parámetros!$B$112,0)</f>
        <v>191</v>
      </c>
      <c r="U291" s="147">
        <f>+ROUND(L291*Parámetros!$B$113,0)</f>
        <v>225</v>
      </c>
      <c r="V291" s="147">
        <f t="shared" si="31"/>
        <v>1335</v>
      </c>
      <c r="W291" s="147">
        <f t="shared" si="33"/>
        <v>1127</v>
      </c>
      <c r="X291" s="68">
        <f t="shared" si="28"/>
        <v>14848</v>
      </c>
      <c r="Y291" s="69">
        <f>+ROUND(M291*Parámetros!$C$105,0)</f>
        <v>0</v>
      </c>
      <c r="Z291" s="69">
        <f>+ROUND(N291*Parámetros!$C$106,0)</f>
        <v>0</v>
      </c>
      <c r="AA291" s="69">
        <f>+ROUND(O291*Parámetros!$C$107,0)</f>
        <v>3</v>
      </c>
      <c r="AB291" s="69">
        <f>+ROUND(P291*Parámetros!$C$108,0)</f>
        <v>8</v>
      </c>
      <c r="AC291" s="69">
        <f>+ROUND(Q291*Parámetros!$C$109,0)</f>
        <v>12</v>
      </c>
      <c r="AD291" s="69">
        <f>+ROUND(R291*Parámetros!$C$110,0)</f>
        <v>33</v>
      </c>
      <c r="AE291" s="69">
        <f>+ROUND(S291*Parámetros!$C$111,0)</f>
        <v>65</v>
      </c>
      <c r="AF291" s="69">
        <f>+ROUND(T291*Parámetros!$C$112,0)</f>
        <v>83</v>
      </c>
      <c r="AG291" s="69">
        <f>+ROUND(U291*Parámetros!$C$113,0)</f>
        <v>160</v>
      </c>
      <c r="AH291" s="69">
        <f t="shared" si="32"/>
        <v>364</v>
      </c>
      <c r="AI291" s="148">
        <f t="shared" si="34"/>
        <v>307</v>
      </c>
      <c r="AJ291" s="68">
        <f t="shared" si="29"/>
        <v>4041</v>
      </c>
    </row>
    <row r="292" spans="1:36" x14ac:dyDescent="0.25">
      <c r="A292" s="22">
        <v>44174</v>
      </c>
      <c r="B292" s="145">
        <f t="shared" si="30"/>
        <v>282</v>
      </c>
      <c r="C292" s="65">
        <f>+'Modelo predictivo'!N289</f>
        <v>21476.487285017967</v>
      </c>
      <c r="D292" s="68">
        <f>+$C292*'Estructura Poblacion'!C$19</f>
        <v>876.09995657881223</v>
      </c>
      <c r="E292" s="68">
        <f>+$C292*'Estructura Poblacion'!D$19</f>
        <v>1440.8079565721507</v>
      </c>
      <c r="F292" s="68">
        <f>+$C292*'Estructura Poblacion'!E$19</f>
        <v>4372.5471766926048</v>
      </c>
      <c r="G292" s="68">
        <f>+$C292*'Estructura Poblacion'!F$19</f>
        <v>4990.3698309488827</v>
      </c>
      <c r="H292" s="68">
        <f>+$C292*'Estructura Poblacion'!G$19</f>
        <v>3996.0022170071243</v>
      </c>
      <c r="I292" s="68">
        <f>+$C292*'Estructura Poblacion'!H$19</f>
        <v>2719.7913208981481</v>
      </c>
      <c r="J292" s="68">
        <f>+$C292*'Estructura Poblacion'!I$19</f>
        <v>1446.6447317658801</v>
      </c>
      <c r="K292" s="68">
        <f>+$C292*'Estructura Poblacion'!J$19</f>
        <v>796.86573332393289</v>
      </c>
      <c r="L292" s="68">
        <f>+$C292*'Estructura Poblacion'!K$19</f>
        <v>837.35836123043214</v>
      </c>
      <c r="M292" s="147">
        <f>+ROUND(D292*Parámetros!$B$105,0)</f>
        <v>1</v>
      </c>
      <c r="N292" s="147">
        <f>+ROUND(E292*Parámetros!$B$106,0)</f>
        <v>4</v>
      </c>
      <c r="O292" s="147">
        <f>+ROUND(F292*Parámetros!$B$107,0)</f>
        <v>52</v>
      </c>
      <c r="P292" s="147">
        <f>+ROUND(G292*Parámetros!$B$108,0)</f>
        <v>160</v>
      </c>
      <c r="Q292" s="147">
        <f>+ROUND(H292*Parámetros!$B$109,0)</f>
        <v>196</v>
      </c>
      <c r="R292" s="147">
        <f>+ROUND(I292*Parámetros!$B$110,0)</f>
        <v>277</v>
      </c>
      <c r="S292" s="147">
        <f>+ROUND(J292*Parámetros!$B$111,0)</f>
        <v>240</v>
      </c>
      <c r="T292" s="147">
        <f>+ROUND(K292*Parámetros!$B$112,0)</f>
        <v>194</v>
      </c>
      <c r="U292" s="147">
        <f>+ROUND(L292*Parámetros!$B$113,0)</f>
        <v>229</v>
      </c>
      <c r="V292" s="147">
        <f t="shared" si="31"/>
        <v>1353</v>
      </c>
      <c r="W292" s="147">
        <f t="shared" si="33"/>
        <v>1143</v>
      </c>
      <c r="X292" s="68">
        <f t="shared" si="28"/>
        <v>15058</v>
      </c>
      <c r="Y292" s="69">
        <f>+ROUND(M292*Parámetros!$C$105,0)</f>
        <v>0</v>
      </c>
      <c r="Z292" s="69">
        <f>+ROUND(N292*Parámetros!$C$106,0)</f>
        <v>0</v>
      </c>
      <c r="AA292" s="69">
        <f>+ROUND(O292*Parámetros!$C$107,0)</f>
        <v>3</v>
      </c>
      <c r="AB292" s="69">
        <f>+ROUND(P292*Parámetros!$C$108,0)</f>
        <v>8</v>
      </c>
      <c r="AC292" s="69">
        <f>+ROUND(Q292*Parámetros!$C$109,0)</f>
        <v>12</v>
      </c>
      <c r="AD292" s="69">
        <f>+ROUND(R292*Parámetros!$C$110,0)</f>
        <v>34</v>
      </c>
      <c r="AE292" s="69">
        <f>+ROUND(S292*Parámetros!$C$111,0)</f>
        <v>66</v>
      </c>
      <c r="AF292" s="69">
        <f>+ROUND(T292*Parámetros!$C$112,0)</f>
        <v>84</v>
      </c>
      <c r="AG292" s="69">
        <f>+ROUND(U292*Parámetros!$C$113,0)</f>
        <v>162</v>
      </c>
      <c r="AH292" s="69">
        <f t="shared" si="32"/>
        <v>369</v>
      </c>
      <c r="AI292" s="148">
        <f t="shared" si="34"/>
        <v>312</v>
      </c>
      <c r="AJ292" s="68">
        <f t="shared" si="29"/>
        <v>4098</v>
      </c>
    </row>
    <row r="293" spans="1:36" x14ac:dyDescent="0.25">
      <c r="A293" s="22">
        <v>44175</v>
      </c>
      <c r="B293" s="145">
        <f t="shared" si="30"/>
        <v>283</v>
      </c>
      <c r="C293" s="65">
        <f>+'Modelo predictivo'!N290</f>
        <v>21773.17741329968</v>
      </c>
      <c r="D293" s="68">
        <f>+$C293*'Estructura Poblacion'!C$19</f>
        <v>888.20296975109659</v>
      </c>
      <c r="E293" s="68">
        <f>+$C293*'Estructura Poblacion'!D$19</f>
        <v>1460.7122124121133</v>
      </c>
      <c r="F293" s="68">
        <f>+$C293*'Estructura Poblacion'!E$19</f>
        <v>4432.9523800926863</v>
      </c>
      <c r="G293" s="68">
        <f>+$C293*'Estructura Poblacion'!F$19</f>
        <v>5059.3100373088992</v>
      </c>
      <c r="H293" s="68">
        <f>+$C293*'Estructura Poblacion'!G$19</f>
        <v>4051.2055840495973</v>
      </c>
      <c r="I293" s="68">
        <f>+$C293*'Estructura Poblacion'!H$19</f>
        <v>2757.3642826766636</v>
      </c>
      <c r="J293" s="68">
        <f>+$C293*'Estructura Poblacion'!I$19</f>
        <v>1466.6296206049919</v>
      </c>
      <c r="K293" s="68">
        <f>+$C293*'Estructura Poblacion'!J$19</f>
        <v>807.87415353276788</v>
      </c>
      <c r="L293" s="68">
        <f>+$C293*'Estructura Poblacion'!K$19</f>
        <v>848.92617287086409</v>
      </c>
      <c r="M293" s="147">
        <f>+ROUND(D293*Parámetros!$B$105,0)</f>
        <v>1</v>
      </c>
      <c r="N293" s="147">
        <f>+ROUND(E293*Parámetros!$B$106,0)</f>
        <v>4</v>
      </c>
      <c r="O293" s="147">
        <f>+ROUND(F293*Parámetros!$B$107,0)</f>
        <v>53</v>
      </c>
      <c r="P293" s="147">
        <f>+ROUND(G293*Parámetros!$B$108,0)</f>
        <v>162</v>
      </c>
      <c r="Q293" s="147">
        <f>+ROUND(H293*Parámetros!$B$109,0)</f>
        <v>199</v>
      </c>
      <c r="R293" s="147">
        <f>+ROUND(I293*Parámetros!$B$110,0)</f>
        <v>281</v>
      </c>
      <c r="S293" s="147">
        <f>+ROUND(J293*Parámetros!$B$111,0)</f>
        <v>243</v>
      </c>
      <c r="T293" s="147">
        <f>+ROUND(K293*Parámetros!$B$112,0)</f>
        <v>196</v>
      </c>
      <c r="U293" s="147">
        <f>+ROUND(L293*Parámetros!$B$113,0)</f>
        <v>232</v>
      </c>
      <c r="V293" s="147">
        <f t="shared" si="31"/>
        <v>1371</v>
      </c>
      <c r="W293" s="147">
        <f t="shared" si="33"/>
        <v>1161</v>
      </c>
      <c r="X293" s="68">
        <f t="shared" si="28"/>
        <v>15268</v>
      </c>
      <c r="Y293" s="69">
        <f>+ROUND(M293*Parámetros!$C$105,0)</f>
        <v>0</v>
      </c>
      <c r="Z293" s="69">
        <f>+ROUND(N293*Parámetros!$C$106,0)</f>
        <v>0</v>
      </c>
      <c r="AA293" s="69">
        <f>+ROUND(O293*Parámetros!$C$107,0)</f>
        <v>3</v>
      </c>
      <c r="AB293" s="69">
        <f>+ROUND(P293*Parámetros!$C$108,0)</f>
        <v>8</v>
      </c>
      <c r="AC293" s="69">
        <f>+ROUND(Q293*Parámetros!$C$109,0)</f>
        <v>13</v>
      </c>
      <c r="AD293" s="69">
        <f>+ROUND(R293*Parámetros!$C$110,0)</f>
        <v>34</v>
      </c>
      <c r="AE293" s="69">
        <f>+ROUND(S293*Parámetros!$C$111,0)</f>
        <v>67</v>
      </c>
      <c r="AF293" s="69">
        <f>+ROUND(T293*Parámetros!$C$112,0)</f>
        <v>85</v>
      </c>
      <c r="AG293" s="69">
        <f>+ROUND(U293*Parámetros!$C$113,0)</f>
        <v>164</v>
      </c>
      <c r="AH293" s="69">
        <f t="shared" si="32"/>
        <v>374</v>
      </c>
      <c r="AI293" s="148">
        <f t="shared" si="34"/>
        <v>316</v>
      </c>
      <c r="AJ293" s="68">
        <f t="shared" si="29"/>
        <v>4156</v>
      </c>
    </row>
    <row r="294" spans="1:36" x14ac:dyDescent="0.25">
      <c r="A294" s="22">
        <v>44176</v>
      </c>
      <c r="B294" s="145">
        <f t="shared" si="30"/>
        <v>284</v>
      </c>
      <c r="C294" s="65">
        <f>+'Modelo predictivo'!N291</f>
        <v>22072.870979107916</v>
      </c>
      <c r="D294" s="68">
        <f>+$C294*'Estructura Poblacion'!C$19</f>
        <v>900.42850349444336</v>
      </c>
      <c r="E294" s="68">
        <f>+$C294*'Estructura Poblacion'!D$19</f>
        <v>1480.8179619427274</v>
      </c>
      <c r="F294" s="68">
        <f>+$C294*'Estructura Poblacion'!E$19</f>
        <v>4493.9690741943277</v>
      </c>
      <c r="G294" s="68">
        <f>+$C294*'Estructura Poblacion'!F$19</f>
        <v>5128.9481354527343</v>
      </c>
      <c r="H294" s="68">
        <f>+$C294*'Estructura Poblacion'!G$19</f>
        <v>4106.9677828439935</v>
      </c>
      <c r="I294" s="68">
        <f>+$C294*'Estructura Poblacion'!H$19</f>
        <v>2795.3176010381294</v>
      </c>
      <c r="J294" s="68">
        <f>+$C294*'Estructura Poblacion'!I$19</f>
        <v>1486.8168193943891</v>
      </c>
      <c r="K294" s="68">
        <f>+$C294*'Estructura Poblacion'!J$19</f>
        <v>818.99401358813373</v>
      </c>
      <c r="L294" s="68">
        <f>+$C294*'Estructura Poblacion'!K$19</f>
        <v>860.61108715903799</v>
      </c>
      <c r="M294" s="147">
        <f>+ROUND(D294*Parámetros!$B$105,0)</f>
        <v>1</v>
      </c>
      <c r="N294" s="147">
        <f>+ROUND(E294*Parámetros!$B$106,0)</f>
        <v>4</v>
      </c>
      <c r="O294" s="147">
        <f>+ROUND(F294*Parámetros!$B$107,0)</f>
        <v>54</v>
      </c>
      <c r="P294" s="147">
        <f>+ROUND(G294*Parámetros!$B$108,0)</f>
        <v>164</v>
      </c>
      <c r="Q294" s="147">
        <f>+ROUND(H294*Parámetros!$B$109,0)</f>
        <v>201</v>
      </c>
      <c r="R294" s="147">
        <f>+ROUND(I294*Parámetros!$B$110,0)</f>
        <v>285</v>
      </c>
      <c r="S294" s="147">
        <f>+ROUND(J294*Parámetros!$B$111,0)</f>
        <v>247</v>
      </c>
      <c r="T294" s="147">
        <f>+ROUND(K294*Parámetros!$B$112,0)</f>
        <v>199</v>
      </c>
      <c r="U294" s="147">
        <f>+ROUND(L294*Parámetros!$B$113,0)</f>
        <v>235</v>
      </c>
      <c r="V294" s="147">
        <f t="shared" si="31"/>
        <v>1390</v>
      </c>
      <c r="W294" s="147">
        <f t="shared" si="33"/>
        <v>1177</v>
      </c>
      <c r="X294" s="68">
        <f t="shared" si="28"/>
        <v>15481</v>
      </c>
      <c r="Y294" s="69">
        <f>+ROUND(M294*Parámetros!$C$105,0)</f>
        <v>0</v>
      </c>
      <c r="Z294" s="69">
        <f>+ROUND(N294*Parámetros!$C$106,0)</f>
        <v>0</v>
      </c>
      <c r="AA294" s="69">
        <f>+ROUND(O294*Parámetros!$C$107,0)</f>
        <v>3</v>
      </c>
      <c r="AB294" s="69">
        <f>+ROUND(P294*Parámetros!$C$108,0)</f>
        <v>8</v>
      </c>
      <c r="AC294" s="69">
        <f>+ROUND(Q294*Parámetros!$C$109,0)</f>
        <v>13</v>
      </c>
      <c r="AD294" s="69">
        <f>+ROUND(R294*Parámetros!$C$110,0)</f>
        <v>35</v>
      </c>
      <c r="AE294" s="69">
        <f>+ROUND(S294*Parámetros!$C$111,0)</f>
        <v>68</v>
      </c>
      <c r="AF294" s="69">
        <f>+ROUND(T294*Parámetros!$C$112,0)</f>
        <v>86</v>
      </c>
      <c r="AG294" s="69">
        <f>+ROUND(U294*Parámetros!$C$113,0)</f>
        <v>167</v>
      </c>
      <c r="AH294" s="69">
        <f t="shared" si="32"/>
        <v>380</v>
      </c>
      <c r="AI294" s="148">
        <f t="shared" si="34"/>
        <v>320</v>
      </c>
      <c r="AJ294" s="68">
        <f t="shared" si="29"/>
        <v>4216</v>
      </c>
    </row>
    <row r="295" spans="1:36" x14ac:dyDescent="0.25">
      <c r="A295" s="22">
        <v>44177</v>
      </c>
      <c r="B295" s="145">
        <f t="shared" si="30"/>
        <v>285</v>
      </c>
      <c r="C295" s="65">
        <f>+'Modelo predictivo'!N292</f>
        <v>22375.564407452941</v>
      </c>
      <c r="D295" s="68">
        <f>+$C295*'Estructura Poblacion'!C$19</f>
        <v>912.77641197269645</v>
      </c>
      <c r="E295" s="68">
        <f>+$C295*'Estructura Poblacion'!D$19</f>
        <v>1501.1249653261834</v>
      </c>
      <c r="F295" s="68">
        <f>+$C295*'Estructura Poblacion'!E$19</f>
        <v>4555.5965311405462</v>
      </c>
      <c r="G295" s="68">
        <f>+$C295*'Estructura Poblacion'!F$19</f>
        <v>5199.2832946802519</v>
      </c>
      <c r="H295" s="68">
        <f>+$C295*'Estructura Poblacion'!G$19</f>
        <v>4163.2881482132407</v>
      </c>
      <c r="I295" s="68">
        <f>+$C295*'Estructura Poblacion'!H$19</f>
        <v>2833.6508232443521</v>
      </c>
      <c r="J295" s="68">
        <f>+$C295*'Estructura Poblacion'!I$19</f>
        <v>1507.2060873246692</v>
      </c>
      <c r="K295" s="68">
        <f>+$C295*'Estructura Poblacion'!J$19</f>
        <v>830.22518084325372</v>
      </c>
      <c r="L295" s="68">
        <f>+$C295*'Estructura Poblacion'!K$19</f>
        <v>872.41296470774807</v>
      </c>
      <c r="M295" s="147">
        <f>+ROUND(D295*Parámetros!$B$105,0)</f>
        <v>1</v>
      </c>
      <c r="N295" s="147">
        <f>+ROUND(E295*Parámetros!$B$106,0)</f>
        <v>5</v>
      </c>
      <c r="O295" s="147">
        <f>+ROUND(F295*Parámetros!$B$107,0)</f>
        <v>55</v>
      </c>
      <c r="P295" s="147">
        <f>+ROUND(G295*Parámetros!$B$108,0)</f>
        <v>166</v>
      </c>
      <c r="Q295" s="147">
        <f>+ROUND(H295*Parámetros!$B$109,0)</f>
        <v>204</v>
      </c>
      <c r="R295" s="147">
        <f>+ROUND(I295*Parámetros!$B$110,0)</f>
        <v>289</v>
      </c>
      <c r="S295" s="147">
        <f>+ROUND(J295*Parámetros!$B$111,0)</f>
        <v>250</v>
      </c>
      <c r="T295" s="147">
        <f>+ROUND(K295*Parámetros!$B$112,0)</f>
        <v>202</v>
      </c>
      <c r="U295" s="147">
        <f>+ROUND(L295*Parámetros!$B$113,0)</f>
        <v>238</v>
      </c>
      <c r="V295" s="147">
        <f t="shared" si="31"/>
        <v>1410</v>
      </c>
      <c r="W295" s="147">
        <f t="shared" si="33"/>
        <v>1195</v>
      </c>
      <c r="X295" s="68">
        <f t="shared" si="28"/>
        <v>15696</v>
      </c>
      <c r="Y295" s="69">
        <f>+ROUND(M295*Parámetros!$C$105,0)</f>
        <v>0</v>
      </c>
      <c r="Z295" s="69">
        <f>+ROUND(N295*Parámetros!$C$106,0)</f>
        <v>0</v>
      </c>
      <c r="AA295" s="69">
        <f>+ROUND(O295*Parámetros!$C$107,0)</f>
        <v>3</v>
      </c>
      <c r="AB295" s="69">
        <f>+ROUND(P295*Parámetros!$C$108,0)</f>
        <v>8</v>
      </c>
      <c r="AC295" s="69">
        <f>+ROUND(Q295*Parámetros!$C$109,0)</f>
        <v>13</v>
      </c>
      <c r="AD295" s="69">
        <f>+ROUND(R295*Parámetros!$C$110,0)</f>
        <v>35</v>
      </c>
      <c r="AE295" s="69">
        <f>+ROUND(S295*Parámetros!$C$111,0)</f>
        <v>69</v>
      </c>
      <c r="AF295" s="69">
        <f>+ROUND(T295*Parámetros!$C$112,0)</f>
        <v>87</v>
      </c>
      <c r="AG295" s="69">
        <f>+ROUND(U295*Parámetros!$C$113,0)</f>
        <v>169</v>
      </c>
      <c r="AH295" s="69">
        <f t="shared" si="32"/>
        <v>384</v>
      </c>
      <c r="AI295" s="148">
        <f t="shared" si="34"/>
        <v>325</v>
      </c>
      <c r="AJ295" s="68">
        <f t="shared" si="29"/>
        <v>4275</v>
      </c>
    </row>
    <row r="296" spans="1:36" x14ac:dyDescent="0.25">
      <c r="A296" s="22">
        <v>44178</v>
      </c>
      <c r="B296" s="145">
        <f t="shared" si="30"/>
        <v>286</v>
      </c>
      <c r="C296" s="65">
        <f>+'Modelo predictivo'!N293</f>
        <v>22681.252868376672</v>
      </c>
      <c r="D296" s="68">
        <f>+$C296*'Estructura Poblacion'!C$19</f>
        <v>925.24649815521434</v>
      </c>
      <c r="E296" s="68">
        <f>+$C296*'Estructura Poblacion'!D$19</f>
        <v>1521.6328985317434</v>
      </c>
      <c r="F296" s="68">
        <f>+$C296*'Estructura Poblacion'!E$19</f>
        <v>4617.8337675666353</v>
      </c>
      <c r="G296" s="68">
        <f>+$C296*'Estructura Poblacion'!F$19</f>
        <v>5270.3143926814219</v>
      </c>
      <c r="H296" s="68">
        <f>+$C296*'Estructura Poblacion'!G$19</f>
        <v>4220.1657814757746</v>
      </c>
      <c r="I296" s="68">
        <f>+$C296*'Estructura Poblacion'!H$19</f>
        <v>2872.363337627422</v>
      </c>
      <c r="J296" s="68">
        <f>+$C296*'Estructura Poblacion'!I$19</f>
        <v>1527.7970990524311</v>
      </c>
      <c r="K296" s="68">
        <f>+$C296*'Estructura Poblacion'!J$19</f>
        <v>841.56747608687976</v>
      </c>
      <c r="L296" s="68">
        <f>+$C296*'Estructura Poblacion'!K$19</f>
        <v>884.33161719915029</v>
      </c>
      <c r="M296" s="147">
        <f>+ROUND(D296*Parámetros!$B$105,0)</f>
        <v>1</v>
      </c>
      <c r="N296" s="147">
        <f>+ROUND(E296*Parámetros!$B$106,0)</f>
        <v>5</v>
      </c>
      <c r="O296" s="147">
        <f>+ROUND(F296*Parámetros!$B$107,0)</f>
        <v>55</v>
      </c>
      <c r="P296" s="147">
        <f>+ROUND(G296*Parámetros!$B$108,0)</f>
        <v>169</v>
      </c>
      <c r="Q296" s="147">
        <f>+ROUND(H296*Parámetros!$B$109,0)</f>
        <v>207</v>
      </c>
      <c r="R296" s="147">
        <f>+ROUND(I296*Parámetros!$B$110,0)</f>
        <v>293</v>
      </c>
      <c r="S296" s="147">
        <f>+ROUND(J296*Parámetros!$B$111,0)</f>
        <v>254</v>
      </c>
      <c r="T296" s="147">
        <f>+ROUND(K296*Parámetros!$B$112,0)</f>
        <v>205</v>
      </c>
      <c r="U296" s="147">
        <f>+ROUND(L296*Parámetros!$B$113,0)</f>
        <v>241</v>
      </c>
      <c r="V296" s="147">
        <f t="shared" si="31"/>
        <v>1430</v>
      </c>
      <c r="W296" s="147">
        <f t="shared" si="33"/>
        <v>1210</v>
      </c>
      <c r="X296" s="68">
        <f t="shared" si="28"/>
        <v>15916</v>
      </c>
      <c r="Y296" s="69">
        <f>+ROUND(M296*Parámetros!$C$105,0)</f>
        <v>0</v>
      </c>
      <c r="Z296" s="69">
        <f>+ROUND(N296*Parámetros!$C$106,0)</f>
        <v>0</v>
      </c>
      <c r="AA296" s="69">
        <f>+ROUND(O296*Parámetros!$C$107,0)</f>
        <v>3</v>
      </c>
      <c r="AB296" s="69">
        <f>+ROUND(P296*Parámetros!$C$108,0)</f>
        <v>8</v>
      </c>
      <c r="AC296" s="69">
        <f>+ROUND(Q296*Parámetros!$C$109,0)</f>
        <v>13</v>
      </c>
      <c r="AD296" s="69">
        <f>+ROUND(R296*Parámetros!$C$110,0)</f>
        <v>36</v>
      </c>
      <c r="AE296" s="69">
        <f>+ROUND(S296*Parámetros!$C$111,0)</f>
        <v>70</v>
      </c>
      <c r="AF296" s="69">
        <f>+ROUND(T296*Parámetros!$C$112,0)</f>
        <v>89</v>
      </c>
      <c r="AG296" s="69">
        <f>+ROUND(U296*Parámetros!$C$113,0)</f>
        <v>171</v>
      </c>
      <c r="AH296" s="69">
        <f t="shared" si="32"/>
        <v>390</v>
      </c>
      <c r="AI296" s="148">
        <f t="shared" si="34"/>
        <v>329</v>
      </c>
      <c r="AJ296" s="68">
        <f t="shared" si="29"/>
        <v>4336</v>
      </c>
    </row>
    <row r="297" spans="1:36" x14ac:dyDescent="0.25">
      <c r="A297" s="22">
        <v>44179</v>
      </c>
      <c r="B297" s="145">
        <f t="shared" si="30"/>
        <v>287</v>
      </c>
      <c r="C297" s="65">
        <f>+'Modelo predictivo'!N294</f>
        <v>22989.930241540074</v>
      </c>
      <c r="D297" s="68">
        <f>+$C297*'Estructura Poblacion'!C$19</f>
        <v>937.83851237226804</v>
      </c>
      <c r="E297" s="68">
        <f>+$C297*'Estructura Poblacion'!D$19</f>
        <v>1542.3413509599893</v>
      </c>
      <c r="F297" s="68">
        <f>+$C297*'Estructura Poblacion'!E$19</f>
        <v>4680.6795373902733</v>
      </c>
      <c r="G297" s="68">
        <f>+$C297*'Estructura Poblacion'!F$19</f>
        <v>5342.0400073076926</v>
      </c>
      <c r="H297" s="68">
        <f>+$C297*'Estructura Poblacion'!G$19</f>
        <v>4277.5995438565233</v>
      </c>
      <c r="I297" s="68">
        <f>+$C297*'Estructura Poblacion'!H$19</f>
        <v>2911.4543691050471</v>
      </c>
      <c r="J297" s="68">
        <f>+$C297*'Estructura Poblacion'!I$19</f>
        <v>1548.5894423149011</v>
      </c>
      <c r="K297" s="68">
        <f>+$C297*'Estructura Poblacion'!J$19</f>
        <v>853.02067222933977</v>
      </c>
      <c r="L297" s="68">
        <f>+$C297*'Estructura Poblacion'!K$19</f>
        <v>896.36680600404077</v>
      </c>
      <c r="M297" s="147">
        <f>+ROUND(D297*Parámetros!$B$105,0)</f>
        <v>1</v>
      </c>
      <c r="N297" s="147">
        <f>+ROUND(E297*Parámetros!$B$106,0)</f>
        <v>5</v>
      </c>
      <c r="O297" s="147">
        <f>+ROUND(F297*Parámetros!$B$107,0)</f>
        <v>56</v>
      </c>
      <c r="P297" s="147">
        <f>+ROUND(G297*Parámetros!$B$108,0)</f>
        <v>171</v>
      </c>
      <c r="Q297" s="147">
        <f>+ROUND(H297*Parámetros!$B$109,0)</f>
        <v>210</v>
      </c>
      <c r="R297" s="147">
        <f>+ROUND(I297*Parámetros!$B$110,0)</f>
        <v>297</v>
      </c>
      <c r="S297" s="147">
        <f>+ROUND(J297*Parámetros!$B$111,0)</f>
        <v>257</v>
      </c>
      <c r="T297" s="147">
        <f>+ROUND(K297*Parámetros!$B$112,0)</f>
        <v>207</v>
      </c>
      <c r="U297" s="147">
        <f>+ROUND(L297*Parámetros!$B$113,0)</f>
        <v>245</v>
      </c>
      <c r="V297" s="147">
        <f t="shared" si="31"/>
        <v>1449</v>
      </c>
      <c r="W297" s="147">
        <f t="shared" si="33"/>
        <v>1229</v>
      </c>
      <c r="X297" s="68">
        <f t="shared" si="28"/>
        <v>16136</v>
      </c>
      <c r="Y297" s="69">
        <f>+ROUND(M297*Parámetros!$C$105,0)</f>
        <v>0</v>
      </c>
      <c r="Z297" s="69">
        <f>+ROUND(N297*Parámetros!$C$106,0)</f>
        <v>0</v>
      </c>
      <c r="AA297" s="69">
        <f>+ROUND(O297*Parámetros!$C$107,0)</f>
        <v>3</v>
      </c>
      <c r="AB297" s="69">
        <f>+ROUND(P297*Parámetros!$C$108,0)</f>
        <v>9</v>
      </c>
      <c r="AC297" s="69">
        <f>+ROUND(Q297*Parámetros!$C$109,0)</f>
        <v>13</v>
      </c>
      <c r="AD297" s="69">
        <f>+ROUND(R297*Parámetros!$C$110,0)</f>
        <v>36</v>
      </c>
      <c r="AE297" s="69">
        <f>+ROUND(S297*Parámetros!$C$111,0)</f>
        <v>70</v>
      </c>
      <c r="AF297" s="69">
        <f>+ROUND(T297*Parámetros!$C$112,0)</f>
        <v>89</v>
      </c>
      <c r="AG297" s="69">
        <f>+ROUND(U297*Parámetros!$C$113,0)</f>
        <v>174</v>
      </c>
      <c r="AH297" s="69">
        <f t="shared" si="32"/>
        <v>394</v>
      </c>
      <c r="AI297" s="148">
        <f t="shared" si="34"/>
        <v>334</v>
      </c>
      <c r="AJ297" s="68">
        <f t="shared" si="29"/>
        <v>4396</v>
      </c>
    </row>
    <row r="298" spans="1:36" x14ac:dyDescent="0.25">
      <c r="A298" s="22">
        <v>44180</v>
      </c>
      <c r="B298" s="145">
        <f t="shared" si="30"/>
        <v>288</v>
      </c>
      <c r="C298" s="65">
        <f>+'Modelo predictivo'!N295</f>
        <v>23301.589080624282</v>
      </c>
      <c r="D298" s="68">
        <f>+$C298*'Estructura Poblacion'!C$19</f>
        <v>950.55215086283977</v>
      </c>
      <c r="E298" s="68">
        <f>+$C298*'Estructura Poblacion'!D$19</f>
        <v>1563.2498230545771</v>
      </c>
      <c r="F298" s="68">
        <f>+$C298*'Estructura Poblacion'!E$19</f>
        <v>4744.1323245636959</v>
      </c>
      <c r="G298" s="68">
        <f>+$C298*'Estructura Poblacion'!F$19</f>
        <v>5414.4584083000818</v>
      </c>
      <c r="H298" s="68">
        <f>+$C298*'Estructura Poblacion'!G$19</f>
        <v>4335.5880498632359</v>
      </c>
      <c r="I298" s="68">
        <f>+$C298*'Estructura Poblacion'!H$19</f>
        <v>2950.9229746722967</v>
      </c>
      <c r="J298" s="68">
        <f>+$C298*'Estructura Poblacion'!I$19</f>
        <v>1569.582615532011</v>
      </c>
      <c r="K298" s="68">
        <f>+$C298*'Estructura Poblacion'!J$19</f>
        <v>864.58449298167352</v>
      </c>
      <c r="L298" s="68">
        <f>+$C298*'Estructura Poblacion'!K$19</f>
        <v>908.51824079387188</v>
      </c>
      <c r="M298" s="147">
        <f>+ROUND(D298*Parámetros!$B$105,0)</f>
        <v>1</v>
      </c>
      <c r="N298" s="147">
        <f>+ROUND(E298*Parámetros!$B$106,0)</f>
        <v>5</v>
      </c>
      <c r="O298" s="147">
        <f>+ROUND(F298*Parámetros!$B$107,0)</f>
        <v>57</v>
      </c>
      <c r="P298" s="147">
        <f>+ROUND(G298*Parámetros!$B$108,0)</f>
        <v>173</v>
      </c>
      <c r="Q298" s="147">
        <f>+ROUND(H298*Parámetros!$B$109,0)</f>
        <v>212</v>
      </c>
      <c r="R298" s="147">
        <f>+ROUND(I298*Parámetros!$B$110,0)</f>
        <v>301</v>
      </c>
      <c r="S298" s="147">
        <f>+ROUND(J298*Parámetros!$B$111,0)</f>
        <v>261</v>
      </c>
      <c r="T298" s="147">
        <f>+ROUND(K298*Parámetros!$B$112,0)</f>
        <v>210</v>
      </c>
      <c r="U298" s="147">
        <f>+ROUND(L298*Parámetros!$B$113,0)</f>
        <v>248</v>
      </c>
      <c r="V298" s="147">
        <f t="shared" si="31"/>
        <v>1468</v>
      </c>
      <c r="W298" s="147">
        <f t="shared" si="33"/>
        <v>1244</v>
      </c>
      <c r="X298" s="68">
        <f t="shared" si="28"/>
        <v>16360</v>
      </c>
      <c r="Y298" s="69">
        <f>+ROUND(M298*Parámetros!$C$105,0)</f>
        <v>0</v>
      </c>
      <c r="Z298" s="69">
        <f>+ROUND(N298*Parámetros!$C$106,0)</f>
        <v>0</v>
      </c>
      <c r="AA298" s="69">
        <f>+ROUND(O298*Parámetros!$C$107,0)</f>
        <v>3</v>
      </c>
      <c r="AB298" s="69">
        <f>+ROUND(P298*Parámetros!$C$108,0)</f>
        <v>9</v>
      </c>
      <c r="AC298" s="69">
        <f>+ROUND(Q298*Parámetros!$C$109,0)</f>
        <v>13</v>
      </c>
      <c r="AD298" s="69">
        <f>+ROUND(R298*Parámetros!$C$110,0)</f>
        <v>37</v>
      </c>
      <c r="AE298" s="69">
        <f>+ROUND(S298*Parámetros!$C$111,0)</f>
        <v>72</v>
      </c>
      <c r="AF298" s="69">
        <f>+ROUND(T298*Parámetros!$C$112,0)</f>
        <v>91</v>
      </c>
      <c r="AG298" s="69">
        <f>+ROUND(U298*Parámetros!$C$113,0)</f>
        <v>176</v>
      </c>
      <c r="AH298" s="69">
        <f t="shared" si="32"/>
        <v>401</v>
      </c>
      <c r="AI298" s="148">
        <f t="shared" si="34"/>
        <v>338</v>
      </c>
      <c r="AJ298" s="68">
        <f t="shared" si="29"/>
        <v>4459</v>
      </c>
    </row>
    <row r="299" spans="1:36" x14ac:dyDescent="0.25">
      <c r="A299" s="22">
        <v>44181</v>
      </c>
      <c r="B299" s="145">
        <f t="shared" si="30"/>
        <v>289</v>
      </c>
      <c r="C299" s="65">
        <f>+'Modelo predictivo'!N296</f>
        <v>23616.220577612519</v>
      </c>
      <c r="D299" s="68">
        <f>+$C299*'Estructura Poblacion'!C$19</f>
        <v>963.38705431755943</v>
      </c>
      <c r="E299" s="68">
        <f>+$C299*'Estructura Poblacion'!D$19</f>
        <v>1584.3577239059932</v>
      </c>
      <c r="F299" s="68">
        <f>+$C299*'Estructura Poblacion'!E$19</f>
        <v>4808.1903358016043</v>
      </c>
      <c r="G299" s="68">
        <f>+$C299*'Estructura Poblacion'!F$19</f>
        <v>5487.5675489895693</v>
      </c>
      <c r="H299" s="68">
        <f>+$C299*'Estructura Poblacion'!G$19</f>
        <v>4394.129660640634</v>
      </c>
      <c r="I299" s="68">
        <f>+$C299*'Estructura Poblacion'!H$19</f>
        <v>2990.7680388782464</v>
      </c>
      <c r="J299" s="68">
        <f>+$C299*'Estructura Poblacion'!I$19</f>
        <v>1590.7760254004472</v>
      </c>
      <c r="K299" s="68">
        <f>+$C299*'Estructura Poblacion'!J$19</f>
        <v>876.25861153034509</v>
      </c>
      <c r="L299" s="68">
        <f>+$C299*'Estructura Poblacion'!K$19</f>
        <v>920.78557814812052</v>
      </c>
      <c r="M299" s="147">
        <f>+ROUND(D299*Parámetros!$B$105,0)</f>
        <v>1</v>
      </c>
      <c r="N299" s="147">
        <f>+ROUND(E299*Parámetros!$B$106,0)</f>
        <v>5</v>
      </c>
      <c r="O299" s="147">
        <f>+ROUND(F299*Parámetros!$B$107,0)</f>
        <v>58</v>
      </c>
      <c r="P299" s="147">
        <f>+ROUND(G299*Parámetros!$B$108,0)</f>
        <v>176</v>
      </c>
      <c r="Q299" s="147">
        <f>+ROUND(H299*Parámetros!$B$109,0)</f>
        <v>215</v>
      </c>
      <c r="R299" s="147">
        <f>+ROUND(I299*Parámetros!$B$110,0)</f>
        <v>305</v>
      </c>
      <c r="S299" s="147">
        <f>+ROUND(J299*Parámetros!$B$111,0)</f>
        <v>264</v>
      </c>
      <c r="T299" s="147">
        <f>+ROUND(K299*Parámetros!$B$112,0)</f>
        <v>213</v>
      </c>
      <c r="U299" s="147">
        <f>+ROUND(L299*Parámetros!$B$113,0)</f>
        <v>251</v>
      </c>
      <c r="V299" s="147">
        <f t="shared" si="31"/>
        <v>1488</v>
      </c>
      <c r="W299" s="147">
        <f t="shared" si="33"/>
        <v>1263</v>
      </c>
      <c r="X299" s="68">
        <f t="shared" si="28"/>
        <v>16585</v>
      </c>
      <c r="Y299" s="69">
        <f>+ROUND(M299*Parámetros!$C$105,0)</f>
        <v>0</v>
      </c>
      <c r="Z299" s="69">
        <f>+ROUND(N299*Parámetros!$C$106,0)</f>
        <v>0</v>
      </c>
      <c r="AA299" s="69">
        <f>+ROUND(O299*Parámetros!$C$107,0)</f>
        <v>3</v>
      </c>
      <c r="AB299" s="69">
        <f>+ROUND(P299*Parámetros!$C$108,0)</f>
        <v>9</v>
      </c>
      <c r="AC299" s="69">
        <f>+ROUND(Q299*Parámetros!$C$109,0)</f>
        <v>14</v>
      </c>
      <c r="AD299" s="69">
        <f>+ROUND(R299*Parámetros!$C$110,0)</f>
        <v>37</v>
      </c>
      <c r="AE299" s="69">
        <f>+ROUND(S299*Parámetros!$C$111,0)</f>
        <v>72</v>
      </c>
      <c r="AF299" s="69">
        <f>+ROUND(T299*Parámetros!$C$112,0)</f>
        <v>92</v>
      </c>
      <c r="AG299" s="69">
        <f>+ROUND(U299*Parámetros!$C$113,0)</f>
        <v>178</v>
      </c>
      <c r="AH299" s="69">
        <f t="shared" si="32"/>
        <v>405</v>
      </c>
      <c r="AI299" s="148">
        <f t="shared" si="34"/>
        <v>343</v>
      </c>
      <c r="AJ299" s="68">
        <f t="shared" si="29"/>
        <v>4521</v>
      </c>
    </row>
    <row r="300" spans="1:36" x14ac:dyDescent="0.25">
      <c r="A300" s="22">
        <v>44182</v>
      </c>
      <c r="B300" s="145">
        <f t="shared" si="30"/>
        <v>290</v>
      </c>
      <c r="C300" s="65">
        <f>+'Modelo predictivo'!N297</f>
        <v>23933.814526923001</v>
      </c>
      <c r="D300" s="68">
        <f>+$C300*'Estructura Poblacion'!C$19</f>
        <v>976.34280641556245</v>
      </c>
      <c r="E300" s="68">
        <f>+$C300*'Estructura Poblacion'!D$19</f>
        <v>1605.6643688453139</v>
      </c>
      <c r="F300" s="68">
        <f>+$C300*'Estructura Poblacion'!E$19</f>
        <v>4872.8514932787375</v>
      </c>
      <c r="G300" s="68">
        <f>+$C300*'Estructura Poblacion'!F$19</f>
        <v>5561.3650579628629</v>
      </c>
      <c r="H300" s="68">
        <f>+$C300*'Estructura Poblacion'!G$19</f>
        <v>4453.222477296832</v>
      </c>
      <c r="I300" s="68">
        <f>+$C300*'Estructura Poblacion'!H$19</f>
        <v>3030.9882692837555</v>
      </c>
      <c r="J300" s="68">
        <f>+$C300*'Estructura Poblacion'!I$19</f>
        <v>1612.1689844776627</v>
      </c>
      <c r="K300" s="68">
        <f>+$C300*'Estructura Poblacion'!J$19</f>
        <v>888.04264920642674</v>
      </c>
      <c r="L300" s="68">
        <f>+$C300*'Estructura Poblacion'!K$19</f>
        <v>933.16842015584712</v>
      </c>
      <c r="M300" s="147">
        <f>+ROUND(D300*Parámetros!$B$105,0)</f>
        <v>1</v>
      </c>
      <c r="N300" s="147">
        <f>+ROUND(E300*Parámetros!$B$106,0)</f>
        <v>5</v>
      </c>
      <c r="O300" s="147">
        <f>+ROUND(F300*Parámetros!$B$107,0)</f>
        <v>58</v>
      </c>
      <c r="P300" s="147">
        <f>+ROUND(G300*Parámetros!$B$108,0)</f>
        <v>178</v>
      </c>
      <c r="Q300" s="147">
        <f>+ROUND(H300*Parámetros!$B$109,0)</f>
        <v>218</v>
      </c>
      <c r="R300" s="147">
        <f>+ROUND(I300*Parámetros!$B$110,0)</f>
        <v>309</v>
      </c>
      <c r="S300" s="147">
        <f>+ROUND(J300*Parámetros!$B$111,0)</f>
        <v>268</v>
      </c>
      <c r="T300" s="147">
        <f>+ROUND(K300*Parámetros!$B$112,0)</f>
        <v>216</v>
      </c>
      <c r="U300" s="147">
        <f>+ROUND(L300*Parámetros!$B$113,0)</f>
        <v>255</v>
      </c>
      <c r="V300" s="147">
        <f t="shared" si="31"/>
        <v>1508</v>
      </c>
      <c r="W300" s="147">
        <f t="shared" si="33"/>
        <v>1279</v>
      </c>
      <c r="X300" s="68">
        <f t="shared" si="28"/>
        <v>16814</v>
      </c>
      <c r="Y300" s="69">
        <f>+ROUND(M300*Parámetros!$C$105,0)</f>
        <v>0</v>
      </c>
      <c r="Z300" s="69">
        <f>+ROUND(N300*Parámetros!$C$106,0)</f>
        <v>0</v>
      </c>
      <c r="AA300" s="69">
        <f>+ROUND(O300*Parámetros!$C$107,0)</f>
        <v>3</v>
      </c>
      <c r="AB300" s="69">
        <f>+ROUND(P300*Parámetros!$C$108,0)</f>
        <v>9</v>
      </c>
      <c r="AC300" s="69">
        <f>+ROUND(Q300*Parámetros!$C$109,0)</f>
        <v>14</v>
      </c>
      <c r="AD300" s="69">
        <f>+ROUND(R300*Parámetros!$C$110,0)</f>
        <v>38</v>
      </c>
      <c r="AE300" s="69">
        <f>+ROUND(S300*Parámetros!$C$111,0)</f>
        <v>73</v>
      </c>
      <c r="AF300" s="69">
        <f>+ROUND(T300*Parámetros!$C$112,0)</f>
        <v>93</v>
      </c>
      <c r="AG300" s="69">
        <f>+ROUND(U300*Parámetros!$C$113,0)</f>
        <v>181</v>
      </c>
      <c r="AH300" s="69">
        <f t="shared" si="32"/>
        <v>411</v>
      </c>
      <c r="AI300" s="148">
        <f t="shared" si="34"/>
        <v>349</v>
      </c>
      <c r="AJ300" s="68">
        <f t="shared" si="29"/>
        <v>4583</v>
      </c>
    </row>
    <row r="301" spans="1:36" x14ac:dyDescent="0.25">
      <c r="A301" s="22">
        <v>44183</v>
      </c>
      <c r="B301" s="145">
        <f t="shared" si="30"/>
        <v>291</v>
      </c>
      <c r="C301" s="65">
        <f>+'Modelo predictivo'!N298</f>
        <v>24254.359289467335</v>
      </c>
      <c r="D301" s="68">
        <f>+$C301*'Estructura Poblacion'!C$19</f>
        <v>989.41893235830742</v>
      </c>
      <c r="E301" s="68">
        <f>+$C301*'Estructura Poblacion'!D$19</f>
        <v>1627.1689770329663</v>
      </c>
      <c r="F301" s="68">
        <f>+$C301*'Estructura Poblacion'!E$19</f>
        <v>4938.1134273122698</v>
      </c>
      <c r="G301" s="68">
        <f>+$C301*'Estructura Poblacion'!F$19</f>
        <v>5635.8482307108488</v>
      </c>
      <c r="H301" s="68">
        <f>+$C301*'Estructura Poblacion'!G$19</f>
        <v>4512.8643342158985</v>
      </c>
      <c r="I301" s="68">
        <f>+$C301*'Estructura Poblacion'!H$19</f>
        <v>3071.5821919098089</v>
      </c>
      <c r="J301" s="68">
        <f>+$C301*'Estructura Poblacion'!I$19</f>
        <v>1633.7607087608696</v>
      </c>
      <c r="K301" s="68">
        <f>+$C301*'Estructura Poblacion'!J$19</f>
        <v>899.93617415201811</v>
      </c>
      <c r="L301" s="68">
        <f>+$C301*'Estructura Poblacion'!K$19</f>
        <v>945.66631301434848</v>
      </c>
      <c r="M301" s="147">
        <f>+ROUND(D301*Parámetros!$B$105,0)</f>
        <v>1</v>
      </c>
      <c r="N301" s="147">
        <f>+ROUND(E301*Parámetros!$B$106,0)</f>
        <v>5</v>
      </c>
      <c r="O301" s="147">
        <f>+ROUND(F301*Parámetros!$B$107,0)</f>
        <v>59</v>
      </c>
      <c r="P301" s="147">
        <f>+ROUND(G301*Parámetros!$B$108,0)</f>
        <v>180</v>
      </c>
      <c r="Q301" s="147">
        <f>+ROUND(H301*Parámetros!$B$109,0)</f>
        <v>221</v>
      </c>
      <c r="R301" s="147">
        <f>+ROUND(I301*Parámetros!$B$110,0)</f>
        <v>313</v>
      </c>
      <c r="S301" s="147">
        <f>+ROUND(J301*Parámetros!$B$111,0)</f>
        <v>271</v>
      </c>
      <c r="T301" s="147">
        <f>+ROUND(K301*Parámetros!$B$112,0)</f>
        <v>219</v>
      </c>
      <c r="U301" s="147">
        <f>+ROUND(L301*Parámetros!$B$113,0)</f>
        <v>258</v>
      </c>
      <c r="V301" s="147">
        <f t="shared" si="31"/>
        <v>1527</v>
      </c>
      <c r="W301" s="147">
        <f t="shared" si="33"/>
        <v>1297</v>
      </c>
      <c r="X301" s="68">
        <f t="shared" si="28"/>
        <v>17044</v>
      </c>
      <c r="Y301" s="69">
        <f>+ROUND(M301*Parámetros!$C$105,0)</f>
        <v>0</v>
      </c>
      <c r="Z301" s="69">
        <f>+ROUND(N301*Parámetros!$C$106,0)</f>
        <v>0</v>
      </c>
      <c r="AA301" s="69">
        <f>+ROUND(O301*Parámetros!$C$107,0)</f>
        <v>3</v>
      </c>
      <c r="AB301" s="69">
        <f>+ROUND(P301*Parámetros!$C$108,0)</f>
        <v>9</v>
      </c>
      <c r="AC301" s="69">
        <f>+ROUND(Q301*Parámetros!$C$109,0)</f>
        <v>14</v>
      </c>
      <c r="AD301" s="69">
        <f>+ROUND(R301*Parámetros!$C$110,0)</f>
        <v>38</v>
      </c>
      <c r="AE301" s="69">
        <f>+ROUND(S301*Parámetros!$C$111,0)</f>
        <v>74</v>
      </c>
      <c r="AF301" s="69">
        <f>+ROUND(T301*Parámetros!$C$112,0)</f>
        <v>95</v>
      </c>
      <c r="AG301" s="69">
        <f>+ROUND(U301*Parámetros!$C$113,0)</f>
        <v>183</v>
      </c>
      <c r="AH301" s="69">
        <f t="shared" si="32"/>
        <v>416</v>
      </c>
      <c r="AI301" s="148">
        <f t="shared" si="34"/>
        <v>353</v>
      </c>
      <c r="AJ301" s="68">
        <f t="shared" si="29"/>
        <v>4646</v>
      </c>
    </row>
    <row r="302" spans="1:36" x14ac:dyDescent="0.25">
      <c r="A302" s="22">
        <v>44184</v>
      </c>
      <c r="B302" s="145">
        <f t="shared" si="30"/>
        <v>292</v>
      </c>
      <c r="C302" s="65">
        <f>+'Modelo predictivo'!N299</f>
        <v>24577.841756686568</v>
      </c>
      <c r="D302" s="68">
        <f>+$C302*'Estructura Poblacion'!C$19</f>
        <v>1002.6148974024829</v>
      </c>
      <c r="E302" s="68">
        <f>+$C302*'Estructura Poblacion'!D$19</f>
        <v>1648.870669045989</v>
      </c>
      <c r="F302" s="68">
        <f>+$C302*'Estructura Poblacion'!E$19</f>
        <v>5003.9734690396581</v>
      </c>
      <c r="G302" s="68">
        <f>+$C302*'Estructura Poblacion'!F$19</f>
        <v>5711.0140212718552</v>
      </c>
      <c r="H302" s="68">
        <f>+$C302*'Estructura Poblacion'!G$19</f>
        <v>4573.0527923662557</v>
      </c>
      <c r="I302" s="68">
        <f>+$C302*'Estructura Poblacion'!H$19</f>
        <v>3112.5481466830247</v>
      </c>
      <c r="J302" s="68">
        <f>+$C302*'Estructura Poblacion'!I$19</f>
        <v>1655.5503152645265</v>
      </c>
      <c r="K302" s="68">
        <f>+$C302*'Estructura Poblacion'!J$19</f>
        <v>911.93869998583602</v>
      </c>
      <c r="L302" s="68">
        <f>+$C302*'Estructura Poblacion'!K$19</f>
        <v>958.27874562694024</v>
      </c>
      <c r="M302" s="147">
        <f>+ROUND(D302*Parámetros!$B$105,0)</f>
        <v>1</v>
      </c>
      <c r="N302" s="147">
        <f>+ROUND(E302*Parámetros!$B$106,0)</f>
        <v>5</v>
      </c>
      <c r="O302" s="147">
        <f>+ROUND(F302*Parámetros!$B$107,0)</f>
        <v>60</v>
      </c>
      <c r="P302" s="147">
        <f>+ROUND(G302*Parámetros!$B$108,0)</f>
        <v>183</v>
      </c>
      <c r="Q302" s="147">
        <f>+ROUND(H302*Parámetros!$B$109,0)</f>
        <v>224</v>
      </c>
      <c r="R302" s="147">
        <f>+ROUND(I302*Parámetros!$B$110,0)</f>
        <v>317</v>
      </c>
      <c r="S302" s="147">
        <f>+ROUND(J302*Parámetros!$B$111,0)</f>
        <v>275</v>
      </c>
      <c r="T302" s="147">
        <f>+ROUND(K302*Parámetros!$B$112,0)</f>
        <v>222</v>
      </c>
      <c r="U302" s="147">
        <f>+ROUND(L302*Parámetros!$B$113,0)</f>
        <v>262</v>
      </c>
      <c r="V302" s="147">
        <f t="shared" si="31"/>
        <v>1549</v>
      </c>
      <c r="W302" s="147">
        <f t="shared" si="33"/>
        <v>1315</v>
      </c>
      <c r="X302" s="68">
        <f t="shared" si="28"/>
        <v>17278</v>
      </c>
      <c r="Y302" s="69">
        <f>+ROUND(M302*Parámetros!$C$105,0)</f>
        <v>0</v>
      </c>
      <c r="Z302" s="69">
        <f>+ROUND(N302*Parámetros!$C$106,0)</f>
        <v>0</v>
      </c>
      <c r="AA302" s="69">
        <f>+ROUND(O302*Parámetros!$C$107,0)</f>
        <v>3</v>
      </c>
      <c r="AB302" s="69">
        <f>+ROUND(P302*Parámetros!$C$108,0)</f>
        <v>9</v>
      </c>
      <c r="AC302" s="69">
        <f>+ROUND(Q302*Parámetros!$C$109,0)</f>
        <v>14</v>
      </c>
      <c r="AD302" s="69">
        <f>+ROUND(R302*Parámetros!$C$110,0)</f>
        <v>39</v>
      </c>
      <c r="AE302" s="69">
        <f>+ROUND(S302*Parámetros!$C$111,0)</f>
        <v>75</v>
      </c>
      <c r="AF302" s="69">
        <f>+ROUND(T302*Parámetros!$C$112,0)</f>
        <v>96</v>
      </c>
      <c r="AG302" s="69">
        <f>+ROUND(U302*Parámetros!$C$113,0)</f>
        <v>186</v>
      </c>
      <c r="AH302" s="69">
        <f t="shared" si="32"/>
        <v>422</v>
      </c>
      <c r="AI302" s="148">
        <f t="shared" si="34"/>
        <v>358</v>
      </c>
      <c r="AJ302" s="68">
        <f t="shared" si="29"/>
        <v>4710</v>
      </c>
    </row>
    <row r="303" spans="1:36" x14ac:dyDescent="0.25">
      <c r="A303" s="22">
        <v>44185</v>
      </c>
      <c r="B303" s="145">
        <f t="shared" si="30"/>
        <v>293</v>
      </c>
      <c r="C303" s="65">
        <f>+'Modelo predictivo'!N300</f>
        <v>24904.247314542532</v>
      </c>
      <c r="D303" s="68">
        <f>+$C303*'Estructura Poblacion'!C$19</f>
        <v>1015.9301053910903</v>
      </c>
      <c r="E303" s="68">
        <f>+$C303*'Estructura Poblacion'!D$19</f>
        <v>1670.7684644622962</v>
      </c>
      <c r="F303" s="68">
        <f>+$C303*'Estructura Poblacion'!E$19</f>
        <v>5070.4286430873944</v>
      </c>
      <c r="G303" s="68">
        <f>+$C303*'Estructura Poblacion'!F$19</f>
        <v>5786.8590338645226</v>
      </c>
      <c r="H303" s="68">
        <f>+$C303*'Estructura Poblacion'!G$19</f>
        <v>4633.7851326007676</v>
      </c>
      <c r="I303" s="68">
        <f>+$C303*'Estructura Poblacion'!H$19</f>
        <v>3153.8842828755046</v>
      </c>
      <c r="J303" s="68">
        <f>+$C303*'Estructura Poblacion'!I$19</f>
        <v>1677.5368195948149</v>
      </c>
      <c r="K303" s="68">
        <f>+$C303*'Estructura Poblacion'!J$19</f>
        <v>924.04968446714588</v>
      </c>
      <c r="L303" s="68">
        <f>+$C303*'Estructura Poblacion'!K$19</f>
        <v>971.00514819899604</v>
      </c>
      <c r="M303" s="147">
        <f>+ROUND(D303*Parámetros!$B$105,0)</f>
        <v>1</v>
      </c>
      <c r="N303" s="147">
        <f>+ROUND(E303*Parámetros!$B$106,0)</f>
        <v>5</v>
      </c>
      <c r="O303" s="147">
        <f>+ROUND(F303*Parámetros!$B$107,0)</f>
        <v>61</v>
      </c>
      <c r="P303" s="147">
        <f>+ROUND(G303*Parámetros!$B$108,0)</f>
        <v>185</v>
      </c>
      <c r="Q303" s="147">
        <f>+ROUND(H303*Parámetros!$B$109,0)</f>
        <v>227</v>
      </c>
      <c r="R303" s="147">
        <f>+ROUND(I303*Parámetros!$B$110,0)</f>
        <v>322</v>
      </c>
      <c r="S303" s="147">
        <f>+ROUND(J303*Parámetros!$B$111,0)</f>
        <v>278</v>
      </c>
      <c r="T303" s="147">
        <f>+ROUND(K303*Parámetros!$B$112,0)</f>
        <v>225</v>
      </c>
      <c r="U303" s="147">
        <f>+ROUND(L303*Parámetros!$B$113,0)</f>
        <v>265</v>
      </c>
      <c r="V303" s="147">
        <f t="shared" si="31"/>
        <v>1569</v>
      </c>
      <c r="W303" s="147">
        <f t="shared" si="33"/>
        <v>1335</v>
      </c>
      <c r="X303" s="68">
        <f t="shared" si="28"/>
        <v>17512</v>
      </c>
      <c r="Y303" s="69">
        <f>+ROUND(M303*Parámetros!$C$105,0)</f>
        <v>0</v>
      </c>
      <c r="Z303" s="69">
        <f>+ROUND(N303*Parámetros!$C$106,0)</f>
        <v>0</v>
      </c>
      <c r="AA303" s="69">
        <f>+ROUND(O303*Parámetros!$C$107,0)</f>
        <v>3</v>
      </c>
      <c r="AB303" s="69">
        <f>+ROUND(P303*Parámetros!$C$108,0)</f>
        <v>9</v>
      </c>
      <c r="AC303" s="69">
        <f>+ROUND(Q303*Parámetros!$C$109,0)</f>
        <v>14</v>
      </c>
      <c r="AD303" s="69">
        <f>+ROUND(R303*Parámetros!$C$110,0)</f>
        <v>39</v>
      </c>
      <c r="AE303" s="69">
        <f>+ROUND(S303*Parámetros!$C$111,0)</f>
        <v>76</v>
      </c>
      <c r="AF303" s="69">
        <f>+ROUND(T303*Parámetros!$C$112,0)</f>
        <v>97</v>
      </c>
      <c r="AG303" s="69">
        <f>+ROUND(U303*Parámetros!$C$113,0)</f>
        <v>188</v>
      </c>
      <c r="AH303" s="69">
        <f t="shared" si="32"/>
        <v>426</v>
      </c>
      <c r="AI303" s="148">
        <f t="shared" si="34"/>
        <v>364</v>
      </c>
      <c r="AJ303" s="68">
        <f t="shared" si="29"/>
        <v>4772</v>
      </c>
    </row>
    <row r="304" spans="1:36" x14ac:dyDescent="0.25">
      <c r="A304" s="22">
        <v>44186</v>
      </c>
      <c r="B304" s="145">
        <f t="shared" si="30"/>
        <v>294</v>
      </c>
      <c r="C304" s="65">
        <f>+'Modelo predictivo'!N301</f>
        <v>25233.55980758369</v>
      </c>
      <c r="D304" s="68">
        <f>+$C304*'Estructura Poblacion'!C$19</f>
        <v>1029.3638972875649</v>
      </c>
      <c r="E304" s="68">
        <f>+$C304*'Estructura Poblacion'!D$19</f>
        <v>1692.8612794499365</v>
      </c>
      <c r="F304" s="68">
        <f>+$C304*'Estructura Poblacion'!E$19</f>
        <v>5137.4756602549187</v>
      </c>
      <c r="G304" s="68">
        <f>+$C304*'Estructura Poblacion'!F$19</f>
        <v>5863.3795145379881</v>
      </c>
      <c r="H304" s="68">
        <f>+$C304*'Estructura Poblacion'!G$19</f>
        <v>4695.0583489706814</v>
      </c>
      <c r="I304" s="68">
        <f>+$C304*'Estructura Poblacion'!H$19</f>
        <v>3195.5885545541182</v>
      </c>
      <c r="J304" s="68">
        <f>+$C304*'Estructura Poblacion'!I$19</f>
        <v>1699.7191335291341</v>
      </c>
      <c r="K304" s="68">
        <f>+$C304*'Estructura Poblacion'!J$19</f>
        <v>936.26852816245707</v>
      </c>
      <c r="L304" s="68">
        <f>+$C304*'Estructura Poblacion'!K$19</f>
        <v>983.84489083689084</v>
      </c>
      <c r="M304" s="147">
        <f>+ROUND(D304*Parámetros!$B$105,0)</f>
        <v>1</v>
      </c>
      <c r="N304" s="147">
        <f>+ROUND(E304*Parámetros!$B$106,0)</f>
        <v>5</v>
      </c>
      <c r="O304" s="147">
        <f>+ROUND(F304*Parámetros!$B$107,0)</f>
        <v>62</v>
      </c>
      <c r="P304" s="147">
        <f>+ROUND(G304*Parámetros!$B$108,0)</f>
        <v>188</v>
      </c>
      <c r="Q304" s="147">
        <f>+ROUND(H304*Parámetros!$B$109,0)</f>
        <v>230</v>
      </c>
      <c r="R304" s="147">
        <f>+ROUND(I304*Parámetros!$B$110,0)</f>
        <v>326</v>
      </c>
      <c r="S304" s="147">
        <f>+ROUND(J304*Parámetros!$B$111,0)</f>
        <v>282</v>
      </c>
      <c r="T304" s="147">
        <f>+ROUND(K304*Parámetros!$B$112,0)</f>
        <v>228</v>
      </c>
      <c r="U304" s="147">
        <f>+ROUND(L304*Parámetros!$B$113,0)</f>
        <v>269</v>
      </c>
      <c r="V304" s="147">
        <f t="shared" si="31"/>
        <v>1591</v>
      </c>
      <c r="W304" s="147">
        <f t="shared" si="33"/>
        <v>1353</v>
      </c>
      <c r="X304" s="68">
        <f t="shared" si="28"/>
        <v>17750</v>
      </c>
      <c r="Y304" s="69">
        <f>+ROUND(M304*Parámetros!$C$105,0)</f>
        <v>0</v>
      </c>
      <c r="Z304" s="69">
        <f>+ROUND(N304*Parámetros!$C$106,0)</f>
        <v>0</v>
      </c>
      <c r="AA304" s="69">
        <f>+ROUND(O304*Parámetros!$C$107,0)</f>
        <v>3</v>
      </c>
      <c r="AB304" s="69">
        <f>+ROUND(P304*Parámetros!$C$108,0)</f>
        <v>9</v>
      </c>
      <c r="AC304" s="69">
        <f>+ROUND(Q304*Parámetros!$C$109,0)</f>
        <v>14</v>
      </c>
      <c r="AD304" s="69">
        <f>+ROUND(R304*Parámetros!$C$110,0)</f>
        <v>40</v>
      </c>
      <c r="AE304" s="69">
        <f>+ROUND(S304*Parámetros!$C$111,0)</f>
        <v>77</v>
      </c>
      <c r="AF304" s="69">
        <f>+ROUND(T304*Parámetros!$C$112,0)</f>
        <v>98</v>
      </c>
      <c r="AG304" s="69">
        <f>+ROUND(U304*Parámetros!$C$113,0)</f>
        <v>191</v>
      </c>
      <c r="AH304" s="69">
        <f t="shared" si="32"/>
        <v>432</v>
      </c>
      <c r="AI304" s="148">
        <f t="shared" si="34"/>
        <v>369</v>
      </c>
      <c r="AJ304" s="68">
        <f t="shared" si="29"/>
        <v>4835</v>
      </c>
    </row>
    <row r="305" spans="1:36" x14ac:dyDescent="0.25">
      <c r="A305" s="22">
        <v>44187</v>
      </c>
      <c r="B305" s="145">
        <f t="shared" si="30"/>
        <v>295</v>
      </c>
      <c r="C305" s="65">
        <f>+'Modelo predictivo'!N302</f>
        <v>25565.761503055692</v>
      </c>
      <c r="D305" s="68">
        <f>+$C305*'Estructura Poblacion'!C$19</f>
        <v>1042.9155497117238</v>
      </c>
      <c r="E305" s="68">
        <f>+$C305*'Estructura Poblacion'!D$19</f>
        <v>1715.1479243593542</v>
      </c>
      <c r="F305" s="68">
        <f>+$C305*'Estructura Poblacion'!E$19</f>
        <v>5205.1109102076389</v>
      </c>
      <c r="G305" s="68">
        <f>+$C305*'Estructura Poblacion'!F$19</f>
        <v>5940.5713428324616</v>
      </c>
      <c r="H305" s="68">
        <f>+$C305*'Estructura Poblacion'!G$19</f>
        <v>4756.8691420478945</v>
      </c>
      <c r="I305" s="68">
        <f>+$C305*'Estructura Poblacion'!H$19</f>
        <v>3237.6587160354466</v>
      </c>
      <c r="J305" s="68">
        <f>+$C305*'Estructura Poblacion'!I$19</f>
        <v>1722.0960625986061</v>
      </c>
      <c r="K305" s="68">
        <f>+$C305*'Estructura Poblacion'!J$19</f>
        <v>948.59457311387803</v>
      </c>
      <c r="L305" s="68">
        <f>+$C305*'Estructura Poblacion'!K$19</f>
        <v>996.79728214868885</v>
      </c>
      <c r="M305" s="147">
        <f>+ROUND(D305*Parámetros!$B$105,0)</f>
        <v>1</v>
      </c>
      <c r="N305" s="147">
        <f>+ROUND(E305*Parámetros!$B$106,0)</f>
        <v>5</v>
      </c>
      <c r="O305" s="147">
        <f>+ROUND(F305*Parámetros!$B$107,0)</f>
        <v>62</v>
      </c>
      <c r="P305" s="147">
        <f>+ROUND(G305*Parámetros!$B$108,0)</f>
        <v>190</v>
      </c>
      <c r="Q305" s="147">
        <f>+ROUND(H305*Parámetros!$B$109,0)</f>
        <v>233</v>
      </c>
      <c r="R305" s="147">
        <f>+ROUND(I305*Parámetros!$B$110,0)</f>
        <v>330</v>
      </c>
      <c r="S305" s="147">
        <f>+ROUND(J305*Parámetros!$B$111,0)</f>
        <v>286</v>
      </c>
      <c r="T305" s="147">
        <f>+ROUND(K305*Parámetros!$B$112,0)</f>
        <v>231</v>
      </c>
      <c r="U305" s="147">
        <f>+ROUND(L305*Parámetros!$B$113,0)</f>
        <v>272</v>
      </c>
      <c r="V305" s="147">
        <f t="shared" si="31"/>
        <v>1610</v>
      </c>
      <c r="W305" s="147">
        <f t="shared" si="33"/>
        <v>1371</v>
      </c>
      <c r="X305" s="68">
        <f t="shared" si="28"/>
        <v>17989</v>
      </c>
      <c r="Y305" s="69">
        <f>+ROUND(M305*Parámetros!$C$105,0)</f>
        <v>0</v>
      </c>
      <c r="Z305" s="69">
        <f>+ROUND(N305*Parámetros!$C$106,0)</f>
        <v>0</v>
      </c>
      <c r="AA305" s="69">
        <f>+ROUND(O305*Parámetros!$C$107,0)</f>
        <v>3</v>
      </c>
      <c r="AB305" s="69">
        <f>+ROUND(P305*Parámetros!$C$108,0)</f>
        <v>10</v>
      </c>
      <c r="AC305" s="69">
        <f>+ROUND(Q305*Parámetros!$C$109,0)</f>
        <v>15</v>
      </c>
      <c r="AD305" s="69">
        <f>+ROUND(R305*Parámetros!$C$110,0)</f>
        <v>40</v>
      </c>
      <c r="AE305" s="69">
        <f>+ROUND(S305*Parámetros!$C$111,0)</f>
        <v>78</v>
      </c>
      <c r="AF305" s="69">
        <f>+ROUND(T305*Parámetros!$C$112,0)</f>
        <v>100</v>
      </c>
      <c r="AG305" s="69">
        <f>+ROUND(U305*Parámetros!$C$113,0)</f>
        <v>193</v>
      </c>
      <c r="AH305" s="69">
        <f t="shared" si="32"/>
        <v>439</v>
      </c>
      <c r="AI305" s="148">
        <f t="shared" si="34"/>
        <v>374</v>
      </c>
      <c r="AJ305" s="68">
        <f t="shared" si="29"/>
        <v>4900</v>
      </c>
    </row>
    <row r="306" spans="1:36" x14ac:dyDescent="0.25">
      <c r="A306" s="22">
        <v>44188</v>
      </c>
      <c r="B306" s="145">
        <f t="shared" si="30"/>
        <v>296</v>
      </c>
      <c r="C306" s="65">
        <f>+'Modelo predictivo'!N303</f>
        <v>25900.83305516839</v>
      </c>
      <c r="D306" s="68">
        <f>+$C306*'Estructura Poblacion'!C$19</f>
        <v>1056.5842734820917</v>
      </c>
      <c r="E306" s="68">
        <f>+$C306*'Estructura Poblacion'!D$19</f>
        <v>1737.6271013261451</v>
      </c>
      <c r="F306" s="68">
        <f>+$C306*'Estructura Poblacion'!E$19</f>
        <v>5273.3304542018031</v>
      </c>
      <c r="G306" s="68">
        <f>+$C306*'Estructura Poblacion'!F$19</f>
        <v>6018.4300234761495</v>
      </c>
      <c r="H306" s="68">
        <f>+$C306*'Estructura Poblacion'!G$19</f>
        <v>4819.2139122763301</v>
      </c>
      <c r="I306" s="68">
        <f>+$C306*'Estructura Poblacion'!H$19</f>
        <v>3280.0923173605443</v>
      </c>
      <c r="J306" s="68">
        <f>+$C306*'Estructura Poblacion'!I$19</f>
        <v>1744.6663036811224</v>
      </c>
      <c r="K306" s="68">
        <f>+$C306*'Estructura Poblacion'!J$19</f>
        <v>961.02710151327494</v>
      </c>
      <c r="L306" s="68">
        <f>+$C306*'Estructura Poblacion'!K$19</f>
        <v>1009.8615678509301</v>
      </c>
      <c r="M306" s="147">
        <f>+ROUND(D306*Parámetros!$B$105,0)</f>
        <v>1</v>
      </c>
      <c r="N306" s="147">
        <f>+ROUND(E306*Parámetros!$B$106,0)</f>
        <v>5</v>
      </c>
      <c r="O306" s="147">
        <f>+ROUND(F306*Parámetros!$B$107,0)</f>
        <v>63</v>
      </c>
      <c r="P306" s="147">
        <f>+ROUND(G306*Parámetros!$B$108,0)</f>
        <v>193</v>
      </c>
      <c r="Q306" s="147">
        <f>+ROUND(H306*Parámetros!$B$109,0)</f>
        <v>236</v>
      </c>
      <c r="R306" s="147">
        <f>+ROUND(I306*Parámetros!$B$110,0)</f>
        <v>335</v>
      </c>
      <c r="S306" s="147">
        <f>+ROUND(J306*Parámetros!$B$111,0)</f>
        <v>290</v>
      </c>
      <c r="T306" s="147">
        <f>+ROUND(K306*Parámetros!$B$112,0)</f>
        <v>234</v>
      </c>
      <c r="U306" s="147">
        <f>+ROUND(L306*Parámetros!$B$113,0)</f>
        <v>276</v>
      </c>
      <c r="V306" s="147">
        <f t="shared" si="31"/>
        <v>1633</v>
      </c>
      <c r="W306" s="147">
        <f t="shared" si="33"/>
        <v>1390</v>
      </c>
      <c r="X306" s="68">
        <f t="shared" si="28"/>
        <v>18232</v>
      </c>
      <c r="Y306" s="69">
        <f>+ROUND(M306*Parámetros!$C$105,0)</f>
        <v>0</v>
      </c>
      <c r="Z306" s="69">
        <f>+ROUND(N306*Parámetros!$C$106,0)</f>
        <v>0</v>
      </c>
      <c r="AA306" s="69">
        <f>+ROUND(O306*Parámetros!$C$107,0)</f>
        <v>3</v>
      </c>
      <c r="AB306" s="69">
        <f>+ROUND(P306*Parámetros!$C$108,0)</f>
        <v>10</v>
      </c>
      <c r="AC306" s="69">
        <f>+ROUND(Q306*Parámetros!$C$109,0)</f>
        <v>15</v>
      </c>
      <c r="AD306" s="69">
        <f>+ROUND(R306*Parámetros!$C$110,0)</f>
        <v>41</v>
      </c>
      <c r="AE306" s="69">
        <f>+ROUND(S306*Parámetros!$C$111,0)</f>
        <v>79</v>
      </c>
      <c r="AF306" s="69">
        <f>+ROUND(T306*Parámetros!$C$112,0)</f>
        <v>101</v>
      </c>
      <c r="AG306" s="69">
        <f>+ROUND(U306*Parámetros!$C$113,0)</f>
        <v>196</v>
      </c>
      <c r="AH306" s="69">
        <f t="shared" si="32"/>
        <v>445</v>
      </c>
      <c r="AI306" s="148">
        <f t="shared" si="34"/>
        <v>380</v>
      </c>
      <c r="AJ306" s="68">
        <f t="shared" si="29"/>
        <v>4965</v>
      </c>
    </row>
    <row r="307" spans="1:36" x14ac:dyDescent="0.25">
      <c r="A307" s="22">
        <v>44189</v>
      </c>
      <c r="B307" s="145">
        <f t="shared" si="30"/>
        <v>297</v>
      </c>
      <c r="C307" s="65">
        <f>+'Modelo predictivo'!N304</f>
        <v>26238.753469489515</v>
      </c>
      <c r="D307" s="68">
        <f>+$C307*'Estructura Poblacion'!C$19</f>
        <v>1070.3692121633983</v>
      </c>
      <c r="E307" s="68">
        <f>+$C307*'Estructura Poblacion'!D$19</f>
        <v>1760.2974018823111</v>
      </c>
      <c r="F307" s="68">
        <f>+$C307*'Estructura Poblacion'!E$19</f>
        <v>5342.1300178351621</v>
      </c>
      <c r="G307" s="68">
        <f>+$C307*'Estructura Poblacion'!F$19</f>
        <v>6096.9506781116161</v>
      </c>
      <c r="H307" s="68">
        <f>+$C307*'Estructura Poblacion'!G$19</f>
        <v>4882.0887533468795</v>
      </c>
      <c r="I307" s="68">
        <f>+$C307*'Estructura Poblacion'!H$19</f>
        <v>3322.8866997857394</v>
      </c>
      <c r="J307" s="68">
        <f>+$C307*'Estructura Poblacion'!I$19</f>
        <v>1767.4284426029199</v>
      </c>
      <c r="K307" s="68">
        <f>+$C307*'Estructura Poblacion'!J$19</f>
        <v>973.56533438113217</v>
      </c>
      <c r="L307" s="68">
        <f>+$C307*'Estructura Poblacion'!K$19</f>
        <v>1023.0369293803567</v>
      </c>
      <c r="M307" s="147">
        <f>+ROUND(D307*Parámetros!$B$105,0)</f>
        <v>1</v>
      </c>
      <c r="N307" s="147">
        <f>+ROUND(E307*Parámetros!$B$106,0)</f>
        <v>5</v>
      </c>
      <c r="O307" s="147">
        <f>+ROUND(F307*Parámetros!$B$107,0)</f>
        <v>64</v>
      </c>
      <c r="P307" s="147">
        <f>+ROUND(G307*Parámetros!$B$108,0)</f>
        <v>195</v>
      </c>
      <c r="Q307" s="147">
        <f>+ROUND(H307*Parámetros!$B$109,0)</f>
        <v>239</v>
      </c>
      <c r="R307" s="147">
        <f>+ROUND(I307*Parámetros!$B$110,0)</f>
        <v>339</v>
      </c>
      <c r="S307" s="147">
        <f>+ROUND(J307*Parámetros!$B$111,0)</f>
        <v>293</v>
      </c>
      <c r="T307" s="147">
        <f>+ROUND(K307*Parámetros!$B$112,0)</f>
        <v>237</v>
      </c>
      <c r="U307" s="147">
        <f>+ROUND(L307*Parámetros!$B$113,0)</f>
        <v>279</v>
      </c>
      <c r="V307" s="147">
        <f t="shared" si="31"/>
        <v>1652</v>
      </c>
      <c r="W307" s="147">
        <f t="shared" si="33"/>
        <v>1410</v>
      </c>
      <c r="X307" s="68">
        <f t="shared" si="28"/>
        <v>18474</v>
      </c>
      <c r="Y307" s="69">
        <f>+ROUND(M307*Parámetros!$C$105,0)</f>
        <v>0</v>
      </c>
      <c r="Z307" s="69">
        <f>+ROUND(N307*Parámetros!$C$106,0)</f>
        <v>0</v>
      </c>
      <c r="AA307" s="69">
        <f>+ROUND(O307*Parámetros!$C$107,0)</f>
        <v>3</v>
      </c>
      <c r="AB307" s="69">
        <f>+ROUND(P307*Parámetros!$C$108,0)</f>
        <v>10</v>
      </c>
      <c r="AC307" s="69">
        <f>+ROUND(Q307*Parámetros!$C$109,0)</f>
        <v>15</v>
      </c>
      <c r="AD307" s="69">
        <f>+ROUND(R307*Parámetros!$C$110,0)</f>
        <v>41</v>
      </c>
      <c r="AE307" s="69">
        <f>+ROUND(S307*Parámetros!$C$111,0)</f>
        <v>80</v>
      </c>
      <c r="AF307" s="69">
        <f>+ROUND(T307*Parámetros!$C$112,0)</f>
        <v>102</v>
      </c>
      <c r="AG307" s="69">
        <f>+ROUND(U307*Parámetros!$C$113,0)</f>
        <v>198</v>
      </c>
      <c r="AH307" s="69">
        <f t="shared" si="32"/>
        <v>449</v>
      </c>
      <c r="AI307" s="148">
        <f t="shared" si="34"/>
        <v>384</v>
      </c>
      <c r="AJ307" s="68">
        <f t="shared" si="29"/>
        <v>5030</v>
      </c>
    </row>
    <row r="308" spans="1:36" x14ac:dyDescent="0.25">
      <c r="A308" s="22">
        <v>44190</v>
      </c>
      <c r="B308" s="145">
        <f t="shared" si="30"/>
        <v>298</v>
      </c>
      <c r="C308" s="65">
        <f>+'Modelo predictivo'!N305</f>
        <v>26579.500067599118</v>
      </c>
      <c r="D308" s="68">
        <f>+$C308*'Estructura Poblacion'!C$19</f>
        <v>1084.2694406247097</v>
      </c>
      <c r="E308" s="68">
        <f>+$C308*'Estructura Poblacion'!D$19</f>
        <v>1783.1573045850075</v>
      </c>
      <c r="F308" s="68">
        <f>+$C308*'Estructura Poblacion'!E$19</f>
        <v>5411.5049838507239</v>
      </c>
      <c r="G308" s="68">
        <f>+$C308*'Estructura Poblacion'!F$19</f>
        <v>6176.128037082739</v>
      </c>
      <c r="H308" s="68">
        <f>+$C308*'Estructura Poblacion'!G$19</f>
        <v>4945.4894456208658</v>
      </c>
      <c r="I308" s="68">
        <f>+$C308*'Estructura Poblacion'!H$19</f>
        <v>3366.0389913064564</v>
      </c>
      <c r="J308" s="68">
        <f>+$C308*'Estructura Poblacion'!I$19</f>
        <v>1790.3809517577238</v>
      </c>
      <c r="K308" s="68">
        <f>+$C308*'Estructura Poblacion'!J$19</f>
        <v>986.20843025508657</v>
      </c>
      <c r="L308" s="68">
        <f>+$C308*'Estructura Poblacion'!K$19</f>
        <v>1036.3224825158056</v>
      </c>
      <c r="M308" s="147">
        <f>+ROUND(D308*Parámetros!$B$105,0)</f>
        <v>1</v>
      </c>
      <c r="N308" s="147">
        <f>+ROUND(E308*Parámetros!$B$106,0)</f>
        <v>5</v>
      </c>
      <c r="O308" s="147">
        <f>+ROUND(F308*Parámetros!$B$107,0)</f>
        <v>65</v>
      </c>
      <c r="P308" s="147">
        <f>+ROUND(G308*Parámetros!$B$108,0)</f>
        <v>198</v>
      </c>
      <c r="Q308" s="147">
        <f>+ROUND(H308*Parámetros!$B$109,0)</f>
        <v>242</v>
      </c>
      <c r="R308" s="147">
        <f>+ROUND(I308*Parámetros!$B$110,0)</f>
        <v>343</v>
      </c>
      <c r="S308" s="147">
        <f>+ROUND(J308*Parámetros!$B$111,0)</f>
        <v>297</v>
      </c>
      <c r="T308" s="147">
        <f>+ROUND(K308*Parámetros!$B$112,0)</f>
        <v>240</v>
      </c>
      <c r="U308" s="147">
        <f>+ROUND(L308*Parámetros!$B$113,0)</f>
        <v>283</v>
      </c>
      <c r="V308" s="147">
        <f t="shared" si="31"/>
        <v>1674</v>
      </c>
      <c r="W308" s="147">
        <f t="shared" si="33"/>
        <v>1430</v>
      </c>
      <c r="X308" s="68">
        <f t="shared" si="28"/>
        <v>18718</v>
      </c>
      <c r="Y308" s="69">
        <f>+ROUND(M308*Parámetros!$C$105,0)</f>
        <v>0</v>
      </c>
      <c r="Z308" s="69">
        <f>+ROUND(N308*Parámetros!$C$106,0)</f>
        <v>0</v>
      </c>
      <c r="AA308" s="69">
        <f>+ROUND(O308*Parámetros!$C$107,0)</f>
        <v>3</v>
      </c>
      <c r="AB308" s="69">
        <f>+ROUND(P308*Parámetros!$C$108,0)</f>
        <v>10</v>
      </c>
      <c r="AC308" s="69">
        <f>+ROUND(Q308*Parámetros!$C$109,0)</f>
        <v>15</v>
      </c>
      <c r="AD308" s="69">
        <f>+ROUND(R308*Parámetros!$C$110,0)</f>
        <v>42</v>
      </c>
      <c r="AE308" s="69">
        <f>+ROUND(S308*Parámetros!$C$111,0)</f>
        <v>81</v>
      </c>
      <c r="AF308" s="69">
        <f>+ROUND(T308*Parámetros!$C$112,0)</f>
        <v>104</v>
      </c>
      <c r="AG308" s="69">
        <f>+ROUND(U308*Parámetros!$C$113,0)</f>
        <v>201</v>
      </c>
      <c r="AH308" s="69">
        <f t="shared" si="32"/>
        <v>456</v>
      </c>
      <c r="AI308" s="148">
        <f t="shared" si="34"/>
        <v>390</v>
      </c>
      <c r="AJ308" s="68">
        <f t="shared" si="29"/>
        <v>5096</v>
      </c>
    </row>
    <row r="309" spans="1:36" x14ac:dyDescent="0.25">
      <c r="A309" s="22">
        <v>44191</v>
      </c>
      <c r="B309" s="145">
        <f t="shared" si="30"/>
        <v>299</v>
      </c>
      <c r="C309" s="65">
        <f>+'Modelo predictivo'!N306</f>
        <v>26923.048451974988</v>
      </c>
      <c r="D309" s="68">
        <f>+$C309*'Estructura Poblacion'!C$19</f>
        <v>1098.2839636069848</v>
      </c>
      <c r="E309" s="68">
        <f>+$C309*'Estructura Poblacion'!D$19</f>
        <v>1806.2051726607876</v>
      </c>
      <c r="F309" s="68">
        <f>+$C309*'Estructura Poblacion'!E$19</f>
        <v>5481.4503849875255</v>
      </c>
      <c r="G309" s="68">
        <f>+$C309*'Estructura Poblacion'!F$19</f>
        <v>6255.9564312753291</v>
      </c>
      <c r="H309" s="68">
        <f>+$C309*'Estructura Poblacion'!G$19</f>
        <v>5009.4114495964823</v>
      </c>
      <c r="I309" s="68">
        <f>+$C309*'Estructura Poblacion'!H$19</f>
        <v>3409.5461022102913</v>
      </c>
      <c r="J309" s="68">
        <f>+$C309*'Estructura Poblacion'!I$19</f>
        <v>1813.5221877414469</v>
      </c>
      <c r="K309" s="68">
        <f>+$C309*'Estructura Poblacion'!J$19</f>
        <v>998.95548388703264</v>
      </c>
      <c r="L309" s="68">
        <f>+$C309*'Estructura Poblacion'!K$19</f>
        <v>1049.7172760091078</v>
      </c>
      <c r="M309" s="147">
        <f>+ROUND(D309*Parámetros!$B$105,0)</f>
        <v>1</v>
      </c>
      <c r="N309" s="147">
        <f>+ROUND(E309*Parámetros!$B$106,0)</f>
        <v>5</v>
      </c>
      <c r="O309" s="147">
        <f>+ROUND(F309*Parámetros!$B$107,0)</f>
        <v>66</v>
      </c>
      <c r="P309" s="147">
        <f>+ROUND(G309*Parámetros!$B$108,0)</f>
        <v>200</v>
      </c>
      <c r="Q309" s="147">
        <f>+ROUND(H309*Parámetros!$B$109,0)</f>
        <v>245</v>
      </c>
      <c r="R309" s="147">
        <f>+ROUND(I309*Parámetros!$B$110,0)</f>
        <v>348</v>
      </c>
      <c r="S309" s="147">
        <f>+ROUND(J309*Parámetros!$B$111,0)</f>
        <v>301</v>
      </c>
      <c r="T309" s="147">
        <f>+ROUND(K309*Parámetros!$B$112,0)</f>
        <v>243</v>
      </c>
      <c r="U309" s="147">
        <f>+ROUND(L309*Parámetros!$B$113,0)</f>
        <v>287</v>
      </c>
      <c r="V309" s="147">
        <f t="shared" si="31"/>
        <v>1696</v>
      </c>
      <c r="W309" s="147">
        <f t="shared" si="33"/>
        <v>1449</v>
      </c>
      <c r="X309" s="68">
        <f t="shared" si="28"/>
        <v>18965</v>
      </c>
      <c r="Y309" s="69">
        <f>+ROUND(M309*Parámetros!$C$105,0)</f>
        <v>0</v>
      </c>
      <c r="Z309" s="69">
        <f>+ROUND(N309*Parámetros!$C$106,0)</f>
        <v>0</v>
      </c>
      <c r="AA309" s="69">
        <f>+ROUND(O309*Parámetros!$C$107,0)</f>
        <v>3</v>
      </c>
      <c r="AB309" s="69">
        <f>+ROUND(P309*Parámetros!$C$108,0)</f>
        <v>10</v>
      </c>
      <c r="AC309" s="69">
        <f>+ROUND(Q309*Parámetros!$C$109,0)</f>
        <v>15</v>
      </c>
      <c r="AD309" s="69">
        <f>+ROUND(R309*Parámetros!$C$110,0)</f>
        <v>42</v>
      </c>
      <c r="AE309" s="69">
        <f>+ROUND(S309*Parámetros!$C$111,0)</f>
        <v>82</v>
      </c>
      <c r="AF309" s="69">
        <f>+ROUND(T309*Parámetros!$C$112,0)</f>
        <v>105</v>
      </c>
      <c r="AG309" s="69">
        <f>+ROUND(U309*Parámetros!$C$113,0)</f>
        <v>203</v>
      </c>
      <c r="AH309" s="69">
        <f t="shared" si="32"/>
        <v>460</v>
      </c>
      <c r="AI309" s="148">
        <f t="shared" si="34"/>
        <v>394</v>
      </c>
      <c r="AJ309" s="68">
        <f t="shared" si="29"/>
        <v>5162</v>
      </c>
    </row>
    <row r="310" spans="1:36" x14ac:dyDescent="0.25">
      <c r="A310" s="22">
        <v>44192</v>
      </c>
      <c r="B310" s="145">
        <f t="shared" si="30"/>
        <v>300</v>
      </c>
      <c r="C310" s="65">
        <f>+'Modelo predictivo'!N307</f>
        <v>27269.37247120589</v>
      </c>
      <c r="D310" s="68">
        <f>+$C310*'Estructura Poblacion'!C$19</f>
        <v>1112.4117143040019</v>
      </c>
      <c r="E310" s="68">
        <f>+$C310*'Estructura Poblacion'!D$19</f>
        <v>1829.4392516718381</v>
      </c>
      <c r="F310" s="68">
        <f>+$C310*'Estructura Poblacion'!E$19</f>
        <v>5551.9608968981638</v>
      </c>
      <c r="G310" s="68">
        <f>+$C310*'Estructura Poblacion'!F$19</f>
        <v>6336.4297840339304</v>
      </c>
      <c r="H310" s="68">
        <f>+$C310*'Estructura Poblacion'!G$19</f>
        <v>5073.8498994362253</v>
      </c>
      <c r="I310" s="68">
        <f>+$C310*'Estructura Poblacion'!H$19</f>
        <v>3453.4047206716009</v>
      </c>
      <c r="J310" s="68">
        <f>+$C310*'Estructura Poblacion'!I$19</f>
        <v>1836.8503890089733</v>
      </c>
      <c r="K310" s="68">
        <f>+$C310*'Estructura Poblacion'!J$19</f>
        <v>1011.8055249523908</v>
      </c>
      <c r="L310" s="68">
        <f>+$C310*'Estructura Poblacion'!K$19</f>
        <v>1063.2202902287668</v>
      </c>
      <c r="M310" s="147">
        <f>+ROUND(D310*Parámetros!$B$105,0)</f>
        <v>1</v>
      </c>
      <c r="N310" s="147">
        <f>+ROUND(E310*Parámetros!$B$106,0)</f>
        <v>5</v>
      </c>
      <c r="O310" s="147">
        <f>+ROUND(F310*Parámetros!$B$107,0)</f>
        <v>67</v>
      </c>
      <c r="P310" s="147">
        <f>+ROUND(G310*Parámetros!$B$108,0)</f>
        <v>203</v>
      </c>
      <c r="Q310" s="147">
        <f>+ROUND(H310*Parámetros!$B$109,0)</f>
        <v>249</v>
      </c>
      <c r="R310" s="147">
        <f>+ROUND(I310*Parámetros!$B$110,0)</f>
        <v>352</v>
      </c>
      <c r="S310" s="147">
        <f>+ROUND(J310*Parámetros!$B$111,0)</f>
        <v>305</v>
      </c>
      <c r="T310" s="147">
        <f>+ROUND(K310*Parámetros!$B$112,0)</f>
        <v>246</v>
      </c>
      <c r="U310" s="147">
        <f>+ROUND(L310*Parámetros!$B$113,0)</f>
        <v>290</v>
      </c>
      <c r="V310" s="147">
        <f t="shared" si="31"/>
        <v>1718</v>
      </c>
      <c r="W310" s="147">
        <f t="shared" si="33"/>
        <v>1468</v>
      </c>
      <c r="X310" s="68">
        <f t="shared" si="28"/>
        <v>19215</v>
      </c>
      <c r="Y310" s="69">
        <f>+ROUND(M310*Parámetros!$C$105,0)</f>
        <v>0</v>
      </c>
      <c r="Z310" s="69">
        <f>+ROUND(N310*Parámetros!$C$106,0)</f>
        <v>0</v>
      </c>
      <c r="AA310" s="69">
        <f>+ROUND(O310*Parámetros!$C$107,0)</f>
        <v>3</v>
      </c>
      <c r="AB310" s="69">
        <f>+ROUND(P310*Parámetros!$C$108,0)</f>
        <v>10</v>
      </c>
      <c r="AC310" s="69">
        <f>+ROUND(Q310*Parámetros!$C$109,0)</f>
        <v>16</v>
      </c>
      <c r="AD310" s="69">
        <f>+ROUND(R310*Parámetros!$C$110,0)</f>
        <v>43</v>
      </c>
      <c r="AE310" s="69">
        <f>+ROUND(S310*Parámetros!$C$111,0)</f>
        <v>84</v>
      </c>
      <c r="AF310" s="69">
        <f>+ROUND(T310*Parámetros!$C$112,0)</f>
        <v>106</v>
      </c>
      <c r="AG310" s="69">
        <f>+ROUND(U310*Parámetros!$C$113,0)</f>
        <v>206</v>
      </c>
      <c r="AH310" s="69">
        <f t="shared" si="32"/>
        <v>468</v>
      </c>
      <c r="AI310" s="148">
        <f t="shared" si="34"/>
        <v>401</v>
      </c>
      <c r="AJ310" s="68">
        <f t="shared" si="29"/>
        <v>5229</v>
      </c>
    </row>
    <row r="311" spans="1:36" x14ac:dyDescent="0.25">
      <c r="A311" s="22">
        <v>44193</v>
      </c>
      <c r="B311" s="145">
        <f t="shared" si="30"/>
        <v>301</v>
      </c>
      <c r="C311" s="65">
        <f>+'Modelo predictivo'!N308</f>
        <v>27618.444185599685</v>
      </c>
      <c r="D311" s="68">
        <f>+$C311*'Estructura Poblacion'!C$19</f>
        <v>1126.6515529593967</v>
      </c>
      <c r="E311" s="68">
        <f>+$C311*'Estructura Poblacion'!D$19</f>
        <v>1852.8576672087083</v>
      </c>
      <c r="F311" s="68">
        <f>+$C311*'Estructura Poblacion'!E$19</f>
        <v>5623.0308311467033</v>
      </c>
      <c r="G311" s="68">
        <f>+$C311*'Estructura Poblacion'!F$19</f>
        <v>6417.5416031703689</v>
      </c>
      <c r="H311" s="68">
        <f>+$C311*'Estructura Poblacion'!G$19</f>
        <v>5138.7995965678019</v>
      </c>
      <c r="I311" s="68">
        <f>+$C311*'Estructura Poblacion'!H$19</f>
        <v>3497.6113083961022</v>
      </c>
      <c r="J311" s="68">
        <f>+$C311*'Estructura Poblacion'!I$19</f>
        <v>1860.3636735575385</v>
      </c>
      <c r="K311" s="68">
        <f>+$C311*'Estructura Poblacion'!J$19</f>
        <v>1024.7575167740283</v>
      </c>
      <c r="L311" s="68">
        <f>+$C311*'Estructura Poblacion'!K$19</f>
        <v>1076.8304358190371</v>
      </c>
      <c r="M311" s="147">
        <f>+ROUND(D311*Parámetros!$B$105,0)</f>
        <v>1</v>
      </c>
      <c r="N311" s="147">
        <f>+ROUND(E311*Parámetros!$B$106,0)</f>
        <v>6</v>
      </c>
      <c r="O311" s="147">
        <f>+ROUND(F311*Parámetros!$B$107,0)</f>
        <v>67</v>
      </c>
      <c r="P311" s="147">
        <f>+ROUND(G311*Parámetros!$B$108,0)</f>
        <v>205</v>
      </c>
      <c r="Q311" s="147">
        <f>+ROUND(H311*Parámetros!$B$109,0)</f>
        <v>252</v>
      </c>
      <c r="R311" s="147">
        <f>+ROUND(I311*Parámetros!$B$110,0)</f>
        <v>357</v>
      </c>
      <c r="S311" s="147">
        <f>+ROUND(J311*Parámetros!$B$111,0)</f>
        <v>309</v>
      </c>
      <c r="T311" s="147">
        <f>+ROUND(K311*Parámetros!$B$112,0)</f>
        <v>249</v>
      </c>
      <c r="U311" s="147">
        <f>+ROUND(L311*Parámetros!$B$113,0)</f>
        <v>294</v>
      </c>
      <c r="V311" s="147">
        <f t="shared" si="31"/>
        <v>1740</v>
      </c>
      <c r="W311" s="147">
        <f t="shared" si="33"/>
        <v>1488</v>
      </c>
      <c r="X311" s="68">
        <f t="shared" si="28"/>
        <v>19467</v>
      </c>
      <c r="Y311" s="69">
        <f>+ROUND(M311*Parámetros!$C$105,0)</f>
        <v>0</v>
      </c>
      <c r="Z311" s="69">
        <f>+ROUND(N311*Parámetros!$C$106,0)</f>
        <v>0</v>
      </c>
      <c r="AA311" s="69">
        <f>+ROUND(O311*Parámetros!$C$107,0)</f>
        <v>3</v>
      </c>
      <c r="AB311" s="69">
        <f>+ROUND(P311*Parámetros!$C$108,0)</f>
        <v>10</v>
      </c>
      <c r="AC311" s="69">
        <f>+ROUND(Q311*Parámetros!$C$109,0)</f>
        <v>16</v>
      </c>
      <c r="AD311" s="69">
        <f>+ROUND(R311*Parámetros!$C$110,0)</f>
        <v>44</v>
      </c>
      <c r="AE311" s="69">
        <f>+ROUND(S311*Parámetros!$C$111,0)</f>
        <v>85</v>
      </c>
      <c r="AF311" s="69">
        <f>+ROUND(T311*Parámetros!$C$112,0)</f>
        <v>108</v>
      </c>
      <c r="AG311" s="69">
        <f>+ROUND(U311*Parámetros!$C$113,0)</f>
        <v>208</v>
      </c>
      <c r="AH311" s="69">
        <f t="shared" si="32"/>
        <v>474</v>
      </c>
      <c r="AI311" s="148">
        <f t="shared" si="34"/>
        <v>405</v>
      </c>
      <c r="AJ311" s="68">
        <f t="shared" si="29"/>
        <v>5298</v>
      </c>
    </row>
    <row r="312" spans="1:36" x14ac:dyDescent="0.25">
      <c r="A312" s="22">
        <v>44194</v>
      </c>
      <c r="B312" s="145">
        <f t="shared" si="30"/>
        <v>302</v>
      </c>
      <c r="C312" s="65">
        <f>+'Modelo predictivo'!N309</f>
        <v>27970.233833178878</v>
      </c>
      <c r="D312" s="68">
        <f>+$C312*'Estructura Poblacion'!C$19</f>
        <v>1141.002265479503</v>
      </c>
      <c r="E312" s="68">
        <f>+$C312*'Estructura Poblacion'!D$19</f>
        <v>1876.4584226090294</v>
      </c>
      <c r="F312" s="68">
        <f>+$C312*'Estructura Poblacion'!E$19</f>
        <v>5694.6541282854841</v>
      </c>
      <c r="G312" s="68">
        <f>+$C312*'Estructura Poblacion'!F$19</f>
        <v>6499.2849730623357</v>
      </c>
      <c r="H312" s="68">
        <f>+$C312*'Estructura Poblacion'!G$19</f>
        <v>5204.255003357127</v>
      </c>
      <c r="I312" s="68">
        <f>+$C312*'Estructura Poblacion'!H$19</f>
        <v>3542.1620963145328</v>
      </c>
      <c r="J312" s="68">
        <f>+$C312*'Estructura Poblacion'!I$19</f>
        <v>1884.060036636208</v>
      </c>
      <c r="K312" s="68">
        <f>+$C312*'Estructura Poblacion'!J$19</f>
        <v>1037.8103550605538</v>
      </c>
      <c r="L312" s="68">
        <f>+$C312*'Estructura Poblacion'!K$19</f>
        <v>1090.5465523741052</v>
      </c>
      <c r="M312" s="147">
        <f>+ROUND(D312*Parámetros!$B$105,0)</f>
        <v>1</v>
      </c>
      <c r="N312" s="147">
        <f>+ROUND(E312*Parámetros!$B$106,0)</f>
        <v>6</v>
      </c>
      <c r="O312" s="147">
        <f>+ROUND(F312*Parámetros!$B$107,0)</f>
        <v>68</v>
      </c>
      <c r="P312" s="147">
        <f>+ROUND(G312*Parámetros!$B$108,0)</f>
        <v>208</v>
      </c>
      <c r="Q312" s="147">
        <f>+ROUND(H312*Parámetros!$B$109,0)</f>
        <v>255</v>
      </c>
      <c r="R312" s="147">
        <f>+ROUND(I312*Parámetros!$B$110,0)</f>
        <v>361</v>
      </c>
      <c r="S312" s="147">
        <f>+ROUND(J312*Parámetros!$B$111,0)</f>
        <v>313</v>
      </c>
      <c r="T312" s="147">
        <f>+ROUND(K312*Parámetros!$B$112,0)</f>
        <v>252</v>
      </c>
      <c r="U312" s="147">
        <f>+ROUND(L312*Parámetros!$B$113,0)</f>
        <v>298</v>
      </c>
      <c r="V312" s="147">
        <f t="shared" si="31"/>
        <v>1762</v>
      </c>
      <c r="W312" s="147">
        <f t="shared" si="33"/>
        <v>1508</v>
      </c>
      <c r="X312" s="68">
        <f t="shared" si="28"/>
        <v>19721</v>
      </c>
      <c r="Y312" s="69">
        <f>+ROUND(M312*Parámetros!$C$105,0)</f>
        <v>0</v>
      </c>
      <c r="Z312" s="69">
        <f>+ROUND(N312*Parámetros!$C$106,0)</f>
        <v>0</v>
      </c>
      <c r="AA312" s="69">
        <f>+ROUND(O312*Parámetros!$C$107,0)</f>
        <v>3</v>
      </c>
      <c r="AB312" s="69">
        <f>+ROUND(P312*Parámetros!$C$108,0)</f>
        <v>10</v>
      </c>
      <c r="AC312" s="69">
        <f>+ROUND(Q312*Parámetros!$C$109,0)</f>
        <v>16</v>
      </c>
      <c r="AD312" s="69">
        <f>+ROUND(R312*Parámetros!$C$110,0)</f>
        <v>44</v>
      </c>
      <c r="AE312" s="69">
        <f>+ROUND(S312*Parámetros!$C$111,0)</f>
        <v>86</v>
      </c>
      <c r="AF312" s="69">
        <f>+ROUND(T312*Parámetros!$C$112,0)</f>
        <v>109</v>
      </c>
      <c r="AG312" s="69">
        <f>+ROUND(U312*Parámetros!$C$113,0)</f>
        <v>211</v>
      </c>
      <c r="AH312" s="69">
        <f t="shared" si="32"/>
        <v>479</v>
      </c>
      <c r="AI312" s="148">
        <f t="shared" si="34"/>
        <v>411</v>
      </c>
      <c r="AJ312" s="68">
        <f t="shared" si="29"/>
        <v>5366</v>
      </c>
    </row>
    <row r="313" spans="1:36" x14ac:dyDescent="0.25">
      <c r="A313" s="22">
        <v>44195</v>
      </c>
      <c r="B313" s="145">
        <f t="shared" si="30"/>
        <v>303</v>
      </c>
      <c r="C313" s="65">
        <f>+'Modelo predictivo'!N310</f>
        <v>28324.709796175361</v>
      </c>
      <c r="D313" s="68">
        <f>+$C313*'Estructura Poblacion'!C$19</f>
        <v>1155.4625620665568</v>
      </c>
      <c r="E313" s="68">
        <f>+$C313*'Estructura Poblacion'!D$19</f>
        <v>1900.2393967097239</v>
      </c>
      <c r="F313" s="68">
        <f>+$C313*'Estructura Poblacion'!E$19</f>
        <v>5766.824351033546</v>
      </c>
      <c r="G313" s="68">
        <f>+$C313*'Estructura Poblacion'!F$19</f>
        <v>6581.6525468679565</v>
      </c>
      <c r="H313" s="68">
        <f>+$C313*'Estructura Poblacion'!G$19</f>
        <v>5270.2102368741944</v>
      </c>
      <c r="I313" s="68">
        <f>+$C313*'Estructura Poblacion'!H$19</f>
        <v>3587.0530803395322</v>
      </c>
      <c r="J313" s="68">
        <f>+$C313*'Estructura Poblacion'!I$19</f>
        <v>1907.9373484889813</v>
      </c>
      <c r="K313" s="68">
        <f>+$C313*'Estructura Poblacion'!J$19</f>
        <v>1050.9628666631356</v>
      </c>
      <c r="L313" s="68">
        <f>+$C313*'Estructura Poblacion'!K$19</f>
        <v>1104.367407131735</v>
      </c>
      <c r="M313" s="147">
        <f>+ROUND(D313*Parámetros!$B$105,0)</f>
        <v>1</v>
      </c>
      <c r="N313" s="147">
        <f>+ROUND(E313*Parámetros!$B$106,0)</f>
        <v>6</v>
      </c>
      <c r="O313" s="147">
        <f>+ROUND(F313*Parámetros!$B$107,0)</f>
        <v>69</v>
      </c>
      <c r="P313" s="147">
        <f>+ROUND(G313*Parámetros!$B$108,0)</f>
        <v>211</v>
      </c>
      <c r="Q313" s="147">
        <f>+ROUND(H313*Parámetros!$B$109,0)</f>
        <v>258</v>
      </c>
      <c r="R313" s="147">
        <f>+ROUND(I313*Parámetros!$B$110,0)</f>
        <v>366</v>
      </c>
      <c r="S313" s="147">
        <f>+ROUND(J313*Parámetros!$B$111,0)</f>
        <v>317</v>
      </c>
      <c r="T313" s="147">
        <f>+ROUND(K313*Parámetros!$B$112,0)</f>
        <v>255</v>
      </c>
      <c r="U313" s="147">
        <f>+ROUND(L313*Parámetros!$B$113,0)</f>
        <v>301</v>
      </c>
      <c r="V313" s="147">
        <f t="shared" si="31"/>
        <v>1784</v>
      </c>
      <c r="W313" s="147">
        <f t="shared" si="33"/>
        <v>1527</v>
      </c>
      <c r="X313" s="68">
        <f t="shared" si="28"/>
        <v>19978</v>
      </c>
      <c r="Y313" s="69">
        <f>+ROUND(M313*Parámetros!$C$105,0)</f>
        <v>0</v>
      </c>
      <c r="Z313" s="69">
        <f>+ROUND(N313*Parámetros!$C$106,0)</f>
        <v>0</v>
      </c>
      <c r="AA313" s="69">
        <f>+ROUND(O313*Parámetros!$C$107,0)</f>
        <v>3</v>
      </c>
      <c r="AB313" s="69">
        <f>+ROUND(P313*Parámetros!$C$108,0)</f>
        <v>11</v>
      </c>
      <c r="AC313" s="69">
        <f>+ROUND(Q313*Parámetros!$C$109,0)</f>
        <v>16</v>
      </c>
      <c r="AD313" s="69">
        <f>+ROUND(R313*Parámetros!$C$110,0)</f>
        <v>45</v>
      </c>
      <c r="AE313" s="69">
        <f>+ROUND(S313*Parámetros!$C$111,0)</f>
        <v>87</v>
      </c>
      <c r="AF313" s="69">
        <f>+ROUND(T313*Parámetros!$C$112,0)</f>
        <v>110</v>
      </c>
      <c r="AG313" s="69">
        <f>+ROUND(U313*Parámetros!$C$113,0)</f>
        <v>213</v>
      </c>
      <c r="AH313" s="69">
        <f t="shared" si="32"/>
        <v>485</v>
      </c>
      <c r="AI313" s="148">
        <f t="shared" si="34"/>
        <v>416</v>
      </c>
      <c r="AJ313" s="68">
        <f t="shared" si="29"/>
        <v>5435</v>
      </c>
    </row>
    <row r="314" spans="1:36" x14ac:dyDescent="0.25">
      <c r="A314" s="22">
        <v>44196</v>
      </c>
      <c r="B314" s="145">
        <f t="shared" si="30"/>
        <v>304</v>
      </c>
      <c r="C314" s="65">
        <f>+'Modelo predictivo'!N311</f>
        <v>28681.83856806159</v>
      </c>
      <c r="D314" s="68">
        <f>+$C314*'Estructura Poblacion'!C$19</f>
        <v>1170.031075873786</v>
      </c>
      <c r="E314" s="68">
        <f>+$C314*'Estructura Poblacion'!D$19</f>
        <v>1924.1983416352041</v>
      </c>
      <c r="F314" s="68">
        <f>+$C314*'Estructura Poblacion'!E$19</f>
        <v>5839.5346775642811</v>
      </c>
      <c r="G314" s="68">
        <f>+$C314*'Estructura Poblacion'!F$19</f>
        <v>6664.6365388650156</v>
      </c>
      <c r="H314" s="68">
        <f>+$C314*'Estructura Poblacion'!G$19</f>
        <v>5336.6590627587666</v>
      </c>
      <c r="I314" s="68">
        <f>+$C314*'Estructura Poblacion'!H$19</f>
        <v>3632.2800171904564</v>
      </c>
      <c r="J314" s="68">
        <f>+$C314*'Estructura Poblacion'!I$19</f>
        <v>1931.9933521340301</v>
      </c>
      <c r="K314" s="68">
        <f>+$C314*'Estructura Poblacion'!J$19</f>
        <v>1064.2138083522229</v>
      </c>
      <c r="L314" s="68">
        <f>+$C314*'Estructura Poblacion'!K$19</f>
        <v>1118.2916936878285</v>
      </c>
      <c r="M314" s="147">
        <f>+ROUND(D314*Parámetros!$B$105,0)</f>
        <v>1</v>
      </c>
      <c r="N314" s="147">
        <f>+ROUND(E314*Parámetros!$B$106,0)</f>
        <v>6</v>
      </c>
      <c r="O314" s="147">
        <f>+ROUND(F314*Parámetros!$B$107,0)</f>
        <v>70</v>
      </c>
      <c r="P314" s="147">
        <f>+ROUND(G314*Parámetros!$B$108,0)</f>
        <v>213</v>
      </c>
      <c r="Q314" s="147">
        <f>+ROUND(H314*Parámetros!$B$109,0)</f>
        <v>261</v>
      </c>
      <c r="R314" s="147">
        <f>+ROUND(I314*Parámetros!$B$110,0)</f>
        <v>370</v>
      </c>
      <c r="S314" s="147">
        <f>+ROUND(J314*Parámetros!$B$111,0)</f>
        <v>321</v>
      </c>
      <c r="T314" s="147">
        <f>+ROUND(K314*Parámetros!$B$112,0)</f>
        <v>259</v>
      </c>
      <c r="U314" s="147">
        <f>+ROUND(L314*Parámetros!$B$113,0)</f>
        <v>305</v>
      </c>
      <c r="V314" s="147">
        <f t="shared" si="31"/>
        <v>1806</v>
      </c>
      <c r="W314" s="147">
        <f t="shared" si="33"/>
        <v>1549</v>
      </c>
      <c r="X314" s="68">
        <f t="shared" si="28"/>
        <v>20235</v>
      </c>
      <c r="Y314" s="69">
        <f>+ROUND(M314*Parámetros!$C$105,0)</f>
        <v>0</v>
      </c>
      <c r="Z314" s="69">
        <f>+ROUND(N314*Parámetros!$C$106,0)</f>
        <v>0</v>
      </c>
      <c r="AA314" s="69">
        <f>+ROUND(O314*Parámetros!$C$107,0)</f>
        <v>4</v>
      </c>
      <c r="AB314" s="69">
        <f>+ROUND(P314*Parámetros!$C$108,0)</f>
        <v>11</v>
      </c>
      <c r="AC314" s="69">
        <f>+ROUND(Q314*Parámetros!$C$109,0)</f>
        <v>16</v>
      </c>
      <c r="AD314" s="69">
        <f>+ROUND(R314*Parámetros!$C$110,0)</f>
        <v>45</v>
      </c>
      <c r="AE314" s="69">
        <f>+ROUND(S314*Parámetros!$C$111,0)</f>
        <v>88</v>
      </c>
      <c r="AF314" s="69">
        <f>+ROUND(T314*Parámetros!$C$112,0)</f>
        <v>112</v>
      </c>
      <c r="AG314" s="69">
        <f>+ROUND(U314*Parámetros!$C$113,0)</f>
        <v>216</v>
      </c>
      <c r="AH314" s="69">
        <f t="shared" si="32"/>
        <v>492</v>
      </c>
      <c r="AI314" s="148">
        <f t="shared" si="34"/>
        <v>422</v>
      </c>
      <c r="AJ314" s="68">
        <f t="shared" si="29"/>
        <v>5505</v>
      </c>
    </row>
  </sheetData>
  <mergeCells count="3">
    <mergeCell ref="D7:L7"/>
    <mergeCell ref="M7:U7"/>
    <mergeCell ref="Y7:AG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AJ314"/>
  <sheetViews>
    <sheetView workbookViewId="0">
      <pane xSplit="1" ySplit="7" topLeftCell="AG177" activePane="bottomRight" state="frozen"/>
      <selection activeCell="AJ177" sqref="AJ177"/>
      <selection pane="topRight" activeCell="AJ177" sqref="AJ177"/>
      <selection pane="bottomLeft" activeCell="AJ177" sqref="AJ177"/>
      <selection pane="bottomRight" activeCell="AJ177" sqref="AJ177"/>
    </sheetView>
  </sheetViews>
  <sheetFormatPr baseColWidth="10" defaultRowHeight="15" x14ac:dyDescent="0.25"/>
  <cols>
    <col min="3" max="3" width="12" customWidth="1"/>
    <col min="12" max="33" width="12.28515625" customWidth="1"/>
    <col min="34" max="36" width="11.42578125" style="26"/>
  </cols>
  <sheetData>
    <row r="6" spans="1:36" ht="15.75" thickBot="1" x14ac:dyDescent="0.3">
      <c r="AH6"/>
      <c r="AI6"/>
      <c r="AJ6"/>
    </row>
    <row r="7" spans="1:36" ht="45.75" thickBot="1" x14ac:dyDescent="0.3">
      <c r="A7" s="149"/>
      <c r="B7" s="150" t="s">
        <v>17</v>
      </c>
      <c r="C7" s="78" t="s">
        <v>64</v>
      </c>
      <c r="D7" s="275" t="s">
        <v>82</v>
      </c>
      <c r="E7" s="276"/>
      <c r="F7" s="276"/>
      <c r="G7" s="276"/>
      <c r="H7" s="276"/>
      <c r="I7" s="276"/>
      <c r="J7" s="276"/>
      <c r="K7" s="276"/>
      <c r="L7" s="277"/>
      <c r="M7" s="275" t="s">
        <v>81</v>
      </c>
      <c r="N7" s="276"/>
      <c r="O7" s="276"/>
      <c r="P7" s="276"/>
      <c r="Q7" s="276"/>
      <c r="R7" s="276"/>
      <c r="S7" s="276"/>
      <c r="T7" s="276"/>
      <c r="U7" s="276"/>
      <c r="V7" s="133" t="s">
        <v>181</v>
      </c>
      <c r="W7" s="133" t="s">
        <v>182</v>
      </c>
      <c r="X7" s="80" t="s">
        <v>61</v>
      </c>
      <c r="Y7" s="278" t="s">
        <v>62</v>
      </c>
      <c r="Z7" s="279"/>
      <c r="AA7" s="279"/>
      <c r="AB7" s="279"/>
      <c r="AC7" s="279"/>
      <c r="AD7" s="279"/>
      <c r="AE7" s="279"/>
      <c r="AF7" s="279"/>
      <c r="AG7" s="280"/>
      <c r="AH7" s="151" t="s">
        <v>62</v>
      </c>
      <c r="AI7" s="151" t="s">
        <v>183</v>
      </c>
      <c r="AJ7" s="151" t="s">
        <v>63</v>
      </c>
    </row>
    <row r="8" spans="1:36" ht="15.75" thickBot="1" x14ac:dyDescent="0.3">
      <c r="A8" s="149"/>
      <c r="B8" s="152"/>
      <c r="C8" s="153"/>
      <c r="D8" s="154" t="s">
        <v>70</v>
      </c>
      <c r="E8" s="154" t="s">
        <v>71</v>
      </c>
      <c r="F8" s="154" t="s">
        <v>72</v>
      </c>
      <c r="G8" s="154" t="s">
        <v>73</v>
      </c>
      <c r="H8" s="154" t="s">
        <v>74</v>
      </c>
      <c r="I8" s="154" t="s">
        <v>75</v>
      </c>
      <c r="J8" s="154" t="s">
        <v>76</v>
      </c>
      <c r="K8" s="154" t="s">
        <v>77</v>
      </c>
      <c r="L8" s="154" t="s">
        <v>78</v>
      </c>
      <c r="M8" s="154" t="s">
        <v>70</v>
      </c>
      <c r="N8" s="154" t="s">
        <v>71</v>
      </c>
      <c r="O8" s="154" t="s">
        <v>72</v>
      </c>
      <c r="P8" s="154" t="s">
        <v>73</v>
      </c>
      <c r="Q8" s="154" t="s">
        <v>74</v>
      </c>
      <c r="R8" s="154" t="s">
        <v>75</v>
      </c>
      <c r="S8" s="154" t="s">
        <v>76</v>
      </c>
      <c r="T8" s="154" t="s">
        <v>77</v>
      </c>
      <c r="U8" s="154" t="s">
        <v>78</v>
      </c>
      <c r="V8" s="154"/>
      <c r="W8" s="154"/>
      <c r="X8" s="155"/>
      <c r="Y8" s="154" t="s">
        <v>70</v>
      </c>
      <c r="Z8" s="154" t="s">
        <v>71</v>
      </c>
      <c r="AA8" s="154" t="s">
        <v>72</v>
      </c>
      <c r="AB8" s="154" t="s">
        <v>73</v>
      </c>
      <c r="AC8" s="154" t="s">
        <v>74</v>
      </c>
      <c r="AD8" s="154" t="s">
        <v>75</v>
      </c>
      <c r="AE8" s="154" t="s">
        <v>76</v>
      </c>
      <c r="AF8" s="154" t="s">
        <v>77</v>
      </c>
      <c r="AG8" s="154" t="s">
        <v>78</v>
      </c>
      <c r="AH8" s="156"/>
      <c r="AI8" s="157"/>
      <c r="AJ8" s="157"/>
    </row>
    <row r="9" spans="1:36" x14ac:dyDescent="0.25">
      <c r="A9" s="18">
        <v>43891</v>
      </c>
      <c r="B9" s="158"/>
      <c r="C9" s="81"/>
      <c r="D9" s="82"/>
      <c r="E9" s="159"/>
      <c r="F9" s="159"/>
      <c r="G9" s="159"/>
      <c r="H9" s="159"/>
      <c r="I9" s="159"/>
      <c r="J9" s="159"/>
      <c r="K9" s="159"/>
      <c r="L9" s="159"/>
      <c r="M9" s="160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159"/>
      <c r="Z9" s="159"/>
      <c r="AA9" s="159"/>
      <c r="AB9" s="159"/>
      <c r="AC9" s="159"/>
      <c r="AD9" s="159"/>
      <c r="AE9" s="159"/>
      <c r="AF9" s="159"/>
      <c r="AG9" s="159"/>
      <c r="AH9" s="161"/>
      <c r="AI9" s="161"/>
      <c r="AJ9" s="161"/>
    </row>
    <row r="10" spans="1:36" x14ac:dyDescent="0.25">
      <c r="A10" s="19">
        <v>43892</v>
      </c>
      <c r="B10" s="162"/>
      <c r="C10" s="81"/>
      <c r="D10" s="84"/>
      <c r="E10" s="163"/>
      <c r="F10" s="163"/>
      <c r="G10" s="163"/>
      <c r="H10" s="163"/>
      <c r="I10" s="163"/>
      <c r="J10" s="163"/>
      <c r="K10" s="163"/>
      <c r="L10" s="163"/>
      <c r="M10" s="16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163"/>
      <c r="Z10" s="163"/>
      <c r="AA10" s="163"/>
      <c r="AB10" s="163"/>
      <c r="AC10" s="163"/>
      <c r="AD10" s="163"/>
      <c r="AE10" s="163"/>
      <c r="AF10" s="163"/>
      <c r="AG10" s="163"/>
      <c r="AH10" s="165"/>
      <c r="AI10" s="165"/>
      <c r="AJ10" s="165"/>
    </row>
    <row r="11" spans="1:36" x14ac:dyDescent="0.25">
      <c r="A11" s="19">
        <v>43893</v>
      </c>
      <c r="B11" s="162">
        <v>1</v>
      </c>
      <c r="C11" s="81">
        <f>+'Modelo predictivo'!U8</f>
        <v>0</v>
      </c>
      <c r="D11" s="84">
        <f>+$C11*'Estructura Poblacion'!C$19</f>
        <v>0</v>
      </c>
      <c r="E11" s="84">
        <f>+$C11*'Estructura Poblacion'!D$19</f>
        <v>0</v>
      </c>
      <c r="F11" s="84">
        <f>+$C11*'Estructura Poblacion'!E$19</f>
        <v>0</v>
      </c>
      <c r="G11" s="84">
        <f>+$C11*'Estructura Poblacion'!F$19</f>
        <v>0</v>
      </c>
      <c r="H11" s="84">
        <f>+$C11*'Estructura Poblacion'!G$19</f>
        <v>0</v>
      </c>
      <c r="I11" s="84">
        <f>+$C11*'Estructura Poblacion'!H$19</f>
        <v>0</v>
      </c>
      <c r="J11" s="84">
        <f>+$C11*'Estructura Poblacion'!I$19</f>
        <v>0</v>
      </c>
      <c r="K11" s="84">
        <f>+$C11*'Estructura Poblacion'!J$19</f>
        <v>0</v>
      </c>
      <c r="L11" s="84">
        <f>+$C11*'Estructura Poblacion'!K$19</f>
        <v>0</v>
      </c>
      <c r="M11" s="16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>
        <f>+X10+V11-W11</f>
        <v>0</v>
      </c>
      <c r="Y11" s="163"/>
      <c r="Z11" s="163"/>
      <c r="AA11" s="163"/>
      <c r="AB11" s="163"/>
      <c r="AC11" s="163"/>
      <c r="AD11" s="163"/>
      <c r="AE11" s="163"/>
      <c r="AF11" s="163"/>
      <c r="AG11" s="163"/>
      <c r="AH11" s="165"/>
      <c r="AI11" s="165"/>
      <c r="AJ11" s="84">
        <f>+AJ10+AH11-AI11</f>
        <v>0</v>
      </c>
    </row>
    <row r="12" spans="1:36" x14ac:dyDescent="0.25">
      <c r="A12" s="19">
        <v>43894</v>
      </c>
      <c r="B12" s="162">
        <f>+B11+1</f>
        <v>2</v>
      </c>
      <c r="C12" s="81">
        <f>+'Modelo predictivo'!U9</f>
        <v>0</v>
      </c>
      <c r="D12" s="84">
        <f>+$C12*'Estructura Poblacion'!C$19</f>
        <v>0</v>
      </c>
      <c r="E12" s="84">
        <f>+$C12*'Estructura Poblacion'!D$19</f>
        <v>0</v>
      </c>
      <c r="F12" s="84">
        <f>+$C12*'Estructura Poblacion'!E$19</f>
        <v>0</v>
      </c>
      <c r="G12" s="84">
        <f>+$C12*'Estructura Poblacion'!F$19</f>
        <v>0</v>
      </c>
      <c r="H12" s="84">
        <f>+$C12*'Estructura Poblacion'!G$19</f>
        <v>0</v>
      </c>
      <c r="I12" s="84">
        <f>+$C12*'Estructura Poblacion'!H$19</f>
        <v>0</v>
      </c>
      <c r="J12" s="84">
        <f>+$C12*'Estructura Poblacion'!I$19</f>
        <v>0</v>
      </c>
      <c r="K12" s="84">
        <f>+$C12*'Estructura Poblacion'!J$19</f>
        <v>0</v>
      </c>
      <c r="L12" s="84">
        <f>+$C12*'Estructura Poblacion'!K$19</f>
        <v>0</v>
      </c>
      <c r="M12" s="164">
        <f>+ROUND(D12*Parámetros!$B$105,0)</f>
        <v>0</v>
      </c>
      <c r="N12" s="164">
        <f>+ROUND(E12*Parámetros!$B$106,0)</f>
        <v>0</v>
      </c>
      <c r="O12" s="164">
        <f>+ROUND(F12*Parámetros!$B$107,0)</f>
        <v>0</v>
      </c>
      <c r="P12" s="164">
        <f>+ROUND(G12*Parámetros!$B$108,0)</f>
        <v>0</v>
      </c>
      <c r="Q12" s="164">
        <f>+ROUND(H12*Parámetros!$B$109,0)</f>
        <v>0</v>
      </c>
      <c r="R12" s="164">
        <f>+ROUND(I12*Parámetros!$B$110,0)</f>
        <v>0</v>
      </c>
      <c r="S12" s="164">
        <f>+ROUND(J12*Parámetros!$B$111,0)</f>
        <v>0</v>
      </c>
      <c r="T12" s="164">
        <f>+ROUND(K12*Parámetros!$B$112,0)</f>
        <v>0</v>
      </c>
      <c r="U12" s="164">
        <f>+ROUND(L12*Parámetros!$B$113,0)</f>
        <v>0</v>
      </c>
      <c r="V12" s="164">
        <f>+SUM(M12:U12)</f>
        <v>0</v>
      </c>
      <c r="W12" s="164"/>
      <c r="X12" s="84">
        <f t="shared" ref="X12:X75" si="0">+X11+V12-W12</f>
        <v>0</v>
      </c>
      <c r="Y12" s="85">
        <f>+ROUND(M12*Parámetros!$C$105,0)</f>
        <v>0</v>
      </c>
      <c r="Z12" s="85">
        <f>+ROUND(N12*Parámetros!$C$106,0)</f>
        <v>0</v>
      </c>
      <c r="AA12" s="85">
        <f>+ROUND(O12*Parámetros!$C$107,0)</f>
        <v>0</v>
      </c>
      <c r="AB12" s="85">
        <f>+ROUND(P12*Parámetros!$C$108,0)</f>
        <v>0</v>
      </c>
      <c r="AC12" s="85">
        <f>+ROUND(Q12*Parámetros!$C$109,0)</f>
        <v>0</v>
      </c>
      <c r="AD12" s="85">
        <f>+ROUND(R12*Parámetros!$C$110,0)</f>
        <v>0</v>
      </c>
      <c r="AE12" s="85">
        <f>+ROUND(S12*Parámetros!$C$111,0)</f>
        <v>0</v>
      </c>
      <c r="AF12" s="85">
        <f>+ROUND(T12*Parámetros!$C$112,0)</f>
        <v>0</v>
      </c>
      <c r="AG12" s="85">
        <f>+ROUND(U12*Parámetros!$C$113,0)</f>
        <v>0</v>
      </c>
      <c r="AH12" s="85">
        <f>+SUM(Y12:AG12)</f>
        <v>0</v>
      </c>
      <c r="AI12" s="165"/>
      <c r="AJ12" s="84">
        <f t="shared" ref="AJ12:AJ75" si="1">+AJ11+AH12-AI12</f>
        <v>0</v>
      </c>
    </row>
    <row r="13" spans="1:36" x14ac:dyDescent="0.25">
      <c r="A13" s="19">
        <v>43895</v>
      </c>
      <c r="B13" s="162">
        <f t="shared" ref="B13:B76" si="2">+B12+1</f>
        <v>3</v>
      </c>
      <c r="C13" s="81">
        <f>+'Modelo predictivo'!U10</f>
        <v>0</v>
      </c>
      <c r="D13" s="84">
        <f>+$C13*'Estructura Poblacion'!C$19</f>
        <v>0</v>
      </c>
      <c r="E13" s="84">
        <f>+$C13*'Estructura Poblacion'!D$19</f>
        <v>0</v>
      </c>
      <c r="F13" s="84">
        <f>+$C13*'Estructura Poblacion'!E$19</f>
        <v>0</v>
      </c>
      <c r="G13" s="84">
        <f>+$C13*'Estructura Poblacion'!F$19</f>
        <v>0</v>
      </c>
      <c r="H13" s="84">
        <f>+$C13*'Estructura Poblacion'!G$19</f>
        <v>0</v>
      </c>
      <c r="I13" s="84">
        <f>+$C13*'Estructura Poblacion'!H$19</f>
        <v>0</v>
      </c>
      <c r="J13" s="84">
        <f>+$C13*'Estructura Poblacion'!I$19</f>
        <v>0</v>
      </c>
      <c r="K13" s="84">
        <f>+$C13*'Estructura Poblacion'!J$19</f>
        <v>0</v>
      </c>
      <c r="L13" s="84">
        <f>+$C13*'Estructura Poblacion'!K$19</f>
        <v>0</v>
      </c>
      <c r="M13" s="164">
        <f>+ROUND(D13*Parámetros!$B$105,0)</f>
        <v>0</v>
      </c>
      <c r="N13" s="164">
        <f>+ROUND(E13*Parámetros!$B$106,0)</f>
        <v>0</v>
      </c>
      <c r="O13" s="164">
        <f>+ROUND(F13*Parámetros!$B$107,0)</f>
        <v>0</v>
      </c>
      <c r="P13" s="164">
        <f>+ROUND(G13*Parámetros!$B$108,0)</f>
        <v>0</v>
      </c>
      <c r="Q13" s="164">
        <f>+ROUND(H13*Parámetros!$B$109,0)</f>
        <v>0</v>
      </c>
      <c r="R13" s="164">
        <f>+ROUND(I13*Parámetros!$B$110,0)</f>
        <v>0</v>
      </c>
      <c r="S13" s="164">
        <f>+ROUND(J13*Parámetros!$B$111,0)</f>
        <v>0</v>
      </c>
      <c r="T13" s="164">
        <f>+ROUND(K13*Parámetros!$B$112,0)</f>
        <v>0</v>
      </c>
      <c r="U13" s="164">
        <f>+ROUND(L13*Parámetros!$B$113,0)</f>
        <v>0</v>
      </c>
      <c r="V13" s="164">
        <f t="shared" ref="V13:V76" si="3">+SUM(M13:U13)</f>
        <v>0</v>
      </c>
      <c r="W13" s="164"/>
      <c r="X13" s="84">
        <f t="shared" si="0"/>
        <v>0</v>
      </c>
      <c r="Y13" s="85">
        <f>+ROUND(M13*Parámetros!$C$105,0)</f>
        <v>0</v>
      </c>
      <c r="Z13" s="85">
        <f>+ROUND(N13*Parámetros!$C$106,0)</f>
        <v>0</v>
      </c>
      <c r="AA13" s="85">
        <f>+ROUND(O13*Parámetros!$C$107,0)</f>
        <v>0</v>
      </c>
      <c r="AB13" s="85">
        <f>+ROUND(P13*Parámetros!$C$108,0)</f>
        <v>0</v>
      </c>
      <c r="AC13" s="85">
        <f>+ROUND(Q13*Parámetros!$C$109,0)</f>
        <v>0</v>
      </c>
      <c r="AD13" s="85">
        <f>+ROUND(R13*Parámetros!$C$110,0)</f>
        <v>0</v>
      </c>
      <c r="AE13" s="85">
        <f>+ROUND(S13*Parámetros!$C$111,0)</f>
        <v>0</v>
      </c>
      <c r="AF13" s="85">
        <f>+ROUND(T13*Parámetros!$C$112,0)</f>
        <v>0</v>
      </c>
      <c r="AG13" s="85">
        <f>+ROUND(U13*Parámetros!$C$113,0)</f>
        <v>0</v>
      </c>
      <c r="AH13" s="85">
        <f t="shared" ref="AH13:AH76" si="4">+SUM(Y13:AG13)</f>
        <v>0</v>
      </c>
      <c r="AI13" s="165"/>
      <c r="AJ13" s="84">
        <f t="shared" si="1"/>
        <v>0</v>
      </c>
    </row>
    <row r="14" spans="1:36" x14ac:dyDescent="0.25">
      <c r="A14" s="19">
        <v>43896</v>
      </c>
      <c r="B14" s="162">
        <f t="shared" si="2"/>
        <v>4</v>
      </c>
      <c r="C14" s="81">
        <f>+'Modelo predictivo'!U11</f>
        <v>0</v>
      </c>
      <c r="D14" s="84">
        <f>+$C14*'Estructura Poblacion'!C$19</f>
        <v>0</v>
      </c>
      <c r="E14" s="84">
        <f>+$C14*'Estructura Poblacion'!D$19</f>
        <v>0</v>
      </c>
      <c r="F14" s="84">
        <f>+$C14*'Estructura Poblacion'!E$19</f>
        <v>0</v>
      </c>
      <c r="G14" s="84">
        <f>+$C14*'Estructura Poblacion'!F$19</f>
        <v>0</v>
      </c>
      <c r="H14" s="84">
        <f>+$C14*'Estructura Poblacion'!G$19</f>
        <v>0</v>
      </c>
      <c r="I14" s="84">
        <f>+$C14*'Estructura Poblacion'!H$19</f>
        <v>0</v>
      </c>
      <c r="J14" s="84">
        <f>+$C14*'Estructura Poblacion'!I$19</f>
        <v>0</v>
      </c>
      <c r="K14" s="84">
        <f>+$C14*'Estructura Poblacion'!J$19</f>
        <v>0</v>
      </c>
      <c r="L14" s="84">
        <f>+$C14*'Estructura Poblacion'!K$19</f>
        <v>0</v>
      </c>
      <c r="M14" s="164">
        <f>+ROUND(D14*Parámetros!$B$105,0)</f>
        <v>0</v>
      </c>
      <c r="N14" s="164">
        <f>+ROUND(E14*Parámetros!$B$106,0)</f>
        <v>0</v>
      </c>
      <c r="O14" s="164">
        <f>+ROUND(F14*Parámetros!$B$107,0)</f>
        <v>0</v>
      </c>
      <c r="P14" s="164">
        <f>+ROUND(G14*Parámetros!$B$108,0)</f>
        <v>0</v>
      </c>
      <c r="Q14" s="164">
        <f>+ROUND(H14*Parámetros!$B$109,0)</f>
        <v>0</v>
      </c>
      <c r="R14" s="164">
        <f>+ROUND(I14*Parámetros!$B$110,0)</f>
        <v>0</v>
      </c>
      <c r="S14" s="164">
        <f>+ROUND(J14*Parámetros!$B$111,0)</f>
        <v>0</v>
      </c>
      <c r="T14" s="164">
        <f>+ROUND(K14*Parámetros!$B$112,0)</f>
        <v>0</v>
      </c>
      <c r="U14" s="164">
        <f>+ROUND(L14*Parámetros!$B$113,0)</f>
        <v>0</v>
      </c>
      <c r="V14" s="164">
        <f t="shared" si="3"/>
        <v>0</v>
      </c>
      <c r="W14" s="164"/>
      <c r="X14" s="84">
        <f t="shared" si="0"/>
        <v>0</v>
      </c>
      <c r="Y14" s="85">
        <f>+ROUND(M14*Parámetros!$C$105,0)</f>
        <v>0</v>
      </c>
      <c r="Z14" s="85">
        <f>+ROUND(N14*Parámetros!$C$106,0)</f>
        <v>0</v>
      </c>
      <c r="AA14" s="85">
        <f>+ROUND(O14*Parámetros!$C$107,0)</f>
        <v>0</v>
      </c>
      <c r="AB14" s="85">
        <f>+ROUND(P14*Parámetros!$C$108,0)</f>
        <v>0</v>
      </c>
      <c r="AC14" s="85">
        <f>+ROUND(Q14*Parámetros!$C$109,0)</f>
        <v>0</v>
      </c>
      <c r="AD14" s="85">
        <f>+ROUND(R14*Parámetros!$C$110,0)</f>
        <v>0</v>
      </c>
      <c r="AE14" s="85">
        <f>+ROUND(S14*Parámetros!$C$111,0)</f>
        <v>0</v>
      </c>
      <c r="AF14" s="85">
        <f>+ROUND(T14*Parámetros!$C$112,0)</f>
        <v>0</v>
      </c>
      <c r="AG14" s="85">
        <f>+ROUND(U14*Parámetros!$C$113,0)</f>
        <v>0</v>
      </c>
      <c r="AH14" s="85">
        <f t="shared" si="4"/>
        <v>0</v>
      </c>
      <c r="AI14" s="165"/>
      <c r="AJ14" s="84">
        <f t="shared" si="1"/>
        <v>0</v>
      </c>
    </row>
    <row r="15" spans="1:36" x14ac:dyDescent="0.25">
      <c r="A15" s="19">
        <v>43897</v>
      </c>
      <c r="B15" s="162">
        <f t="shared" si="2"/>
        <v>5</v>
      </c>
      <c r="C15" s="81">
        <f>+'Modelo predictivo'!U12</f>
        <v>0</v>
      </c>
      <c r="D15" s="84">
        <f>+$C15*'Estructura Poblacion'!C$19</f>
        <v>0</v>
      </c>
      <c r="E15" s="84">
        <f>+$C15*'Estructura Poblacion'!D$19</f>
        <v>0</v>
      </c>
      <c r="F15" s="84">
        <f>+$C15*'Estructura Poblacion'!E$19</f>
        <v>0</v>
      </c>
      <c r="G15" s="84">
        <f>+$C15*'Estructura Poblacion'!F$19</f>
        <v>0</v>
      </c>
      <c r="H15" s="84">
        <f>+$C15*'Estructura Poblacion'!G$19</f>
        <v>0</v>
      </c>
      <c r="I15" s="84">
        <f>+$C15*'Estructura Poblacion'!H$19</f>
        <v>0</v>
      </c>
      <c r="J15" s="84">
        <f>+$C15*'Estructura Poblacion'!I$19</f>
        <v>0</v>
      </c>
      <c r="K15" s="84">
        <f>+$C15*'Estructura Poblacion'!J$19</f>
        <v>0</v>
      </c>
      <c r="L15" s="84">
        <f>+$C15*'Estructura Poblacion'!K$19</f>
        <v>0</v>
      </c>
      <c r="M15" s="164">
        <f>+ROUND(D15*Parámetros!$B$105,0)</f>
        <v>0</v>
      </c>
      <c r="N15" s="164">
        <f>+ROUND(E15*Parámetros!$B$106,0)</f>
        <v>0</v>
      </c>
      <c r="O15" s="164">
        <f>+ROUND(F15*Parámetros!$B$107,0)</f>
        <v>0</v>
      </c>
      <c r="P15" s="164">
        <f>+ROUND(G15*Parámetros!$B$108,0)</f>
        <v>0</v>
      </c>
      <c r="Q15" s="164">
        <f>+ROUND(H15*Parámetros!$B$109,0)</f>
        <v>0</v>
      </c>
      <c r="R15" s="164">
        <f>+ROUND(I15*Parámetros!$B$110,0)</f>
        <v>0</v>
      </c>
      <c r="S15" s="164">
        <f>+ROUND(J15*Parámetros!$B$111,0)</f>
        <v>0</v>
      </c>
      <c r="T15" s="164">
        <f>+ROUND(K15*Parámetros!$B$112,0)</f>
        <v>0</v>
      </c>
      <c r="U15" s="164">
        <f>+ROUND(L15*Parámetros!$B$113,0)</f>
        <v>0</v>
      </c>
      <c r="V15" s="164">
        <f t="shared" si="3"/>
        <v>0</v>
      </c>
      <c r="W15" s="164"/>
      <c r="X15" s="84">
        <f t="shared" si="0"/>
        <v>0</v>
      </c>
      <c r="Y15" s="85">
        <f>+ROUND(M15*Parámetros!$C$105,0)</f>
        <v>0</v>
      </c>
      <c r="Z15" s="85">
        <f>+ROUND(N15*Parámetros!$C$106,0)</f>
        <v>0</v>
      </c>
      <c r="AA15" s="85">
        <f>+ROUND(O15*Parámetros!$C$107,0)</f>
        <v>0</v>
      </c>
      <c r="AB15" s="85">
        <f>+ROUND(P15*Parámetros!$C$108,0)</f>
        <v>0</v>
      </c>
      <c r="AC15" s="85">
        <f>+ROUND(Q15*Parámetros!$C$109,0)</f>
        <v>0</v>
      </c>
      <c r="AD15" s="85">
        <f>+ROUND(R15*Parámetros!$C$110,0)</f>
        <v>0</v>
      </c>
      <c r="AE15" s="85">
        <f>+ROUND(S15*Parámetros!$C$111,0)</f>
        <v>0</v>
      </c>
      <c r="AF15" s="85">
        <f>+ROUND(T15*Parámetros!$C$112,0)</f>
        <v>0</v>
      </c>
      <c r="AG15" s="85">
        <f>+ROUND(U15*Parámetros!$C$113,0)</f>
        <v>0</v>
      </c>
      <c r="AH15" s="85">
        <f t="shared" si="4"/>
        <v>0</v>
      </c>
      <c r="AI15" s="165"/>
      <c r="AJ15" s="84">
        <f t="shared" si="1"/>
        <v>0</v>
      </c>
    </row>
    <row r="16" spans="1:36" x14ac:dyDescent="0.25">
      <c r="A16" s="19">
        <v>43898</v>
      </c>
      <c r="B16" s="162">
        <f t="shared" si="2"/>
        <v>6</v>
      </c>
      <c r="C16" s="81">
        <f>+'Modelo predictivo'!U13</f>
        <v>4.1453766003251076</v>
      </c>
      <c r="D16" s="84">
        <f>+$C16*'Estructura Poblacion'!C$19</f>
        <v>0.16910420271946314</v>
      </c>
      <c r="E16" s="84">
        <f>+$C16*'Estructura Poblacion'!D$19</f>
        <v>0.27810374711058949</v>
      </c>
      <c r="F16" s="84">
        <f>+$C16*'Estructura Poblacion'!E$19</f>
        <v>0.84398600709361649</v>
      </c>
      <c r="G16" s="84">
        <f>+$C16*'Estructura Poblacion'!F$19</f>
        <v>0.96323770501403727</v>
      </c>
      <c r="H16" s="84">
        <f>+$C16*'Estructura Poblacion'!G$19</f>
        <v>0.77130556153772467</v>
      </c>
      <c r="I16" s="84">
        <f>+$C16*'Estructura Poblacion'!H$19</f>
        <v>0.52497222426516876</v>
      </c>
      <c r="J16" s="84">
        <f>+$C16*'Estructura Poblacion'!I$19</f>
        <v>0.27923035738853391</v>
      </c>
      <c r="K16" s="84">
        <f>+$C16*'Estructura Poblacion'!J$19</f>
        <v>0.15381046819636712</v>
      </c>
      <c r="L16" s="84">
        <f>+$C16*'Estructura Poblacion'!K$19</f>
        <v>0.16162632699960683</v>
      </c>
      <c r="M16" s="164">
        <f>+ROUND(D16*Parámetros!$B$105,0)</f>
        <v>0</v>
      </c>
      <c r="N16" s="164">
        <f>+ROUND(E16*Parámetros!$B$106,0)</f>
        <v>0</v>
      </c>
      <c r="O16" s="164">
        <f>+ROUND(F16*Parámetros!$B$107,0)</f>
        <v>0</v>
      </c>
      <c r="P16" s="164">
        <f>+ROUND(G16*Parámetros!$B$108,0)</f>
        <v>0</v>
      </c>
      <c r="Q16" s="164">
        <f>+ROUND(H16*Parámetros!$B$109,0)</f>
        <v>0</v>
      </c>
      <c r="R16" s="164">
        <f>+ROUND(I16*Parámetros!$B$110,0)</f>
        <v>0</v>
      </c>
      <c r="S16" s="164">
        <f>+ROUND(J16*Parámetros!$B$111,0)</f>
        <v>0</v>
      </c>
      <c r="T16" s="164">
        <f>+ROUND(K16*Parámetros!$B$112,0)</f>
        <v>0</v>
      </c>
      <c r="U16" s="164">
        <f>+ROUND(L16*Parámetros!$B$113,0)</f>
        <v>0</v>
      </c>
      <c r="V16" s="164">
        <f t="shared" si="3"/>
        <v>0</v>
      </c>
      <c r="W16" s="164"/>
      <c r="X16" s="84">
        <f t="shared" si="0"/>
        <v>0</v>
      </c>
      <c r="Y16" s="85">
        <f>+ROUND(M16*Parámetros!$C$105,0)</f>
        <v>0</v>
      </c>
      <c r="Z16" s="85">
        <f>+ROUND(N16*Parámetros!$C$106,0)</f>
        <v>0</v>
      </c>
      <c r="AA16" s="85">
        <f>+ROUND(O16*Parámetros!$C$107,0)</f>
        <v>0</v>
      </c>
      <c r="AB16" s="85">
        <f>+ROUND(P16*Parámetros!$C$108,0)</f>
        <v>0</v>
      </c>
      <c r="AC16" s="85">
        <f>+ROUND(Q16*Parámetros!$C$109,0)</f>
        <v>0</v>
      </c>
      <c r="AD16" s="85">
        <f>+ROUND(R16*Parámetros!$C$110,0)</f>
        <v>0</v>
      </c>
      <c r="AE16" s="85">
        <f>+ROUND(S16*Parámetros!$C$111,0)</f>
        <v>0</v>
      </c>
      <c r="AF16" s="85">
        <f>+ROUND(T16*Parámetros!$C$112,0)</f>
        <v>0</v>
      </c>
      <c r="AG16" s="85">
        <f>+ROUND(U16*Parámetros!$C$113,0)</f>
        <v>0</v>
      </c>
      <c r="AH16" s="85">
        <f t="shared" si="4"/>
        <v>0</v>
      </c>
      <c r="AI16" s="165"/>
      <c r="AJ16" s="84">
        <f t="shared" si="1"/>
        <v>0</v>
      </c>
    </row>
    <row r="17" spans="1:36" x14ac:dyDescent="0.25">
      <c r="A17" s="19">
        <v>43899</v>
      </c>
      <c r="B17" s="162">
        <f t="shared" si="2"/>
        <v>7</v>
      </c>
      <c r="C17" s="81">
        <f>+'Modelo predictivo'!U14</f>
        <v>5.7586274221539497</v>
      </c>
      <c r="D17" s="84">
        <f>+$C17*'Estructura Poblacion'!C$19</f>
        <v>0.23491426542654978</v>
      </c>
      <c r="E17" s="84">
        <f>+$C17*'Estructura Poblacion'!D$19</f>
        <v>0.38633302078976567</v>
      </c>
      <c r="F17" s="84">
        <f>+$C17*'Estructura Poblacion'!E$19</f>
        <v>1.1724389441437839</v>
      </c>
      <c r="G17" s="84">
        <f>+$C17*'Estructura Poblacion'!F$19</f>
        <v>1.3380996702956847</v>
      </c>
      <c r="H17" s="84">
        <f>+$C17*'Estructura Poblacion'!G$19</f>
        <v>1.0714735440882857</v>
      </c>
      <c r="I17" s="84">
        <f>+$C17*'Estructura Poblacion'!H$19</f>
        <v>0.72927498222609288</v>
      </c>
      <c r="J17" s="84">
        <f>+$C17*'Estructura Poblacion'!I$19</f>
        <v>0.38789807252478598</v>
      </c>
      <c r="K17" s="84">
        <f>+$C17*'Estructura Poblacion'!J$19</f>
        <v>0.21366868812364898</v>
      </c>
      <c r="L17" s="84">
        <f>+$C17*'Estructura Poblacion'!K$19</f>
        <v>0.22452623453535245</v>
      </c>
      <c r="M17" s="164">
        <f>+ROUND(D17*Parámetros!$B$105,0)</f>
        <v>0</v>
      </c>
      <c r="N17" s="164">
        <f>+ROUND(E17*Parámetros!$B$106,0)</f>
        <v>0</v>
      </c>
      <c r="O17" s="164">
        <f>+ROUND(F17*Parámetros!$B$107,0)</f>
        <v>0</v>
      </c>
      <c r="P17" s="164">
        <f>+ROUND(G17*Parámetros!$B$108,0)</f>
        <v>0</v>
      </c>
      <c r="Q17" s="164">
        <f>+ROUND(H17*Parámetros!$B$109,0)</f>
        <v>0</v>
      </c>
      <c r="R17" s="164">
        <f>+ROUND(I17*Parámetros!$B$110,0)</f>
        <v>0</v>
      </c>
      <c r="S17" s="164">
        <f>+ROUND(J17*Parámetros!$B$111,0)</f>
        <v>0</v>
      </c>
      <c r="T17" s="164">
        <f>+ROUND(K17*Parámetros!$B$112,0)</f>
        <v>0</v>
      </c>
      <c r="U17" s="164">
        <f>+ROUND(L17*Parámetros!$B$113,0)</f>
        <v>0</v>
      </c>
      <c r="V17" s="164">
        <f t="shared" si="3"/>
        <v>0</v>
      </c>
      <c r="W17" s="164"/>
      <c r="X17" s="84">
        <f t="shared" si="0"/>
        <v>0</v>
      </c>
      <c r="Y17" s="85">
        <f>+ROUND(M17*Parámetros!$C$105,0)</f>
        <v>0</v>
      </c>
      <c r="Z17" s="85">
        <f>+ROUND(N17*Parámetros!$C$106,0)</f>
        <v>0</v>
      </c>
      <c r="AA17" s="85">
        <f>+ROUND(O17*Parámetros!$C$107,0)</f>
        <v>0</v>
      </c>
      <c r="AB17" s="85">
        <f>+ROUND(P17*Parámetros!$C$108,0)</f>
        <v>0</v>
      </c>
      <c r="AC17" s="85">
        <f>+ROUND(Q17*Parámetros!$C$109,0)</f>
        <v>0</v>
      </c>
      <c r="AD17" s="85">
        <f>+ROUND(R17*Parámetros!$C$110,0)</f>
        <v>0</v>
      </c>
      <c r="AE17" s="85">
        <f>+ROUND(S17*Parámetros!$C$111,0)</f>
        <v>0</v>
      </c>
      <c r="AF17" s="85">
        <f>+ROUND(T17*Parámetros!$C$112,0)</f>
        <v>0</v>
      </c>
      <c r="AG17" s="85">
        <f>+ROUND(U17*Parámetros!$C$113,0)</f>
        <v>0</v>
      </c>
      <c r="AH17" s="85">
        <f t="shared" si="4"/>
        <v>0</v>
      </c>
      <c r="AI17" s="165"/>
      <c r="AJ17" s="84">
        <f t="shared" si="1"/>
        <v>0</v>
      </c>
    </row>
    <row r="18" spans="1:36" x14ac:dyDescent="0.25">
      <c r="A18" s="19">
        <v>43900</v>
      </c>
      <c r="B18" s="162">
        <f t="shared" si="2"/>
        <v>8</v>
      </c>
      <c r="C18" s="81">
        <f>+'Modelo predictivo'!U15</f>
        <v>7.9997044280171394</v>
      </c>
      <c r="D18" s="84">
        <f>+$C18*'Estructura Poblacion'!C$19</f>
        <v>0.32633552261213206</v>
      </c>
      <c r="E18" s="84">
        <f>+$C18*'Estructura Poblacion'!D$19</f>
        <v>0.53668170390942582</v>
      </c>
      <c r="F18" s="84">
        <f>+$C18*'Estructura Poblacion'!E$19</f>
        <v>1.6287153735566029</v>
      </c>
      <c r="G18" s="84">
        <f>+$C18*'Estructura Poblacion'!F$19</f>
        <v>1.8588460535598952</v>
      </c>
      <c r="H18" s="84">
        <f>+$C18*'Estructura Poblacion'!G$19</f>
        <v>1.4884574095158623</v>
      </c>
      <c r="I18" s="84">
        <f>+$C18*'Estructura Poblacion'!H$19</f>
        <v>1.013085910387663</v>
      </c>
      <c r="J18" s="84">
        <f>+$C18*'Estructura Poblacion'!I$19</f>
        <v>0.53885582464634874</v>
      </c>
      <c r="K18" s="84">
        <f>+$C18*'Estructura Poblacion'!J$19</f>
        <v>0.29682183360840325</v>
      </c>
      <c r="L18" s="84">
        <f>+$C18*'Estructura Poblacion'!K$19</f>
        <v>0.31190479622080614</v>
      </c>
      <c r="M18" s="164">
        <f>+ROUND(D18*Parámetros!$B$105,0)</f>
        <v>0</v>
      </c>
      <c r="N18" s="164">
        <f>+ROUND(E18*Parámetros!$B$106,0)</f>
        <v>0</v>
      </c>
      <c r="O18" s="164">
        <f>+ROUND(F18*Parámetros!$B$107,0)</f>
        <v>0</v>
      </c>
      <c r="P18" s="164">
        <f>+ROUND(G18*Parámetros!$B$108,0)</f>
        <v>0</v>
      </c>
      <c r="Q18" s="164">
        <f>+ROUND(H18*Parámetros!$B$109,0)</f>
        <v>0</v>
      </c>
      <c r="R18" s="164">
        <f>+ROUND(I18*Parámetros!$B$110,0)</f>
        <v>0</v>
      </c>
      <c r="S18" s="164">
        <f>+ROUND(J18*Parámetros!$B$111,0)</f>
        <v>0</v>
      </c>
      <c r="T18" s="164">
        <f>+ROUND(K18*Parámetros!$B$112,0)</f>
        <v>0</v>
      </c>
      <c r="U18" s="164">
        <f>+ROUND(L18*Parámetros!$B$113,0)</f>
        <v>0</v>
      </c>
      <c r="V18" s="164">
        <f t="shared" si="3"/>
        <v>0</v>
      </c>
      <c r="W18" s="164"/>
      <c r="X18" s="84">
        <f t="shared" si="0"/>
        <v>0</v>
      </c>
      <c r="Y18" s="85">
        <f>+ROUND(M18*Parámetros!$C$105,0)</f>
        <v>0</v>
      </c>
      <c r="Z18" s="85">
        <f>+ROUND(N18*Parámetros!$C$106,0)</f>
        <v>0</v>
      </c>
      <c r="AA18" s="85">
        <f>+ROUND(O18*Parámetros!$C$107,0)</f>
        <v>0</v>
      </c>
      <c r="AB18" s="85">
        <f>+ROUND(P18*Parámetros!$C$108,0)</f>
        <v>0</v>
      </c>
      <c r="AC18" s="85">
        <f>+ROUND(Q18*Parámetros!$C$109,0)</f>
        <v>0</v>
      </c>
      <c r="AD18" s="85">
        <f>+ROUND(R18*Parámetros!$C$110,0)</f>
        <v>0</v>
      </c>
      <c r="AE18" s="85">
        <f>+ROUND(S18*Parámetros!$C$111,0)</f>
        <v>0</v>
      </c>
      <c r="AF18" s="85">
        <f>+ROUND(T18*Parámetros!$C$112,0)</f>
        <v>0</v>
      </c>
      <c r="AG18" s="85">
        <f>+ROUND(U18*Parámetros!$C$113,0)</f>
        <v>0</v>
      </c>
      <c r="AH18" s="85">
        <f t="shared" si="4"/>
        <v>0</v>
      </c>
      <c r="AI18" s="165"/>
      <c r="AJ18" s="84">
        <f t="shared" si="1"/>
        <v>0</v>
      </c>
    </row>
    <row r="19" spans="1:36" x14ac:dyDescent="0.25">
      <c r="A19" s="19">
        <v>43901</v>
      </c>
      <c r="B19" s="162">
        <f t="shared" si="2"/>
        <v>9</v>
      </c>
      <c r="C19" s="81">
        <f>+'Modelo predictivo'!U16</f>
        <v>6.5990789607167244</v>
      </c>
      <c r="D19" s="84">
        <f>+$C19*'Estructura Poblacion'!C$19</f>
        <v>0.26919918114249652</v>
      </c>
      <c r="E19" s="84">
        <f>+$C19*'Estructura Poblacion'!D$19</f>
        <v>0.44271697445053482</v>
      </c>
      <c r="F19" s="84">
        <f>+$C19*'Estructura Poblacion'!E$19</f>
        <v>1.343552308881659</v>
      </c>
      <c r="G19" s="84">
        <f>+$C19*'Estructura Poblacion'!F$19</f>
        <v>1.5333906388212544</v>
      </c>
      <c r="H19" s="84">
        <f>+$C19*'Estructura Poblacion'!G$19</f>
        <v>1.2278513616900846</v>
      </c>
      <c r="I19" s="84">
        <f>+$C19*'Estructura Poblacion'!H$19</f>
        <v>0.83571011614173762</v>
      </c>
      <c r="J19" s="84">
        <f>+$C19*'Estructura Poblacion'!I$19</f>
        <v>0.44451044001444218</v>
      </c>
      <c r="K19" s="84">
        <f>+$C19*'Estructura Poblacion'!J$19</f>
        <v>0.24485288611245395</v>
      </c>
      <c r="L19" s="84">
        <f>+$C19*'Estructura Poblacion'!K$19</f>
        <v>0.25729505346206138</v>
      </c>
      <c r="M19" s="164">
        <f>+ROUND(D19*Parámetros!$B$105,0)</f>
        <v>0</v>
      </c>
      <c r="N19" s="164">
        <f>+ROUND(E19*Parámetros!$B$106,0)</f>
        <v>0</v>
      </c>
      <c r="O19" s="164">
        <f>+ROUND(F19*Parámetros!$B$107,0)</f>
        <v>0</v>
      </c>
      <c r="P19" s="164">
        <f>+ROUND(G19*Parámetros!$B$108,0)</f>
        <v>0</v>
      </c>
      <c r="Q19" s="164">
        <f>+ROUND(H19*Parámetros!$B$109,0)</f>
        <v>0</v>
      </c>
      <c r="R19" s="164">
        <f>+ROUND(I19*Parámetros!$B$110,0)</f>
        <v>0</v>
      </c>
      <c r="S19" s="164">
        <f>+ROUND(J19*Parámetros!$B$111,0)</f>
        <v>0</v>
      </c>
      <c r="T19" s="164">
        <f>+ROUND(K19*Parámetros!$B$112,0)</f>
        <v>0</v>
      </c>
      <c r="U19" s="164">
        <f>+ROUND(L19*Parámetros!$B$113,0)</f>
        <v>0</v>
      </c>
      <c r="V19" s="164">
        <f t="shared" si="3"/>
        <v>0</v>
      </c>
      <c r="W19" s="164"/>
      <c r="X19" s="84">
        <f t="shared" si="0"/>
        <v>0</v>
      </c>
      <c r="Y19" s="85">
        <f>+ROUND(M19*Parámetros!$C$105,0)</f>
        <v>0</v>
      </c>
      <c r="Z19" s="85">
        <f>+ROUND(N19*Parámetros!$C$106,0)</f>
        <v>0</v>
      </c>
      <c r="AA19" s="85">
        <f>+ROUND(O19*Parámetros!$C$107,0)</f>
        <v>0</v>
      </c>
      <c r="AB19" s="85">
        <f>+ROUND(P19*Parámetros!$C$108,0)</f>
        <v>0</v>
      </c>
      <c r="AC19" s="85">
        <f>+ROUND(Q19*Parámetros!$C$109,0)</f>
        <v>0</v>
      </c>
      <c r="AD19" s="85">
        <f>+ROUND(R19*Parámetros!$C$110,0)</f>
        <v>0</v>
      </c>
      <c r="AE19" s="85">
        <f>+ROUND(S19*Parámetros!$C$111,0)</f>
        <v>0</v>
      </c>
      <c r="AF19" s="85">
        <f>+ROUND(T19*Parámetros!$C$112,0)</f>
        <v>0</v>
      </c>
      <c r="AG19" s="85">
        <f>+ROUND(U19*Parámetros!$C$113,0)</f>
        <v>0</v>
      </c>
      <c r="AH19" s="85">
        <f t="shared" si="4"/>
        <v>0</v>
      </c>
      <c r="AI19" s="165"/>
      <c r="AJ19" s="84">
        <f t="shared" si="1"/>
        <v>0</v>
      </c>
    </row>
    <row r="20" spans="1:36" x14ac:dyDescent="0.25">
      <c r="A20" s="19">
        <v>43902</v>
      </c>
      <c r="B20" s="162">
        <f t="shared" si="2"/>
        <v>10</v>
      </c>
      <c r="C20" s="81">
        <f>+'Modelo predictivo'!U17</f>
        <v>7.9326397404074669</v>
      </c>
      <c r="D20" s="84">
        <f>+$C20*'Estructura Poblacion'!C$19</f>
        <v>0.32359972279891991</v>
      </c>
      <c r="E20" s="84">
        <f>+$C20*'Estructura Poblacion'!D$19</f>
        <v>0.53218248882687136</v>
      </c>
      <c r="F20" s="84">
        <f>+$C20*'Estructura Poblacion'!E$19</f>
        <v>1.6150612081164282</v>
      </c>
      <c r="G20" s="84">
        <f>+$C20*'Estructura Poblacion'!F$19</f>
        <v>1.8432626115692308</v>
      </c>
      <c r="H20" s="84">
        <f>+$C20*'Estructura Poblacion'!G$19</f>
        <v>1.4759790820866792</v>
      </c>
      <c r="I20" s="84">
        <f>+$C20*'Estructura Poblacion'!H$19</f>
        <v>1.0045928103346216</v>
      </c>
      <c r="J20" s="84">
        <f>+$C20*'Estructura Poblacion'!I$19</f>
        <v>0.53433838304938241</v>
      </c>
      <c r="K20" s="84">
        <f>+$C20*'Estructura Poblacion'!J$19</f>
        <v>0.29433345872833139</v>
      </c>
      <c r="L20" s="84">
        <f>+$C20*'Estructura Poblacion'!K$19</f>
        <v>0.30928997489700233</v>
      </c>
      <c r="M20" s="164">
        <f>+ROUND(D20*Parámetros!$B$105,0)</f>
        <v>0</v>
      </c>
      <c r="N20" s="164">
        <f>+ROUND(E20*Parámetros!$B$106,0)</f>
        <v>0</v>
      </c>
      <c r="O20" s="164">
        <f>+ROUND(F20*Parámetros!$B$107,0)</f>
        <v>0</v>
      </c>
      <c r="P20" s="164">
        <f>+ROUND(G20*Parámetros!$B$108,0)</f>
        <v>0</v>
      </c>
      <c r="Q20" s="164">
        <f>+ROUND(H20*Parámetros!$B$109,0)</f>
        <v>0</v>
      </c>
      <c r="R20" s="164">
        <f>+ROUND(I20*Parámetros!$B$110,0)</f>
        <v>0</v>
      </c>
      <c r="S20" s="164">
        <f>+ROUND(J20*Parámetros!$B$111,0)</f>
        <v>0</v>
      </c>
      <c r="T20" s="164">
        <f>+ROUND(K20*Parámetros!$B$112,0)</f>
        <v>0</v>
      </c>
      <c r="U20" s="164">
        <f>+ROUND(L20*Parámetros!$B$113,0)</f>
        <v>0</v>
      </c>
      <c r="V20" s="164">
        <f t="shared" si="3"/>
        <v>0</v>
      </c>
      <c r="W20" s="164"/>
      <c r="X20" s="84">
        <f t="shared" si="0"/>
        <v>0</v>
      </c>
      <c r="Y20" s="85">
        <f>+ROUND(M20*Parámetros!$C$105,0)</f>
        <v>0</v>
      </c>
      <c r="Z20" s="85">
        <f>+ROUND(N20*Parámetros!$C$106,0)</f>
        <v>0</v>
      </c>
      <c r="AA20" s="85">
        <f>+ROUND(O20*Parámetros!$C$107,0)</f>
        <v>0</v>
      </c>
      <c r="AB20" s="85">
        <f>+ROUND(P20*Parámetros!$C$108,0)</f>
        <v>0</v>
      </c>
      <c r="AC20" s="85">
        <f>+ROUND(Q20*Parámetros!$C$109,0)</f>
        <v>0</v>
      </c>
      <c r="AD20" s="85">
        <f>+ROUND(R20*Parámetros!$C$110,0)</f>
        <v>0</v>
      </c>
      <c r="AE20" s="85">
        <f>+ROUND(S20*Parámetros!$C$111,0)</f>
        <v>0</v>
      </c>
      <c r="AF20" s="85">
        <f>+ROUND(T20*Parámetros!$C$112,0)</f>
        <v>0</v>
      </c>
      <c r="AG20" s="85">
        <f>+ROUND(U20*Parámetros!$C$113,0)</f>
        <v>0</v>
      </c>
      <c r="AH20" s="85">
        <f t="shared" si="4"/>
        <v>0</v>
      </c>
      <c r="AI20" s="165"/>
      <c r="AJ20" s="84">
        <f t="shared" si="1"/>
        <v>0</v>
      </c>
    </row>
    <row r="21" spans="1:36" x14ac:dyDescent="0.25">
      <c r="A21" s="19">
        <v>43903</v>
      </c>
      <c r="B21" s="162">
        <f t="shared" si="2"/>
        <v>11</v>
      </c>
      <c r="C21" s="81">
        <f>+'Modelo predictivo'!U18</f>
        <v>9.5356896966695786</v>
      </c>
      <c r="D21" s="84">
        <f>+$C21*'Estructura Poblacion'!C$19</f>
        <v>0.38899365703203986</v>
      </c>
      <c r="E21" s="84">
        <f>+$C21*'Estructura Poblacion'!D$19</f>
        <v>0.6397274099824054</v>
      </c>
      <c r="F21" s="84">
        <f>+$C21*'Estructura Poblacion'!E$19</f>
        <v>1.9414372801121906</v>
      </c>
      <c r="G21" s="84">
        <f>+$C21*'Estructura Poblacion'!F$19</f>
        <v>2.2157542594382496</v>
      </c>
      <c r="H21" s="84">
        <f>+$C21*'Estructura Poblacion'!G$19</f>
        <v>1.7742490502702222</v>
      </c>
      <c r="I21" s="84">
        <f>+$C21*'Estructura Poblacion'!H$19</f>
        <v>1.2076037264190858</v>
      </c>
      <c r="J21" s="84">
        <f>+$C21*'Estructura Poblacion'!I$19</f>
        <v>0.64231897332039367</v>
      </c>
      <c r="K21" s="84">
        <f>+$C21*'Estructura Poblacion'!J$19</f>
        <v>0.35381318471884909</v>
      </c>
      <c r="L21" s="84">
        <f>+$C21*'Estructura Poblacion'!K$19</f>
        <v>0.37179215537614274</v>
      </c>
      <c r="M21" s="164">
        <f>+ROUND(D21*Parámetros!$B$105,0)</f>
        <v>0</v>
      </c>
      <c r="N21" s="164">
        <f>+ROUND(E21*Parámetros!$B$106,0)</f>
        <v>0</v>
      </c>
      <c r="O21" s="164">
        <f>+ROUND(F21*Parámetros!$B$107,0)</f>
        <v>0</v>
      </c>
      <c r="P21" s="164">
        <f>+ROUND(G21*Parámetros!$B$108,0)</f>
        <v>0</v>
      </c>
      <c r="Q21" s="164">
        <f>+ROUND(H21*Parámetros!$B$109,0)</f>
        <v>0</v>
      </c>
      <c r="R21" s="164">
        <f>+ROUND(I21*Parámetros!$B$110,0)</f>
        <v>0</v>
      </c>
      <c r="S21" s="164">
        <f>+ROUND(J21*Parámetros!$B$111,0)</f>
        <v>0</v>
      </c>
      <c r="T21" s="164">
        <f>+ROUND(K21*Parámetros!$B$112,0)</f>
        <v>0</v>
      </c>
      <c r="U21" s="164">
        <f>+ROUND(L21*Parámetros!$B$113,0)</f>
        <v>0</v>
      </c>
      <c r="V21" s="164">
        <f t="shared" si="3"/>
        <v>0</v>
      </c>
      <c r="W21" s="164">
        <f>+V9</f>
        <v>0</v>
      </c>
      <c r="X21" s="84">
        <f t="shared" si="0"/>
        <v>0</v>
      </c>
      <c r="Y21" s="85">
        <f>+ROUND(M21*Parámetros!$C$105,0)</f>
        <v>0</v>
      </c>
      <c r="Z21" s="85">
        <f>+ROUND(N21*Parámetros!$C$106,0)</f>
        <v>0</v>
      </c>
      <c r="AA21" s="85">
        <f>+ROUND(O21*Parámetros!$C$107,0)</f>
        <v>0</v>
      </c>
      <c r="AB21" s="85">
        <f>+ROUND(P21*Parámetros!$C$108,0)</f>
        <v>0</v>
      </c>
      <c r="AC21" s="85">
        <f>+ROUND(Q21*Parámetros!$C$109,0)</f>
        <v>0</v>
      </c>
      <c r="AD21" s="85">
        <f>+ROUND(R21*Parámetros!$C$110,0)</f>
        <v>0</v>
      </c>
      <c r="AE21" s="85">
        <f>+ROUND(S21*Parámetros!$C$111,0)</f>
        <v>0</v>
      </c>
      <c r="AF21" s="85">
        <f>+ROUND(T21*Parámetros!$C$112,0)</f>
        <v>0</v>
      </c>
      <c r="AG21" s="85">
        <f>+ROUND(U21*Parámetros!$C$113,0)</f>
        <v>0</v>
      </c>
      <c r="AH21" s="85">
        <f t="shared" si="4"/>
        <v>0</v>
      </c>
      <c r="AI21" s="165">
        <f>+AH9</f>
        <v>0</v>
      </c>
      <c r="AJ21" s="84">
        <f t="shared" si="1"/>
        <v>0</v>
      </c>
    </row>
    <row r="22" spans="1:36" x14ac:dyDescent="0.25">
      <c r="A22" s="19">
        <v>43904</v>
      </c>
      <c r="B22" s="162">
        <f t="shared" si="2"/>
        <v>12</v>
      </c>
      <c r="C22" s="81">
        <f>+'Modelo predictivo'!U19</f>
        <v>11.462687574326992</v>
      </c>
      <c r="D22" s="84">
        <f>+$C22*'Estructura Poblacion'!C$19</f>
        <v>0.46760254378983124</v>
      </c>
      <c r="E22" s="84">
        <f>+$C22*'Estructura Poblacion'!D$19</f>
        <v>0.76900524939720094</v>
      </c>
      <c r="F22" s="84">
        <f>+$C22*'Estructura Poblacion'!E$19</f>
        <v>2.3337681588831094</v>
      </c>
      <c r="G22" s="84">
        <f>+$C22*'Estructura Poblacion'!F$19</f>
        <v>2.663519852821508</v>
      </c>
      <c r="H22" s="84">
        <f>+$C22*'Estructura Poblacion'!G$19</f>
        <v>2.1327940808934929</v>
      </c>
      <c r="I22" s="84">
        <f>+$C22*'Estructura Poblacion'!H$19</f>
        <v>1.4516395425880519</v>
      </c>
      <c r="J22" s="84">
        <f>+$C22*'Estructura Poblacion'!I$19</f>
        <v>0.77212052284017108</v>
      </c>
      <c r="K22" s="84">
        <f>+$C22*'Estructura Poblacion'!J$19</f>
        <v>0.4253127068015104</v>
      </c>
      <c r="L22" s="84">
        <f>+$C22*'Estructura Poblacion'!K$19</f>
        <v>0.44692491631211639</v>
      </c>
      <c r="M22" s="164">
        <f>+ROUND(D22*Parámetros!$B$105,0)</f>
        <v>0</v>
      </c>
      <c r="N22" s="164">
        <f>+ROUND(E22*Parámetros!$B$106,0)</f>
        <v>0</v>
      </c>
      <c r="O22" s="164">
        <f>+ROUND(F22*Parámetros!$B$107,0)</f>
        <v>0</v>
      </c>
      <c r="P22" s="164">
        <f>+ROUND(G22*Parámetros!$B$108,0)</f>
        <v>0</v>
      </c>
      <c r="Q22" s="164">
        <f>+ROUND(H22*Parámetros!$B$109,0)</f>
        <v>0</v>
      </c>
      <c r="R22" s="164">
        <f>+ROUND(I22*Parámetros!$B$110,0)</f>
        <v>0</v>
      </c>
      <c r="S22" s="164">
        <f>+ROUND(J22*Parámetros!$B$111,0)</f>
        <v>0</v>
      </c>
      <c r="T22" s="164">
        <f>+ROUND(K22*Parámetros!$B$112,0)</f>
        <v>0</v>
      </c>
      <c r="U22" s="164">
        <f>+ROUND(L22*Parámetros!$B$113,0)</f>
        <v>0</v>
      </c>
      <c r="V22" s="164">
        <f t="shared" si="3"/>
        <v>0</v>
      </c>
      <c r="W22" s="164">
        <f t="shared" ref="W22:W85" si="5">+V10</f>
        <v>0</v>
      </c>
      <c r="X22" s="84">
        <f t="shared" si="0"/>
        <v>0</v>
      </c>
      <c r="Y22" s="85">
        <f>+ROUND(M22*Parámetros!$C$105,0)</f>
        <v>0</v>
      </c>
      <c r="Z22" s="85">
        <f>+ROUND(N22*Parámetros!$C$106,0)</f>
        <v>0</v>
      </c>
      <c r="AA22" s="85">
        <f>+ROUND(O22*Parámetros!$C$107,0)</f>
        <v>0</v>
      </c>
      <c r="AB22" s="85">
        <f>+ROUND(P22*Parámetros!$C$108,0)</f>
        <v>0</v>
      </c>
      <c r="AC22" s="85">
        <f>+ROUND(Q22*Parámetros!$C$109,0)</f>
        <v>0</v>
      </c>
      <c r="AD22" s="85">
        <f>+ROUND(R22*Parámetros!$C$110,0)</f>
        <v>0</v>
      </c>
      <c r="AE22" s="85">
        <f>+ROUND(S22*Parámetros!$C$111,0)</f>
        <v>0</v>
      </c>
      <c r="AF22" s="85">
        <f>+ROUND(T22*Parámetros!$C$112,0)</f>
        <v>0</v>
      </c>
      <c r="AG22" s="85">
        <f>+ROUND(U22*Parámetros!$C$113,0)</f>
        <v>0</v>
      </c>
      <c r="AH22" s="85">
        <f t="shared" si="4"/>
        <v>0</v>
      </c>
      <c r="AI22" s="165">
        <f t="shared" ref="AI22:AI85" si="6">+AH10</f>
        <v>0</v>
      </c>
      <c r="AJ22" s="84">
        <f t="shared" si="1"/>
        <v>0</v>
      </c>
    </row>
    <row r="23" spans="1:36" x14ac:dyDescent="0.25">
      <c r="A23" s="19">
        <v>43905</v>
      </c>
      <c r="B23" s="162">
        <f t="shared" si="2"/>
        <v>13</v>
      </c>
      <c r="C23" s="81">
        <f>+'Modelo predictivo'!U20</f>
        <v>13.779097117483616</v>
      </c>
      <c r="D23" s="84">
        <f>+$C23*'Estructura Poblacion'!C$19</f>
        <v>0.56209687488065074</v>
      </c>
      <c r="E23" s="84">
        <f>+$C23*'Estructura Poblacion'!D$19</f>
        <v>0.92440781854955811</v>
      </c>
      <c r="F23" s="84">
        <f>+$C23*'Estructura Poblacion'!E$19</f>
        <v>2.8053820626642478</v>
      </c>
      <c r="G23" s="84">
        <f>+$C23*'Estructura Poblacion'!F$19</f>
        <v>3.2017708315257858</v>
      </c>
      <c r="H23" s="84">
        <f>+$C23*'Estructura Poblacion'!G$19</f>
        <v>2.5637946233522024</v>
      </c>
      <c r="I23" s="84">
        <f>+$C23*'Estructura Poblacion'!H$19</f>
        <v>1.7449906147402483</v>
      </c>
      <c r="J23" s="84">
        <f>+$C23*'Estructura Poblacion'!I$19</f>
        <v>0.92815263450479224</v>
      </c>
      <c r="K23" s="84">
        <f>+$C23*'Estructura Poblacion'!J$19</f>
        <v>0.51126099828834681</v>
      </c>
      <c r="L23" s="84">
        <f>+$C23*'Estructura Poblacion'!K$19</f>
        <v>0.53724065897778395</v>
      </c>
      <c r="M23" s="164">
        <f>+ROUND(D23*Parámetros!$B$105,0)</f>
        <v>0</v>
      </c>
      <c r="N23" s="164">
        <f>+ROUND(E23*Parámetros!$B$106,0)</f>
        <v>0</v>
      </c>
      <c r="O23" s="164">
        <f>+ROUND(F23*Parámetros!$B$107,0)</f>
        <v>0</v>
      </c>
      <c r="P23" s="164">
        <f>+ROUND(G23*Parámetros!$B$108,0)</f>
        <v>0</v>
      </c>
      <c r="Q23" s="164">
        <f>+ROUND(H23*Parámetros!$B$109,0)</f>
        <v>0</v>
      </c>
      <c r="R23" s="164">
        <f>+ROUND(I23*Parámetros!$B$110,0)</f>
        <v>0</v>
      </c>
      <c r="S23" s="164">
        <f>+ROUND(J23*Parámetros!$B$111,0)</f>
        <v>0</v>
      </c>
      <c r="T23" s="164">
        <f>+ROUND(K23*Parámetros!$B$112,0)</f>
        <v>0</v>
      </c>
      <c r="U23" s="164">
        <f>+ROUND(L23*Parámetros!$B$113,0)</f>
        <v>0</v>
      </c>
      <c r="V23" s="164">
        <f t="shared" si="3"/>
        <v>0</v>
      </c>
      <c r="W23" s="164">
        <f t="shared" si="5"/>
        <v>0</v>
      </c>
      <c r="X23" s="84">
        <f t="shared" si="0"/>
        <v>0</v>
      </c>
      <c r="Y23" s="85">
        <f>+ROUND(M23*Parámetros!$C$105,0)</f>
        <v>0</v>
      </c>
      <c r="Z23" s="85">
        <f>+ROUND(N23*Parámetros!$C$106,0)</f>
        <v>0</v>
      </c>
      <c r="AA23" s="85">
        <f>+ROUND(O23*Parámetros!$C$107,0)</f>
        <v>0</v>
      </c>
      <c r="AB23" s="85">
        <f>+ROUND(P23*Parámetros!$C$108,0)</f>
        <v>0</v>
      </c>
      <c r="AC23" s="85">
        <f>+ROUND(Q23*Parámetros!$C$109,0)</f>
        <v>0</v>
      </c>
      <c r="AD23" s="85">
        <f>+ROUND(R23*Parámetros!$C$110,0)</f>
        <v>0</v>
      </c>
      <c r="AE23" s="85">
        <f>+ROUND(S23*Parámetros!$C$111,0)</f>
        <v>0</v>
      </c>
      <c r="AF23" s="85">
        <f>+ROUND(T23*Parámetros!$C$112,0)</f>
        <v>0</v>
      </c>
      <c r="AG23" s="85">
        <f>+ROUND(U23*Parámetros!$C$113,0)</f>
        <v>0</v>
      </c>
      <c r="AH23" s="85">
        <f t="shared" si="4"/>
        <v>0</v>
      </c>
      <c r="AI23" s="165">
        <f t="shared" si="6"/>
        <v>0</v>
      </c>
      <c r="AJ23" s="84">
        <f t="shared" si="1"/>
        <v>0</v>
      </c>
    </row>
    <row r="24" spans="1:36" x14ac:dyDescent="0.25">
      <c r="A24" s="19">
        <v>43906</v>
      </c>
      <c r="B24" s="162">
        <f t="shared" si="2"/>
        <v>14</v>
      </c>
      <c r="C24" s="81">
        <f>+'Modelo predictivo'!U21</f>
        <v>16.56361085921526</v>
      </c>
      <c r="D24" s="84">
        <f>+$C24*'Estructura Poblacion'!C$19</f>
        <v>0.67568679002128962</v>
      </c>
      <c r="E24" s="84">
        <f>+$C24*'Estructura Poblacion'!D$19</f>
        <v>1.1112144178331469</v>
      </c>
      <c r="F24" s="84">
        <f>+$C24*'Estructura Poblacion'!E$19</f>
        <v>3.372300550696695</v>
      </c>
      <c r="G24" s="84">
        <f>+$C24*'Estructura Poblacion'!F$19</f>
        <v>3.8487925341993829</v>
      </c>
      <c r="H24" s="84">
        <f>+$C24*'Estructura Poblacion'!G$19</f>
        <v>3.0818925291027677</v>
      </c>
      <c r="I24" s="84">
        <f>+$C24*'Estructura Poblacion'!H$19</f>
        <v>2.0976225981357124</v>
      </c>
      <c r="J24" s="84">
        <f>+$C24*'Estructura Poblacion'!I$19</f>
        <v>1.1157159953815898</v>
      </c>
      <c r="K24" s="84">
        <f>+$C24*'Estructura Poblacion'!J$19</f>
        <v>0.61457787480117632</v>
      </c>
      <c r="L24" s="84">
        <f>+$C24*'Estructura Poblacion'!K$19</f>
        <v>0.64580756904349945</v>
      </c>
      <c r="M24" s="164">
        <f>+ROUND(D24*Parámetros!$B$105,0)</f>
        <v>0</v>
      </c>
      <c r="N24" s="164">
        <f>+ROUND(E24*Parámetros!$B$106,0)</f>
        <v>0</v>
      </c>
      <c r="O24" s="164">
        <f>+ROUND(F24*Parámetros!$B$107,0)</f>
        <v>0</v>
      </c>
      <c r="P24" s="164">
        <f>+ROUND(G24*Parámetros!$B$108,0)</f>
        <v>0</v>
      </c>
      <c r="Q24" s="164">
        <f>+ROUND(H24*Parámetros!$B$109,0)</f>
        <v>0</v>
      </c>
      <c r="R24" s="164">
        <f>+ROUND(I24*Parámetros!$B$110,0)</f>
        <v>0</v>
      </c>
      <c r="S24" s="164">
        <f>+ROUND(J24*Parámetros!$B$111,0)</f>
        <v>0</v>
      </c>
      <c r="T24" s="164">
        <f>+ROUND(K24*Parámetros!$B$112,0)</f>
        <v>0</v>
      </c>
      <c r="U24" s="164">
        <f>+ROUND(L24*Parámetros!$B$113,0)</f>
        <v>0</v>
      </c>
      <c r="V24" s="164">
        <f t="shared" si="3"/>
        <v>0</v>
      </c>
      <c r="W24" s="164">
        <f t="shared" si="5"/>
        <v>0</v>
      </c>
      <c r="X24" s="84">
        <f t="shared" si="0"/>
        <v>0</v>
      </c>
      <c r="Y24" s="85">
        <f>+ROUND(M24*Parámetros!$C$105,0)</f>
        <v>0</v>
      </c>
      <c r="Z24" s="85">
        <f>+ROUND(N24*Parámetros!$C$106,0)</f>
        <v>0</v>
      </c>
      <c r="AA24" s="85">
        <f>+ROUND(O24*Parámetros!$C$107,0)</f>
        <v>0</v>
      </c>
      <c r="AB24" s="85">
        <f>+ROUND(P24*Parámetros!$C$108,0)</f>
        <v>0</v>
      </c>
      <c r="AC24" s="85">
        <f>+ROUND(Q24*Parámetros!$C$109,0)</f>
        <v>0</v>
      </c>
      <c r="AD24" s="85">
        <f>+ROUND(R24*Parámetros!$C$110,0)</f>
        <v>0</v>
      </c>
      <c r="AE24" s="85">
        <f>+ROUND(S24*Parámetros!$C$111,0)</f>
        <v>0</v>
      </c>
      <c r="AF24" s="85">
        <f>+ROUND(T24*Parámetros!$C$112,0)</f>
        <v>0</v>
      </c>
      <c r="AG24" s="85">
        <f>+ROUND(U24*Parámetros!$C$113,0)</f>
        <v>0</v>
      </c>
      <c r="AH24" s="85">
        <f t="shared" si="4"/>
        <v>0</v>
      </c>
      <c r="AI24" s="165">
        <f t="shared" si="6"/>
        <v>0</v>
      </c>
      <c r="AJ24" s="84">
        <f t="shared" si="1"/>
        <v>0</v>
      </c>
    </row>
    <row r="25" spans="1:36" x14ac:dyDescent="0.25">
      <c r="A25" s="19">
        <v>43907</v>
      </c>
      <c r="B25" s="162">
        <f t="shared" si="2"/>
        <v>15</v>
      </c>
      <c r="C25" s="81">
        <f>+'Modelo predictivo'!U22</f>
        <v>19.910823315382004</v>
      </c>
      <c r="D25" s="84">
        <f>+$C25*'Estructura Poblacion'!C$19</f>
        <v>0.81223112562841915</v>
      </c>
      <c r="E25" s="84">
        <f>+$C25*'Estructura Poblacion'!D$19</f>
        <v>1.3357711749591958</v>
      </c>
      <c r="F25" s="84">
        <f>+$C25*'Estructura Poblacion'!E$19</f>
        <v>4.0537827773181876</v>
      </c>
      <c r="G25" s="84">
        <f>+$C25*'Estructura Poblacion'!F$19</f>
        <v>4.6265653532526851</v>
      </c>
      <c r="H25" s="84">
        <f>+$C25*'Estructura Poblacion'!G$19</f>
        <v>3.7046884369310895</v>
      </c>
      <c r="I25" s="84">
        <f>+$C25*'Estructura Poblacion'!H$19</f>
        <v>2.521514981776833</v>
      </c>
      <c r="J25" s="84">
        <f>+$C25*'Estructura Poblacion'!I$19</f>
        <v>1.3411824416189453</v>
      </c>
      <c r="K25" s="84">
        <f>+$C25*'Estructura Poblacion'!J$19</f>
        <v>0.7387731807223179</v>
      </c>
      <c r="L25" s="84">
        <f>+$C25*'Estructura Poblacion'!K$19</f>
        <v>0.77631384317433105</v>
      </c>
      <c r="M25" s="164">
        <f>+ROUND(D25*Parámetros!$B$105,0)</f>
        <v>0</v>
      </c>
      <c r="N25" s="164">
        <f>+ROUND(E25*Parámetros!$B$106,0)</f>
        <v>0</v>
      </c>
      <c r="O25" s="164">
        <f>+ROUND(F25*Parámetros!$B$107,0)</f>
        <v>0</v>
      </c>
      <c r="P25" s="164">
        <f>+ROUND(G25*Parámetros!$B$108,0)</f>
        <v>0</v>
      </c>
      <c r="Q25" s="164">
        <f>+ROUND(H25*Parámetros!$B$109,0)</f>
        <v>0</v>
      </c>
      <c r="R25" s="164">
        <f>+ROUND(I25*Parámetros!$B$110,0)</f>
        <v>0</v>
      </c>
      <c r="S25" s="164">
        <f>+ROUND(J25*Parámetros!$B$111,0)</f>
        <v>0</v>
      </c>
      <c r="T25" s="164">
        <f>+ROUND(K25*Parámetros!$B$112,0)</f>
        <v>0</v>
      </c>
      <c r="U25" s="164">
        <f>+ROUND(L25*Parámetros!$B$113,0)</f>
        <v>0</v>
      </c>
      <c r="V25" s="164">
        <f t="shared" si="3"/>
        <v>0</v>
      </c>
      <c r="W25" s="164">
        <f t="shared" si="5"/>
        <v>0</v>
      </c>
      <c r="X25" s="84">
        <f t="shared" si="0"/>
        <v>0</v>
      </c>
      <c r="Y25" s="85">
        <f>+ROUND(M25*Parámetros!$C$105,0)</f>
        <v>0</v>
      </c>
      <c r="Z25" s="85">
        <f>+ROUND(N25*Parámetros!$C$106,0)</f>
        <v>0</v>
      </c>
      <c r="AA25" s="85">
        <f>+ROUND(O25*Parámetros!$C$107,0)</f>
        <v>0</v>
      </c>
      <c r="AB25" s="85">
        <f>+ROUND(P25*Parámetros!$C$108,0)</f>
        <v>0</v>
      </c>
      <c r="AC25" s="85">
        <f>+ROUND(Q25*Parámetros!$C$109,0)</f>
        <v>0</v>
      </c>
      <c r="AD25" s="85">
        <f>+ROUND(R25*Parámetros!$C$110,0)</f>
        <v>0</v>
      </c>
      <c r="AE25" s="85">
        <f>+ROUND(S25*Parámetros!$C$111,0)</f>
        <v>0</v>
      </c>
      <c r="AF25" s="85">
        <f>+ROUND(T25*Parámetros!$C$112,0)</f>
        <v>0</v>
      </c>
      <c r="AG25" s="85">
        <f>+ROUND(U25*Parámetros!$C$113,0)</f>
        <v>0</v>
      </c>
      <c r="AH25" s="85">
        <f t="shared" si="4"/>
        <v>0</v>
      </c>
      <c r="AI25" s="165">
        <f t="shared" si="6"/>
        <v>0</v>
      </c>
      <c r="AJ25" s="84">
        <f t="shared" si="1"/>
        <v>0</v>
      </c>
    </row>
    <row r="26" spans="1:36" x14ac:dyDescent="0.25">
      <c r="A26" s="19">
        <v>43908</v>
      </c>
      <c r="B26" s="162">
        <f t="shared" si="2"/>
        <v>16</v>
      </c>
      <c r="C26" s="81">
        <f>+'Modelo predictivo'!U23</f>
        <v>23.934444323182106</v>
      </c>
      <c r="D26" s="84">
        <f>+$C26*'Estructura Poblacion'!C$19</f>
        <v>0.97636849797619485</v>
      </c>
      <c r="E26" s="84">
        <f>+$C26*'Estructura Poblacion'!D$19</f>
        <v>1.6057066204225432</v>
      </c>
      <c r="F26" s="84">
        <f>+$C26*'Estructura Poblacion'!E$19</f>
        <v>4.8729797178723642</v>
      </c>
      <c r="G26" s="84">
        <f>+$C26*'Estructura Poblacion'!F$19</f>
        <v>5.5615114001560428</v>
      </c>
      <c r="H26" s="84">
        <f>+$C26*'Estructura Poblacion'!G$19</f>
        <v>4.4533396597398571</v>
      </c>
      <c r="I26" s="84">
        <f>+$C26*'Estructura Poblacion'!H$19</f>
        <v>3.031068026945086</v>
      </c>
      <c r="J26" s="84">
        <f>+$C26*'Estructura Poblacion'!I$19</f>
        <v>1.6122114072178544</v>
      </c>
      <c r="K26" s="84">
        <f>+$C26*'Estructura Poblacion'!J$19</f>
        <v>0.88806601722984679</v>
      </c>
      <c r="L26" s="84">
        <f>+$C26*'Estructura Poblacion'!K$19</f>
        <v>0.93319297562231762</v>
      </c>
      <c r="M26" s="164">
        <f>+ROUND(D26*Parámetros!$B$105,0)</f>
        <v>0</v>
      </c>
      <c r="N26" s="164">
        <f>+ROUND(E26*Parámetros!$B$106,0)</f>
        <v>0</v>
      </c>
      <c r="O26" s="164">
        <f>+ROUND(F26*Parámetros!$B$107,0)</f>
        <v>0</v>
      </c>
      <c r="P26" s="164">
        <f>+ROUND(G26*Parámetros!$B$108,0)</f>
        <v>0</v>
      </c>
      <c r="Q26" s="164">
        <f>+ROUND(H26*Parámetros!$B$109,0)</f>
        <v>0</v>
      </c>
      <c r="R26" s="164">
        <f>+ROUND(I26*Parámetros!$B$110,0)</f>
        <v>0</v>
      </c>
      <c r="S26" s="164">
        <f>+ROUND(J26*Parámetros!$B$111,0)</f>
        <v>0</v>
      </c>
      <c r="T26" s="164">
        <f>+ROUND(K26*Parámetros!$B$112,0)</f>
        <v>0</v>
      </c>
      <c r="U26" s="164">
        <f>+ROUND(L26*Parámetros!$B$113,0)</f>
        <v>0</v>
      </c>
      <c r="V26" s="164">
        <f t="shared" si="3"/>
        <v>0</v>
      </c>
      <c r="W26" s="164">
        <f t="shared" si="5"/>
        <v>0</v>
      </c>
      <c r="X26" s="84">
        <f t="shared" si="0"/>
        <v>0</v>
      </c>
      <c r="Y26" s="85">
        <f>+ROUND(M26*Parámetros!$C$105,0)</f>
        <v>0</v>
      </c>
      <c r="Z26" s="85">
        <f>+ROUND(N26*Parámetros!$C$106,0)</f>
        <v>0</v>
      </c>
      <c r="AA26" s="85">
        <f>+ROUND(O26*Parámetros!$C$107,0)</f>
        <v>0</v>
      </c>
      <c r="AB26" s="85">
        <f>+ROUND(P26*Parámetros!$C$108,0)</f>
        <v>0</v>
      </c>
      <c r="AC26" s="85">
        <f>+ROUND(Q26*Parámetros!$C$109,0)</f>
        <v>0</v>
      </c>
      <c r="AD26" s="85">
        <f>+ROUND(R26*Parámetros!$C$110,0)</f>
        <v>0</v>
      </c>
      <c r="AE26" s="85">
        <f>+ROUND(S26*Parámetros!$C$111,0)</f>
        <v>0</v>
      </c>
      <c r="AF26" s="85">
        <f>+ROUND(T26*Parámetros!$C$112,0)</f>
        <v>0</v>
      </c>
      <c r="AG26" s="85">
        <f>+ROUND(U26*Parámetros!$C$113,0)</f>
        <v>0</v>
      </c>
      <c r="AH26" s="85">
        <f t="shared" si="4"/>
        <v>0</v>
      </c>
      <c r="AI26" s="165">
        <f t="shared" si="6"/>
        <v>0</v>
      </c>
      <c r="AJ26" s="84">
        <f t="shared" si="1"/>
        <v>0</v>
      </c>
    </row>
    <row r="27" spans="1:36" x14ac:dyDescent="0.25">
      <c r="A27" s="19">
        <v>43909</v>
      </c>
      <c r="B27" s="162">
        <f t="shared" si="2"/>
        <v>17</v>
      </c>
      <c r="C27" s="81">
        <f>+'Modelo predictivo'!U24</f>
        <v>32.662299372255802</v>
      </c>
      <c r="D27" s="84">
        <f>+$C27*'Estructura Poblacion'!C$19</f>
        <v>1.3324077947216093</v>
      </c>
      <c r="E27" s="84">
        <f>+$C27*'Estructura Poblacion'!D$19</f>
        <v>2.1912382686677501</v>
      </c>
      <c r="F27" s="84">
        <f>+$C27*'Estructura Poblacion'!E$19</f>
        <v>6.6499443325666876</v>
      </c>
      <c r="G27" s="84">
        <f>+$C27*'Estructura Poblacion'!F$19</f>
        <v>7.5895536934679688</v>
      </c>
      <c r="H27" s="84">
        <f>+$C27*'Estructura Poblacion'!G$19</f>
        <v>6.0772797232597062</v>
      </c>
      <c r="I27" s="84">
        <f>+$C27*'Estructura Poblacion'!H$19</f>
        <v>4.136367236145249</v>
      </c>
      <c r="J27" s="84">
        <f>+$C27*'Estructura Poblacion'!I$19</f>
        <v>2.2001150694320515</v>
      </c>
      <c r="K27" s="84">
        <f>+$C27*'Estructura Poblacion'!J$19</f>
        <v>1.2119052243462207</v>
      </c>
      <c r="L27" s="84">
        <f>+$C27*'Estructura Poblacion'!K$19</f>
        <v>1.2734880296485602</v>
      </c>
      <c r="M27" s="164">
        <f>+ROUND(D27*Parámetros!$B$105,0)</f>
        <v>0</v>
      </c>
      <c r="N27" s="164">
        <f>+ROUND(E27*Parámetros!$B$106,0)</f>
        <v>0</v>
      </c>
      <c r="O27" s="164">
        <f>+ROUND(F27*Parámetros!$B$107,0)</f>
        <v>0</v>
      </c>
      <c r="P27" s="164">
        <f>+ROUND(G27*Parámetros!$B$108,0)</f>
        <v>0</v>
      </c>
      <c r="Q27" s="164">
        <f>+ROUND(H27*Parámetros!$B$109,0)</f>
        <v>0</v>
      </c>
      <c r="R27" s="164">
        <f>+ROUND(I27*Parámetros!$B$110,0)</f>
        <v>0</v>
      </c>
      <c r="S27" s="164">
        <f>+ROUND(J27*Parámetros!$B$111,0)</f>
        <v>0</v>
      </c>
      <c r="T27" s="164">
        <f>+ROUND(K27*Parámetros!$B$112,0)</f>
        <v>0</v>
      </c>
      <c r="U27" s="164">
        <f>+ROUND(L27*Parámetros!$B$113,0)</f>
        <v>0</v>
      </c>
      <c r="V27" s="164">
        <f t="shared" si="3"/>
        <v>0</v>
      </c>
      <c r="W27" s="164">
        <f t="shared" si="5"/>
        <v>0</v>
      </c>
      <c r="X27" s="84">
        <f t="shared" si="0"/>
        <v>0</v>
      </c>
      <c r="Y27" s="85">
        <f>+ROUND(M27*Parámetros!$C$105,0)</f>
        <v>0</v>
      </c>
      <c r="Z27" s="85">
        <f>+ROUND(N27*Parámetros!$C$106,0)</f>
        <v>0</v>
      </c>
      <c r="AA27" s="85">
        <f>+ROUND(O27*Parámetros!$C$107,0)</f>
        <v>0</v>
      </c>
      <c r="AB27" s="85">
        <f>+ROUND(P27*Parámetros!$C$108,0)</f>
        <v>0</v>
      </c>
      <c r="AC27" s="85">
        <f>+ROUND(Q27*Parámetros!$C$109,0)</f>
        <v>0</v>
      </c>
      <c r="AD27" s="85">
        <f>+ROUND(R27*Parámetros!$C$110,0)</f>
        <v>0</v>
      </c>
      <c r="AE27" s="85">
        <f>+ROUND(S27*Parámetros!$C$111,0)</f>
        <v>0</v>
      </c>
      <c r="AF27" s="85">
        <f>+ROUND(T27*Parámetros!$C$112,0)</f>
        <v>0</v>
      </c>
      <c r="AG27" s="85">
        <f>+ROUND(U27*Parámetros!$C$113,0)</f>
        <v>0</v>
      </c>
      <c r="AH27" s="85">
        <f t="shared" si="4"/>
        <v>0</v>
      </c>
      <c r="AI27" s="165">
        <f t="shared" si="6"/>
        <v>0</v>
      </c>
      <c r="AJ27" s="84">
        <f t="shared" si="1"/>
        <v>0</v>
      </c>
    </row>
    <row r="28" spans="1:36" x14ac:dyDescent="0.25">
      <c r="A28" s="19">
        <v>43910</v>
      </c>
      <c r="B28" s="162">
        <f t="shared" si="2"/>
        <v>18</v>
      </c>
      <c r="C28" s="81">
        <f>+'Modelo predictivo'!U25</f>
        <v>40.470949649810791</v>
      </c>
      <c r="D28" s="84">
        <f>+$C28*'Estructura Poblacion'!C$19</f>
        <v>1.6509495598769128</v>
      </c>
      <c r="E28" s="84">
        <f>+$C28*'Estructura Poblacion'!D$19</f>
        <v>2.7151025906436774</v>
      </c>
      <c r="F28" s="84">
        <f>+$C28*'Estructura Poblacion'!E$19</f>
        <v>8.2397616649719581</v>
      </c>
      <c r="G28" s="84">
        <f>+$C28*'Estructura Poblacion'!F$19</f>
        <v>9.4040055751183349</v>
      </c>
      <c r="H28" s="84">
        <f>+$C28*'Estructura Poblacion'!G$19</f>
        <v>7.5301888236557737</v>
      </c>
      <c r="I28" s="84">
        <f>+$C28*'Estructura Poblacion'!H$19</f>
        <v>5.1252579691115558</v>
      </c>
      <c r="J28" s="84">
        <f>+$C28*'Estructura Poblacion'!I$19</f>
        <v>2.7261015883777007</v>
      </c>
      <c r="K28" s="84">
        <f>+$C28*'Estructura Poblacion'!J$19</f>
        <v>1.5016381656375453</v>
      </c>
      <c r="L28" s="84">
        <f>+$C28*'Estructura Poblacion'!K$19</f>
        <v>1.5779437124173328</v>
      </c>
      <c r="M28" s="164">
        <f>+ROUND(D28*Parámetros!$B$105,0)</f>
        <v>0</v>
      </c>
      <c r="N28" s="164">
        <f>+ROUND(E28*Parámetros!$B$106,0)</f>
        <v>0</v>
      </c>
      <c r="O28" s="164">
        <f>+ROUND(F28*Parámetros!$B$107,0)</f>
        <v>0</v>
      </c>
      <c r="P28" s="164">
        <f>+ROUND(G28*Parámetros!$B$108,0)</f>
        <v>0</v>
      </c>
      <c r="Q28" s="164">
        <f>+ROUND(H28*Parámetros!$B$109,0)</f>
        <v>0</v>
      </c>
      <c r="R28" s="164">
        <f>+ROUND(I28*Parámetros!$B$110,0)</f>
        <v>1</v>
      </c>
      <c r="S28" s="164">
        <f>+ROUND(J28*Parámetros!$B$111,0)</f>
        <v>0</v>
      </c>
      <c r="T28" s="164">
        <f>+ROUND(K28*Parámetros!$B$112,0)</f>
        <v>0</v>
      </c>
      <c r="U28" s="164">
        <f>+ROUND(L28*Parámetros!$B$113,0)</f>
        <v>0</v>
      </c>
      <c r="V28" s="164">
        <f t="shared" si="3"/>
        <v>1</v>
      </c>
      <c r="W28" s="164">
        <f t="shared" si="5"/>
        <v>0</v>
      </c>
      <c r="X28" s="84">
        <f t="shared" si="0"/>
        <v>1</v>
      </c>
      <c r="Y28" s="85">
        <f>+ROUND(M28*Parámetros!$C$105,0)</f>
        <v>0</v>
      </c>
      <c r="Z28" s="85">
        <f>+ROUND(N28*Parámetros!$C$106,0)</f>
        <v>0</v>
      </c>
      <c r="AA28" s="85">
        <f>+ROUND(O28*Parámetros!$C$107,0)</f>
        <v>0</v>
      </c>
      <c r="AB28" s="85">
        <f>+ROUND(P28*Parámetros!$C$108,0)</f>
        <v>0</v>
      </c>
      <c r="AC28" s="85">
        <f>+ROUND(Q28*Parámetros!$C$109,0)</f>
        <v>0</v>
      </c>
      <c r="AD28" s="85">
        <f>+ROUND(R28*Parámetros!$C$110,0)</f>
        <v>0</v>
      </c>
      <c r="AE28" s="85">
        <f>+ROUND(S28*Parámetros!$C$111,0)</f>
        <v>0</v>
      </c>
      <c r="AF28" s="85">
        <f>+ROUND(T28*Parámetros!$C$112,0)</f>
        <v>0</v>
      </c>
      <c r="AG28" s="85">
        <f>+ROUND(U28*Parámetros!$C$113,0)</f>
        <v>0</v>
      </c>
      <c r="AH28" s="85">
        <f t="shared" si="4"/>
        <v>0</v>
      </c>
      <c r="AI28" s="165">
        <f t="shared" si="6"/>
        <v>0</v>
      </c>
      <c r="AJ28" s="84">
        <f t="shared" si="1"/>
        <v>0</v>
      </c>
    </row>
    <row r="29" spans="1:36" x14ac:dyDescent="0.25">
      <c r="A29" s="19">
        <v>43911</v>
      </c>
      <c r="B29" s="162">
        <f t="shared" si="2"/>
        <v>19</v>
      </c>
      <c r="C29" s="81">
        <f>+'Modelo predictivo'!U26</f>
        <v>50.146413736045361</v>
      </c>
      <c r="D29" s="84">
        <f>+$C29*'Estructura Poblacion'!C$19</f>
        <v>2.0456450961317314</v>
      </c>
      <c r="E29" s="84">
        <f>+$C29*'Estructura Poblacion'!D$19</f>
        <v>3.3642071417729382</v>
      </c>
      <c r="F29" s="84">
        <f>+$C29*'Estructura Poblacion'!E$19</f>
        <v>10.20965658363348</v>
      </c>
      <c r="G29" s="84">
        <f>+$C29*'Estructura Poblacion'!F$19</f>
        <v>11.652238418580474</v>
      </c>
      <c r="H29" s="84">
        <f>+$C29*'Estructura Poblacion'!G$19</f>
        <v>9.3304448630192329</v>
      </c>
      <c r="I29" s="84">
        <f>+$C29*'Estructura Poblacion'!H$19</f>
        <v>6.3505627826114832</v>
      </c>
      <c r="J29" s="84">
        <f>+$C29*'Estructura Poblacion'!I$19</f>
        <v>3.3778356900482995</v>
      </c>
      <c r="K29" s="84">
        <f>+$C29*'Estructura Poblacion'!J$19</f>
        <v>1.8606375532937018</v>
      </c>
      <c r="L29" s="84">
        <f>+$C29*'Estructura Poblacion'!K$19</f>
        <v>1.9551856069540212</v>
      </c>
      <c r="M29" s="164">
        <f>+ROUND(D29*Parámetros!$B$105,0)</f>
        <v>0</v>
      </c>
      <c r="N29" s="164">
        <f>+ROUND(E29*Parámetros!$B$106,0)</f>
        <v>0</v>
      </c>
      <c r="O29" s="164">
        <f>+ROUND(F29*Parámetros!$B$107,0)</f>
        <v>0</v>
      </c>
      <c r="P29" s="164">
        <f>+ROUND(G29*Parámetros!$B$108,0)</f>
        <v>0</v>
      </c>
      <c r="Q29" s="164">
        <f>+ROUND(H29*Parámetros!$B$109,0)</f>
        <v>0</v>
      </c>
      <c r="R29" s="164">
        <f>+ROUND(I29*Parámetros!$B$110,0)</f>
        <v>1</v>
      </c>
      <c r="S29" s="164">
        <f>+ROUND(J29*Parámetros!$B$111,0)</f>
        <v>1</v>
      </c>
      <c r="T29" s="164">
        <f>+ROUND(K29*Parámetros!$B$112,0)</f>
        <v>0</v>
      </c>
      <c r="U29" s="164">
        <f>+ROUND(L29*Parámetros!$B$113,0)</f>
        <v>1</v>
      </c>
      <c r="V29" s="164">
        <f t="shared" si="3"/>
        <v>3</v>
      </c>
      <c r="W29" s="164">
        <f t="shared" si="5"/>
        <v>0</v>
      </c>
      <c r="X29" s="84">
        <f t="shared" si="0"/>
        <v>4</v>
      </c>
      <c r="Y29" s="85">
        <f>+ROUND(M29*Parámetros!$C$105,0)</f>
        <v>0</v>
      </c>
      <c r="Z29" s="85">
        <f>+ROUND(N29*Parámetros!$C$106,0)</f>
        <v>0</v>
      </c>
      <c r="AA29" s="85">
        <f>+ROUND(O29*Parámetros!$C$107,0)</f>
        <v>0</v>
      </c>
      <c r="AB29" s="85">
        <f>+ROUND(P29*Parámetros!$C$108,0)</f>
        <v>0</v>
      </c>
      <c r="AC29" s="85">
        <f>+ROUND(Q29*Parámetros!$C$109,0)</f>
        <v>0</v>
      </c>
      <c r="AD29" s="85">
        <f>+ROUND(R29*Parámetros!$C$110,0)</f>
        <v>0</v>
      </c>
      <c r="AE29" s="85">
        <f>+ROUND(S29*Parámetros!$C$111,0)</f>
        <v>0</v>
      </c>
      <c r="AF29" s="85">
        <f>+ROUND(T29*Parámetros!$C$112,0)</f>
        <v>0</v>
      </c>
      <c r="AG29" s="85">
        <f>+ROUND(U29*Parámetros!$C$113,0)</f>
        <v>1</v>
      </c>
      <c r="AH29" s="85">
        <f t="shared" si="4"/>
        <v>1</v>
      </c>
      <c r="AI29" s="165">
        <f t="shared" si="6"/>
        <v>0</v>
      </c>
      <c r="AJ29" s="84">
        <f t="shared" si="1"/>
        <v>1</v>
      </c>
    </row>
    <row r="30" spans="1:36" x14ac:dyDescent="0.25">
      <c r="A30" s="19">
        <v>43912</v>
      </c>
      <c r="B30" s="162">
        <f t="shared" si="2"/>
        <v>20</v>
      </c>
      <c r="C30" s="81">
        <f>+'Modelo predictivo'!U27</f>
        <v>62.134981110692024</v>
      </c>
      <c r="D30" s="84">
        <f>+$C30*'Estructura Poblacion'!C$19</f>
        <v>2.5347000899480223</v>
      </c>
      <c r="E30" s="84">
        <f>+$C30*'Estructura Poblacion'!D$19</f>
        <v>4.1684924530557588</v>
      </c>
      <c r="F30" s="84">
        <f>+$C30*'Estructura Poblacion'!E$19</f>
        <v>12.650492262714435</v>
      </c>
      <c r="G30" s="84">
        <f>+$C30*'Estructura Poblacion'!F$19</f>
        <v>14.43795398503954</v>
      </c>
      <c r="H30" s="84">
        <f>+$C30*'Estructura Poblacion'!G$19</f>
        <v>11.561086269691305</v>
      </c>
      <c r="I30" s="84">
        <f>+$C30*'Estructura Poblacion'!H$19</f>
        <v>7.8687999627816767</v>
      </c>
      <c r="J30" s="84">
        <f>+$C30*'Estructura Poblacion'!I$19</f>
        <v>4.185379195826898</v>
      </c>
      <c r="K30" s="84">
        <f>+$C30*'Estructura Poblacion'!J$19</f>
        <v>2.3054625568298053</v>
      </c>
      <c r="L30" s="84">
        <f>+$C30*'Estructura Poblacion'!K$19</f>
        <v>2.4226143348045848</v>
      </c>
      <c r="M30" s="164">
        <f>+ROUND(D30*Parámetros!$B$105,0)</f>
        <v>0</v>
      </c>
      <c r="N30" s="164">
        <f>+ROUND(E30*Parámetros!$B$106,0)</f>
        <v>0</v>
      </c>
      <c r="O30" s="164">
        <f>+ROUND(F30*Parámetros!$B$107,0)</f>
        <v>0</v>
      </c>
      <c r="P30" s="164">
        <f>+ROUND(G30*Parámetros!$B$108,0)</f>
        <v>0</v>
      </c>
      <c r="Q30" s="164">
        <f>+ROUND(H30*Parámetros!$B$109,0)</f>
        <v>1</v>
      </c>
      <c r="R30" s="164">
        <f>+ROUND(I30*Parámetros!$B$110,0)</f>
        <v>1</v>
      </c>
      <c r="S30" s="164">
        <f>+ROUND(J30*Parámetros!$B$111,0)</f>
        <v>1</v>
      </c>
      <c r="T30" s="164">
        <f>+ROUND(K30*Parámetros!$B$112,0)</f>
        <v>1</v>
      </c>
      <c r="U30" s="164">
        <f>+ROUND(L30*Parámetros!$B$113,0)</f>
        <v>1</v>
      </c>
      <c r="V30" s="164">
        <f t="shared" si="3"/>
        <v>5</v>
      </c>
      <c r="W30" s="164">
        <f t="shared" si="5"/>
        <v>0</v>
      </c>
      <c r="X30" s="84">
        <f t="shared" si="0"/>
        <v>9</v>
      </c>
      <c r="Y30" s="85">
        <f>+ROUND(M30*Parámetros!$C$105,0)</f>
        <v>0</v>
      </c>
      <c r="Z30" s="85">
        <f>+ROUND(N30*Parámetros!$C$106,0)</f>
        <v>0</v>
      </c>
      <c r="AA30" s="85">
        <f>+ROUND(O30*Parámetros!$C$107,0)</f>
        <v>0</v>
      </c>
      <c r="AB30" s="85">
        <f>+ROUND(P30*Parámetros!$C$108,0)</f>
        <v>0</v>
      </c>
      <c r="AC30" s="85">
        <f>+ROUND(Q30*Parámetros!$C$109,0)</f>
        <v>0</v>
      </c>
      <c r="AD30" s="85">
        <f>+ROUND(R30*Parámetros!$C$110,0)</f>
        <v>0</v>
      </c>
      <c r="AE30" s="85">
        <f>+ROUND(S30*Parámetros!$C$111,0)</f>
        <v>0</v>
      </c>
      <c r="AF30" s="85">
        <f>+ROUND(T30*Parámetros!$C$112,0)</f>
        <v>0</v>
      </c>
      <c r="AG30" s="85">
        <f>+ROUND(U30*Parámetros!$C$113,0)</f>
        <v>1</v>
      </c>
      <c r="AH30" s="85">
        <f t="shared" si="4"/>
        <v>1</v>
      </c>
      <c r="AI30" s="165">
        <f t="shared" si="6"/>
        <v>0</v>
      </c>
      <c r="AJ30" s="84">
        <f t="shared" si="1"/>
        <v>2</v>
      </c>
    </row>
    <row r="31" spans="1:36" x14ac:dyDescent="0.25">
      <c r="A31" s="19">
        <v>43913</v>
      </c>
      <c r="B31" s="162">
        <f t="shared" si="2"/>
        <v>21</v>
      </c>
      <c r="C31" s="81">
        <f>+'Modelo predictivo'!U28</f>
        <v>76.989628218114376</v>
      </c>
      <c r="D31" s="84">
        <f>+$C31*'Estructura Poblacion'!C$19</f>
        <v>3.1406723568785178</v>
      </c>
      <c r="E31" s="84">
        <f>+$C31*'Estructura Poblacion'!D$19</f>
        <v>5.1650564376779631</v>
      </c>
      <c r="F31" s="84">
        <f>+$C31*'Estructura Poblacion'!E$19</f>
        <v>15.674853016329653</v>
      </c>
      <c r="G31" s="84">
        <f>+$C31*'Estructura Poblacion'!F$19</f>
        <v>17.88964428198982</v>
      </c>
      <c r="H31" s="84">
        <f>+$C31*'Estructura Poblacion'!G$19</f>
        <v>14.325002080799171</v>
      </c>
      <c r="I31" s="84">
        <f>+$C31*'Estructura Poblacion'!H$19</f>
        <v>9.7499986775247649</v>
      </c>
      <c r="J31" s="84">
        <f>+$C31*'Estructura Poblacion'!I$19</f>
        <v>5.1859803041461738</v>
      </c>
      <c r="K31" s="84">
        <f>+$C31*'Estructura Poblacion'!J$19</f>
        <v>2.8566308695725491</v>
      </c>
      <c r="L31" s="84">
        <f>+$C31*'Estructura Poblacion'!K$19</f>
        <v>3.0017901931957658</v>
      </c>
      <c r="M31" s="164">
        <f>+ROUND(D31*Parámetros!$B$105,0)</f>
        <v>0</v>
      </c>
      <c r="N31" s="164">
        <f>+ROUND(E31*Parámetros!$B$106,0)</f>
        <v>0</v>
      </c>
      <c r="O31" s="164">
        <f>+ROUND(F31*Parámetros!$B$107,0)</f>
        <v>0</v>
      </c>
      <c r="P31" s="164">
        <f>+ROUND(G31*Parámetros!$B$108,0)</f>
        <v>1</v>
      </c>
      <c r="Q31" s="164">
        <f>+ROUND(H31*Parámetros!$B$109,0)</f>
        <v>1</v>
      </c>
      <c r="R31" s="164">
        <f>+ROUND(I31*Parámetros!$B$110,0)</f>
        <v>1</v>
      </c>
      <c r="S31" s="164">
        <f>+ROUND(J31*Parámetros!$B$111,0)</f>
        <v>1</v>
      </c>
      <c r="T31" s="164">
        <f>+ROUND(K31*Parámetros!$B$112,0)</f>
        <v>1</v>
      </c>
      <c r="U31" s="164">
        <f>+ROUND(L31*Parámetros!$B$113,0)</f>
        <v>1</v>
      </c>
      <c r="V31" s="164">
        <f t="shared" si="3"/>
        <v>6</v>
      </c>
      <c r="W31" s="164">
        <f t="shared" si="5"/>
        <v>0</v>
      </c>
      <c r="X31" s="84">
        <f t="shared" si="0"/>
        <v>15</v>
      </c>
      <c r="Y31" s="85">
        <f>+ROUND(M31*Parámetros!$C$105,0)</f>
        <v>0</v>
      </c>
      <c r="Z31" s="85">
        <f>+ROUND(N31*Parámetros!$C$106,0)</f>
        <v>0</v>
      </c>
      <c r="AA31" s="85">
        <f>+ROUND(O31*Parámetros!$C$107,0)</f>
        <v>0</v>
      </c>
      <c r="AB31" s="85">
        <f>+ROUND(P31*Parámetros!$C$108,0)</f>
        <v>0</v>
      </c>
      <c r="AC31" s="85">
        <f>+ROUND(Q31*Parámetros!$C$109,0)</f>
        <v>0</v>
      </c>
      <c r="AD31" s="85">
        <f>+ROUND(R31*Parámetros!$C$110,0)</f>
        <v>0</v>
      </c>
      <c r="AE31" s="85">
        <f>+ROUND(S31*Parámetros!$C$111,0)</f>
        <v>0</v>
      </c>
      <c r="AF31" s="85">
        <f>+ROUND(T31*Parámetros!$C$112,0)</f>
        <v>0</v>
      </c>
      <c r="AG31" s="85">
        <f>+ROUND(U31*Parámetros!$C$113,0)</f>
        <v>1</v>
      </c>
      <c r="AH31" s="85">
        <f t="shared" si="4"/>
        <v>1</v>
      </c>
      <c r="AI31" s="165">
        <f t="shared" si="6"/>
        <v>0</v>
      </c>
      <c r="AJ31" s="84">
        <f t="shared" si="1"/>
        <v>3</v>
      </c>
    </row>
    <row r="32" spans="1:36" x14ac:dyDescent="0.25">
      <c r="A32" s="19">
        <v>43914</v>
      </c>
      <c r="B32" s="162">
        <f t="shared" si="2"/>
        <v>22</v>
      </c>
      <c r="C32" s="81">
        <f>+'Modelo predictivo'!U29</f>
        <v>95.395519569516182</v>
      </c>
      <c r="D32" s="84">
        <f>+$C32*'Estructura Poblacion'!C$19</f>
        <v>3.8915121194409252</v>
      </c>
      <c r="E32" s="84">
        <f>+$C32*'Estructura Poblacion'!D$19</f>
        <v>6.3998652010925552</v>
      </c>
      <c r="F32" s="84">
        <f>+$C32*'Estructura Poblacion'!E$19</f>
        <v>19.422236245021164</v>
      </c>
      <c r="G32" s="84">
        <f>+$C32*'Estructura Poblacion'!F$19</f>
        <v>22.166517110063282</v>
      </c>
      <c r="H32" s="84">
        <f>+$C32*'Estructura Poblacion'!G$19</f>
        <v>17.749676780627873</v>
      </c>
      <c r="I32" s="84">
        <f>+$C32*'Estructura Poblacion'!H$19</f>
        <v>12.080928446745405</v>
      </c>
      <c r="J32" s="84">
        <f>+$C32*'Estructura Poblacion'!I$19</f>
        <v>6.425791331135466</v>
      </c>
      <c r="K32" s="84">
        <f>+$C32*'Estructura Poblacion'!J$19</f>
        <v>3.5395649041084098</v>
      </c>
      <c r="L32" s="84">
        <f>+$C32*'Estructura Poblacion'!K$19</f>
        <v>3.7194274312811046</v>
      </c>
      <c r="M32" s="164">
        <f>+ROUND(D32*Parámetros!$B$105,0)</f>
        <v>0</v>
      </c>
      <c r="N32" s="164">
        <f>+ROUND(E32*Parámetros!$B$106,0)</f>
        <v>0</v>
      </c>
      <c r="O32" s="164">
        <f>+ROUND(F32*Parámetros!$B$107,0)</f>
        <v>0</v>
      </c>
      <c r="P32" s="164">
        <f>+ROUND(G32*Parámetros!$B$108,0)</f>
        <v>1</v>
      </c>
      <c r="Q32" s="164">
        <f>+ROUND(H32*Parámetros!$B$109,0)</f>
        <v>1</v>
      </c>
      <c r="R32" s="164">
        <f>+ROUND(I32*Parámetros!$B$110,0)</f>
        <v>1</v>
      </c>
      <c r="S32" s="164">
        <f>+ROUND(J32*Parámetros!$B$111,0)</f>
        <v>1</v>
      </c>
      <c r="T32" s="164">
        <f>+ROUND(K32*Parámetros!$B$112,0)</f>
        <v>1</v>
      </c>
      <c r="U32" s="164">
        <f>+ROUND(L32*Parámetros!$B$113,0)</f>
        <v>1</v>
      </c>
      <c r="V32" s="164">
        <f t="shared" si="3"/>
        <v>6</v>
      </c>
      <c r="W32" s="164">
        <f t="shared" si="5"/>
        <v>0</v>
      </c>
      <c r="X32" s="84">
        <f t="shared" si="0"/>
        <v>21</v>
      </c>
      <c r="Y32" s="85">
        <f>+ROUND(M32*Parámetros!$C$105,0)</f>
        <v>0</v>
      </c>
      <c r="Z32" s="85">
        <f>+ROUND(N32*Parámetros!$C$106,0)</f>
        <v>0</v>
      </c>
      <c r="AA32" s="85">
        <f>+ROUND(O32*Parámetros!$C$107,0)</f>
        <v>0</v>
      </c>
      <c r="AB32" s="85">
        <f>+ROUND(P32*Parámetros!$C$108,0)</f>
        <v>0</v>
      </c>
      <c r="AC32" s="85">
        <f>+ROUND(Q32*Parámetros!$C$109,0)</f>
        <v>0</v>
      </c>
      <c r="AD32" s="85">
        <f>+ROUND(R32*Parámetros!$C$110,0)</f>
        <v>0</v>
      </c>
      <c r="AE32" s="85">
        <f>+ROUND(S32*Parámetros!$C$111,0)</f>
        <v>0</v>
      </c>
      <c r="AF32" s="85">
        <f>+ROUND(T32*Parámetros!$C$112,0)</f>
        <v>0</v>
      </c>
      <c r="AG32" s="85">
        <f>+ROUND(U32*Parámetros!$C$113,0)</f>
        <v>1</v>
      </c>
      <c r="AH32" s="85">
        <f t="shared" si="4"/>
        <v>1</v>
      </c>
      <c r="AI32" s="165">
        <f t="shared" si="6"/>
        <v>0</v>
      </c>
      <c r="AJ32" s="84">
        <f t="shared" si="1"/>
        <v>4</v>
      </c>
    </row>
    <row r="33" spans="1:36" x14ac:dyDescent="0.25">
      <c r="A33" s="19">
        <v>43915</v>
      </c>
      <c r="B33" s="162">
        <f t="shared" si="2"/>
        <v>23</v>
      </c>
      <c r="C33" s="81">
        <f>+'Modelo predictivo'!U30</f>
        <v>118.20160280168056</v>
      </c>
      <c r="D33" s="84">
        <f>+$C33*'Estructura Poblacion'!C$19</f>
        <v>4.8218508784879113</v>
      </c>
      <c r="E33" s="84">
        <f>+$C33*'Estructura Poblacion'!D$19</f>
        <v>7.9298726805778887</v>
      </c>
      <c r="F33" s="84">
        <f>+$C33*'Estructura Poblacion'!E$19</f>
        <v>24.065485093159481</v>
      </c>
      <c r="G33" s="84">
        <f>+$C33*'Estructura Poblacion'!F$19</f>
        <v>27.465837628055855</v>
      </c>
      <c r="H33" s="84">
        <f>+$C33*'Estructura Poblacion'!G$19</f>
        <v>21.993069005228428</v>
      </c>
      <c r="I33" s="84">
        <f>+$C33*'Estructura Poblacion'!H$19</f>
        <v>14.969100353786839</v>
      </c>
      <c r="J33" s="84">
        <f>+$C33*'Estructura Poblacion'!I$19</f>
        <v>7.9619969369302401</v>
      </c>
      <c r="K33" s="84">
        <f>+$C33*'Estructura Poblacion'!J$19</f>
        <v>4.3857640985047439</v>
      </c>
      <c r="L33" s="84">
        <f>+$C33*'Estructura Poblacion'!K$19</f>
        <v>4.6086261269491811</v>
      </c>
      <c r="M33" s="164">
        <f>+ROUND(D33*Parámetros!$B$105,0)</f>
        <v>0</v>
      </c>
      <c r="N33" s="164">
        <f>+ROUND(E33*Parámetros!$B$106,0)</f>
        <v>0</v>
      </c>
      <c r="O33" s="164">
        <f>+ROUND(F33*Parámetros!$B$107,0)</f>
        <v>0</v>
      </c>
      <c r="P33" s="164">
        <f>+ROUND(G33*Parámetros!$B$108,0)</f>
        <v>1</v>
      </c>
      <c r="Q33" s="164">
        <f>+ROUND(H33*Parámetros!$B$109,0)</f>
        <v>1</v>
      </c>
      <c r="R33" s="164">
        <f>+ROUND(I33*Parámetros!$B$110,0)</f>
        <v>2</v>
      </c>
      <c r="S33" s="164">
        <f>+ROUND(J33*Parámetros!$B$111,0)</f>
        <v>1</v>
      </c>
      <c r="T33" s="164">
        <f>+ROUND(K33*Parámetros!$B$112,0)</f>
        <v>1</v>
      </c>
      <c r="U33" s="164">
        <f>+ROUND(L33*Parámetros!$B$113,0)</f>
        <v>1</v>
      </c>
      <c r="V33" s="164">
        <f t="shared" si="3"/>
        <v>7</v>
      </c>
      <c r="W33" s="164">
        <f t="shared" si="5"/>
        <v>0</v>
      </c>
      <c r="X33" s="84">
        <f t="shared" si="0"/>
        <v>28</v>
      </c>
      <c r="Y33" s="85">
        <f>+ROUND(M33*Parámetros!$C$105,0)</f>
        <v>0</v>
      </c>
      <c r="Z33" s="85">
        <f>+ROUND(N33*Parámetros!$C$106,0)</f>
        <v>0</v>
      </c>
      <c r="AA33" s="85">
        <f>+ROUND(O33*Parámetros!$C$107,0)</f>
        <v>0</v>
      </c>
      <c r="AB33" s="85">
        <f>+ROUND(P33*Parámetros!$C$108,0)</f>
        <v>0</v>
      </c>
      <c r="AC33" s="85">
        <f>+ROUND(Q33*Parámetros!$C$109,0)</f>
        <v>0</v>
      </c>
      <c r="AD33" s="85">
        <f>+ROUND(R33*Parámetros!$C$110,0)</f>
        <v>0</v>
      </c>
      <c r="AE33" s="85">
        <f>+ROUND(S33*Parámetros!$C$111,0)</f>
        <v>0</v>
      </c>
      <c r="AF33" s="85">
        <f>+ROUND(T33*Parámetros!$C$112,0)</f>
        <v>0</v>
      </c>
      <c r="AG33" s="85">
        <f>+ROUND(U33*Parámetros!$C$113,0)</f>
        <v>1</v>
      </c>
      <c r="AH33" s="85">
        <f t="shared" si="4"/>
        <v>1</v>
      </c>
      <c r="AI33" s="165">
        <f t="shared" si="6"/>
        <v>0</v>
      </c>
      <c r="AJ33" s="84">
        <f t="shared" si="1"/>
        <v>5</v>
      </c>
    </row>
    <row r="34" spans="1:36" x14ac:dyDescent="0.25">
      <c r="A34" s="19">
        <v>43916</v>
      </c>
      <c r="B34" s="162">
        <f t="shared" si="2"/>
        <v>24</v>
      </c>
      <c r="C34" s="81">
        <f>+'Modelo predictivo'!U31</f>
        <v>146.45975326001644</v>
      </c>
      <c r="D34" s="84">
        <f>+$C34*'Estructura Poblacion'!C$19</f>
        <v>5.9745982557005766</v>
      </c>
      <c r="E34" s="84">
        <f>+$C34*'Estructura Poblacion'!D$19</f>
        <v>9.8256467649546124</v>
      </c>
      <c r="F34" s="84">
        <f>+$C34*'Estructura Poblacion'!E$19</f>
        <v>29.818758166421659</v>
      </c>
      <c r="G34" s="84">
        <f>+$C34*'Estructura Poblacion'!F$19</f>
        <v>34.032024158199846</v>
      </c>
      <c r="H34" s="84">
        <f>+$C34*'Estructura Poblacion'!G$19</f>
        <v>27.25089494209865</v>
      </c>
      <c r="I34" s="84">
        <f>+$C34*'Estructura Poblacion'!H$19</f>
        <v>18.547724331779321</v>
      </c>
      <c r="J34" s="84">
        <f>+$C34*'Estructura Poblacion'!I$19</f>
        <v>9.8654508839133115</v>
      </c>
      <c r="K34" s="84">
        <f>+$C34*'Estructura Poblacion'!J$19</f>
        <v>5.4342573408362504</v>
      </c>
      <c r="L34" s="84">
        <f>+$C34*'Estructura Poblacion'!K$19</f>
        <v>5.710398416112219</v>
      </c>
      <c r="M34" s="164">
        <f>+ROUND(D34*Parámetros!$B$105,0)</f>
        <v>0</v>
      </c>
      <c r="N34" s="164">
        <f>+ROUND(E34*Parámetros!$B$106,0)</f>
        <v>0</v>
      </c>
      <c r="O34" s="164">
        <f>+ROUND(F34*Parámetros!$B$107,0)</f>
        <v>0</v>
      </c>
      <c r="P34" s="164">
        <f>+ROUND(G34*Parámetros!$B$108,0)</f>
        <v>1</v>
      </c>
      <c r="Q34" s="164">
        <f>+ROUND(H34*Parámetros!$B$109,0)</f>
        <v>1</v>
      </c>
      <c r="R34" s="164">
        <f>+ROUND(I34*Parámetros!$B$110,0)</f>
        <v>2</v>
      </c>
      <c r="S34" s="164">
        <f>+ROUND(J34*Parámetros!$B$111,0)</f>
        <v>2</v>
      </c>
      <c r="T34" s="164">
        <f>+ROUND(K34*Parámetros!$B$112,0)</f>
        <v>1</v>
      </c>
      <c r="U34" s="164">
        <f>+ROUND(L34*Parámetros!$B$113,0)</f>
        <v>2</v>
      </c>
      <c r="V34" s="164">
        <f t="shared" si="3"/>
        <v>9</v>
      </c>
      <c r="W34" s="164">
        <f t="shared" si="5"/>
        <v>0</v>
      </c>
      <c r="X34" s="84">
        <f t="shared" si="0"/>
        <v>37</v>
      </c>
      <c r="Y34" s="85">
        <f>+ROUND(M34*Parámetros!$C$105,0)</f>
        <v>0</v>
      </c>
      <c r="Z34" s="85">
        <f>+ROUND(N34*Parámetros!$C$106,0)</f>
        <v>0</v>
      </c>
      <c r="AA34" s="85">
        <f>+ROUND(O34*Parámetros!$C$107,0)</f>
        <v>0</v>
      </c>
      <c r="AB34" s="85">
        <f>+ROUND(P34*Parámetros!$C$108,0)</f>
        <v>0</v>
      </c>
      <c r="AC34" s="85">
        <f>+ROUND(Q34*Parámetros!$C$109,0)</f>
        <v>0</v>
      </c>
      <c r="AD34" s="85">
        <f>+ROUND(R34*Parámetros!$C$110,0)</f>
        <v>0</v>
      </c>
      <c r="AE34" s="85">
        <f>+ROUND(S34*Parámetros!$C$111,0)</f>
        <v>1</v>
      </c>
      <c r="AF34" s="85">
        <f>+ROUND(T34*Parámetros!$C$112,0)</f>
        <v>0</v>
      </c>
      <c r="AG34" s="85">
        <f>+ROUND(U34*Parámetros!$C$113,0)</f>
        <v>1</v>
      </c>
      <c r="AH34" s="85">
        <f t="shared" si="4"/>
        <v>2</v>
      </c>
      <c r="AI34" s="165">
        <f t="shared" si="6"/>
        <v>0</v>
      </c>
      <c r="AJ34" s="84">
        <f t="shared" si="1"/>
        <v>7</v>
      </c>
    </row>
    <row r="35" spans="1:36" x14ac:dyDescent="0.25">
      <c r="A35" s="19">
        <v>43917</v>
      </c>
      <c r="B35" s="162">
        <f t="shared" si="2"/>
        <v>25</v>
      </c>
      <c r="C35" s="81">
        <f>+'Modelo predictivo'!U32</f>
        <v>95.56765553355217</v>
      </c>
      <c r="D35" s="84">
        <f>+$C35*'Estructura Poblacion'!C$19</f>
        <v>3.8985341388529537</v>
      </c>
      <c r="E35" s="84">
        <f>+$C35*'Estructura Poblacion'!D$19</f>
        <v>6.4114134055686334</v>
      </c>
      <c r="F35" s="84">
        <f>+$C35*'Estructura Poblacion'!E$19</f>
        <v>19.457282601232212</v>
      </c>
      <c r="G35" s="84">
        <f>+$C35*'Estructura Poblacion'!F$19</f>
        <v>22.206515370036911</v>
      </c>
      <c r="H35" s="84">
        <f>+$C35*'Estructura Poblacion'!G$19</f>
        <v>17.781705095351125</v>
      </c>
      <c r="I35" s="84">
        <f>+$C35*'Estructura Poblacion'!H$19</f>
        <v>12.102727817135278</v>
      </c>
      <c r="J35" s="84">
        <f>+$C35*'Estructura Poblacion'!I$19</f>
        <v>6.4373863178861077</v>
      </c>
      <c r="K35" s="84">
        <f>+$C35*'Estructura Poblacion'!J$19</f>
        <v>3.5459518541432349</v>
      </c>
      <c r="L35" s="84">
        <f>+$C35*'Estructura Poblacion'!K$19</f>
        <v>3.726138933345716</v>
      </c>
      <c r="M35" s="164">
        <f>+ROUND(D35*Parámetros!$B$105,0)</f>
        <v>0</v>
      </c>
      <c r="N35" s="164">
        <f>+ROUND(E35*Parámetros!$B$106,0)</f>
        <v>0</v>
      </c>
      <c r="O35" s="164">
        <f>+ROUND(F35*Parámetros!$B$107,0)</f>
        <v>0</v>
      </c>
      <c r="P35" s="164">
        <f>+ROUND(G35*Parámetros!$B$108,0)</f>
        <v>1</v>
      </c>
      <c r="Q35" s="164">
        <f>+ROUND(H35*Parámetros!$B$109,0)</f>
        <v>1</v>
      </c>
      <c r="R35" s="164">
        <f>+ROUND(I35*Parámetros!$B$110,0)</f>
        <v>1</v>
      </c>
      <c r="S35" s="164">
        <f>+ROUND(J35*Parámetros!$B$111,0)</f>
        <v>1</v>
      </c>
      <c r="T35" s="164">
        <f>+ROUND(K35*Parámetros!$B$112,0)</f>
        <v>1</v>
      </c>
      <c r="U35" s="164">
        <f>+ROUND(L35*Parámetros!$B$113,0)</f>
        <v>1</v>
      </c>
      <c r="V35" s="164">
        <f t="shared" si="3"/>
        <v>6</v>
      </c>
      <c r="W35" s="164">
        <f t="shared" si="5"/>
        <v>0</v>
      </c>
      <c r="X35" s="84">
        <f t="shared" si="0"/>
        <v>43</v>
      </c>
      <c r="Y35" s="85">
        <f>+ROUND(M35*Parámetros!$C$105,0)</f>
        <v>0</v>
      </c>
      <c r="Z35" s="85">
        <f>+ROUND(N35*Parámetros!$C$106,0)</f>
        <v>0</v>
      </c>
      <c r="AA35" s="85">
        <f>+ROUND(O35*Parámetros!$C$107,0)</f>
        <v>0</v>
      </c>
      <c r="AB35" s="85">
        <f>+ROUND(P35*Parámetros!$C$108,0)</f>
        <v>0</v>
      </c>
      <c r="AC35" s="85">
        <f>+ROUND(Q35*Parámetros!$C$109,0)</f>
        <v>0</v>
      </c>
      <c r="AD35" s="85">
        <f>+ROUND(R35*Parámetros!$C$110,0)</f>
        <v>0</v>
      </c>
      <c r="AE35" s="85">
        <f>+ROUND(S35*Parámetros!$C$111,0)</f>
        <v>0</v>
      </c>
      <c r="AF35" s="85">
        <f>+ROUND(T35*Parámetros!$C$112,0)</f>
        <v>0</v>
      </c>
      <c r="AG35" s="85">
        <f>+ROUND(U35*Parámetros!$C$113,0)</f>
        <v>1</v>
      </c>
      <c r="AH35" s="85">
        <f t="shared" si="4"/>
        <v>1</v>
      </c>
      <c r="AI35" s="165">
        <f t="shared" si="6"/>
        <v>0</v>
      </c>
      <c r="AJ35" s="84">
        <f t="shared" si="1"/>
        <v>8</v>
      </c>
    </row>
    <row r="36" spans="1:36" x14ac:dyDescent="0.25">
      <c r="A36" s="19">
        <v>43918</v>
      </c>
      <c r="B36" s="162">
        <f t="shared" si="2"/>
        <v>26</v>
      </c>
      <c r="C36" s="81">
        <f>+'Modelo predictivo'!U33</f>
        <v>104.36786761134863</v>
      </c>
      <c r="D36" s="84">
        <f>+$C36*'Estructura Poblacion'!C$19</f>
        <v>4.2575251282509372</v>
      </c>
      <c r="E36" s="84">
        <f>+$C36*'Estructura Poblacion'!D$19</f>
        <v>7.0017993198450643</v>
      </c>
      <c r="F36" s="84">
        <f>+$C36*'Estructura Poblacion'!E$19</f>
        <v>21.248978885843353</v>
      </c>
      <c r="G36" s="84">
        <f>+$C36*'Estructura Poblacion'!F$19</f>
        <v>24.251370856698525</v>
      </c>
      <c r="H36" s="84">
        <f>+$C36*'Estructura Poblacion'!G$19</f>
        <v>19.419108200724839</v>
      </c>
      <c r="I36" s="84">
        <f>+$C36*'Estructura Poblacion'!H$19</f>
        <v>13.217190350677752</v>
      </c>
      <c r="J36" s="84">
        <f>+$C36*'Estructura Poblacion'!I$19</f>
        <v>7.0301639109726519</v>
      </c>
      <c r="K36" s="84">
        <f>+$C36*'Estructura Poblacion'!J$19</f>
        <v>3.8724758036939324</v>
      </c>
      <c r="L36" s="84">
        <f>+$C36*'Estructura Poblacion'!K$19</f>
        <v>4.0692551546415734</v>
      </c>
      <c r="M36" s="164">
        <f>+ROUND(D36*Parámetros!$B$105,0)</f>
        <v>0</v>
      </c>
      <c r="N36" s="164">
        <f>+ROUND(E36*Parámetros!$B$106,0)</f>
        <v>0</v>
      </c>
      <c r="O36" s="164">
        <f>+ROUND(F36*Parámetros!$B$107,0)</f>
        <v>0</v>
      </c>
      <c r="P36" s="164">
        <f>+ROUND(G36*Parámetros!$B$108,0)</f>
        <v>1</v>
      </c>
      <c r="Q36" s="164">
        <f>+ROUND(H36*Parámetros!$B$109,0)</f>
        <v>1</v>
      </c>
      <c r="R36" s="164">
        <f>+ROUND(I36*Parámetros!$B$110,0)</f>
        <v>1</v>
      </c>
      <c r="S36" s="164">
        <f>+ROUND(J36*Parámetros!$B$111,0)</f>
        <v>1</v>
      </c>
      <c r="T36" s="164">
        <f>+ROUND(K36*Parámetros!$B$112,0)</f>
        <v>1</v>
      </c>
      <c r="U36" s="164">
        <f>+ROUND(L36*Parámetros!$B$113,0)</f>
        <v>1</v>
      </c>
      <c r="V36" s="164">
        <f t="shared" si="3"/>
        <v>6</v>
      </c>
      <c r="W36" s="164">
        <f t="shared" si="5"/>
        <v>0</v>
      </c>
      <c r="X36" s="84">
        <f t="shared" si="0"/>
        <v>49</v>
      </c>
      <c r="Y36" s="85">
        <f>+ROUND(M36*Parámetros!$C$105,0)</f>
        <v>0</v>
      </c>
      <c r="Z36" s="85">
        <f>+ROUND(N36*Parámetros!$C$106,0)</f>
        <v>0</v>
      </c>
      <c r="AA36" s="85">
        <f>+ROUND(O36*Parámetros!$C$107,0)</f>
        <v>0</v>
      </c>
      <c r="AB36" s="85">
        <f>+ROUND(P36*Parámetros!$C$108,0)</f>
        <v>0</v>
      </c>
      <c r="AC36" s="85">
        <f>+ROUND(Q36*Parámetros!$C$109,0)</f>
        <v>0</v>
      </c>
      <c r="AD36" s="85">
        <f>+ROUND(R36*Parámetros!$C$110,0)</f>
        <v>0</v>
      </c>
      <c r="AE36" s="85">
        <f>+ROUND(S36*Parámetros!$C$111,0)</f>
        <v>0</v>
      </c>
      <c r="AF36" s="85">
        <f>+ROUND(T36*Parámetros!$C$112,0)</f>
        <v>0</v>
      </c>
      <c r="AG36" s="85">
        <f>+ROUND(U36*Parámetros!$C$113,0)</f>
        <v>1</v>
      </c>
      <c r="AH36" s="85">
        <f t="shared" si="4"/>
        <v>1</v>
      </c>
      <c r="AI36" s="165">
        <f t="shared" si="6"/>
        <v>0</v>
      </c>
      <c r="AJ36" s="84">
        <f t="shared" si="1"/>
        <v>9</v>
      </c>
    </row>
    <row r="37" spans="1:36" x14ac:dyDescent="0.25">
      <c r="A37" s="19">
        <v>43919</v>
      </c>
      <c r="B37" s="162">
        <f t="shared" si="2"/>
        <v>27</v>
      </c>
      <c r="C37" s="81">
        <f>+'Modelo predictivo'!U34</f>
        <v>113.97837563604116</v>
      </c>
      <c r="D37" s="84">
        <f>+$C37*'Estructura Poblacion'!C$19</f>
        <v>4.6495708828193347</v>
      </c>
      <c r="E37" s="84">
        <f>+$C37*'Estructura Poblacion'!D$19</f>
        <v>7.6465461187471879</v>
      </c>
      <c r="F37" s="84">
        <f>+$C37*'Estructura Poblacion'!E$19</f>
        <v>23.205648948887873</v>
      </c>
      <c r="G37" s="84">
        <f>+$C37*'Estructura Poblacion'!F$19</f>
        <v>26.484510227678189</v>
      </c>
      <c r="H37" s="84">
        <f>+$C37*'Estructura Poblacion'!G$19</f>
        <v>21.207278252166471</v>
      </c>
      <c r="I37" s="84">
        <f>+$C37*'Estructura Poblacion'!H$19</f>
        <v>14.434269101410656</v>
      </c>
      <c r="J37" s="84">
        <f>+$C37*'Estructura Poblacion'!I$19</f>
        <v>7.6775226069738327</v>
      </c>
      <c r="K37" s="84">
        <f>+$C37*'Estructura Poblacion'!J$19</f>
        <v>4.2290650551426365</v>
      </c>
      <c r="L37" s="84">
        <f>+$C37*'Estructura Poblacion'!K$19</f>
        <v>4.4439644422149831</v>
      </c>
      <c r="M37" s="164">
        <f>+ROUND(D37*Parámetros!$B$105,0)</f>
        <v>0</v>
      </c>
      <c r="N37" s="164">
        <f>+ROUND(E37*Parámetros!$B$106,0)</f>
        <v>0</v>
      </c>
      <c r="O37" s="164">
        <f>+ROUND(F37*Parámetros!$B$107,0)</f>
        <v>0</v>
      </c>
      <c r="P37" s="164">
        <f>+ROUND(G37*Parámetros!$B$108,0)</f>
        <v>1</v>
      </c>
      <c r="Q37" s="164">
        <f>+ROUND(H37*Parámetros!$B$109,0)</f>
        <v>1</v>
      </c>
      <c r="R37" s="164">
        <f>+ROUND(I37*Parámetros!$B$110,0)</f>
        <v>1</v>
      </c>
      <c r="S37" s="164">
        <f>+ROUND(J37*Parámetros!$B$111,0)</f>
        <v>1</v>
      </c>
      <c r="T37" s="164">
        <f>+ROUND(K37*Parámetros!$B$112,0)</f>
        <v>1</v>
      </c>
      <c r="U37" s="164">
        <f>+ROUND(L37*Parámetros!$B$113,0)</f>
        <v>1</v>
      </c>
      <c r="V37" s="164">
        <f t="shared" si="3"/>
        <v>6</v>
      </c>
      <c r="W37" s="164">
        <f t="shared" si="5"/>
        <v>0</v>
      </c>
      <c r="X37" s="84">
        <f t="shared" si="0"/>
        <v>55</v>
      </c>
      <c r="Y37" s="85">
        <f>+ROUND(M37*Parámetros!$C$105,0)</f>
        <v>0</v>
      </c>
      <c r="Z37" s="85">
        <f>+ROUND(N37*Parámetros!$C$106,0)</f>
        <v>0</v>
      </c>
      <c r="AA37" s="85">
        <f>+ROUND(O37*Parámetros!$C$107,0)</f>
        <v>0</v>
      </c>
      <c r="AB37" s="85">
        <f>+ROUND(P37*Parámetros!$C$108,0)</f>
        <v>0</v>
      </c>
      <c r="AC37" s="85">
        <f>+ROUND(Q37*Parámetros!$C$109,0)</f>
        <v>0</v>
      </c>
      <c r="AD37" s="85">
        <f>+ROUND(R37*Parámetros!$C$110,0)</f>
        <v>0</v>
      </c>
      <c r="AE37" s="85">
        <f>+ROUND(S37*Parámetros!$C$111,0)</f>
        <v>0</v>
      </c>
      <c r="AF37" s="85">
        <f>+ROUND(T37*Parámetros!$C$112,0)</f>
        <v>0</v>
      </c>
      <c r="AG37" s="85">
        <f>+ROUND(U37*Parámetros!$C$113,0)</f>
        <v>1</v>
      </c>
      <c r="AH37" s="85">
        <f t="shared" si="4"/>
        <v>1</v>
      </c>
      <c r="AI37" s="165">
        <f t="shared" si="6"/>
        <v>0</v>
      </c>
      <c r="AJ37" s="84">
        <f t="shared" si="1"/>
        <v>10</v>
      </c>
    </row>
    <row r="38" spans="1:36" x14ac:dyDescent="0.25">
      <c r="A38" s="19">
        <v>43920</v>
      </c>
      <c r="B38" s="162">
        <f t="shared" si="2"/>
        <v>28</v>
      </c>
      <c r="C38" s="81">
        <f>+'Modelo predictivo'!U35</f>
        <v>124.47377771884203</v>
      </c>
      <c r="D38" s="84">
        <f>+$C38*'Estructura Poblacion'!C$19</f>
        <v>5.0777145166915965</v>
      </c>
      <c r="E38" s="84">
        <f>+$C38*'Estructura Poblacion'!D$19</f>
        <v>8.3506584173572342</v>
      </c>
      <c r="F38" s="84">
        <f>+$C38*'Estructura Poblacion'!E$19</f>
        <v>25.342480737828456</v>
      </c>
      <c r="G38" s="84">
        <f>+$C38*'Estructura Poblacion'!F$19</f>
        <v>28.923267423983056</v>
      </c>
      <c r="H38" s="84">
        <f>+$C38*'Estructura Poblacion'!G$19</f>
        <v>23.160095276415621</v>
      </c>
      <c r="I38" s="84">
        <f>+$C38*'Estructura Poblacion'!H$19</f>
        <v>15.763411205298912</v>
      </c>
      <c r="J38" s="84">
        <f>+$C38*'Estructura Poblacion'!I$19</f>
        <v>8.3844872948834936</v>
      </c>
      <c r="K38" s="84">
        <f>+$C38*'Estructura Poblacion'!J$19</f>
        <v>4.6184875042726192</v>
      </c>
      <c r="L38" s="84">
        <f>+$C38*'Estructura Poblacion'!K$19</f>
        <v>4.8531753421110473</v>
      </c>
      <c r="M38" s="164">
        <f>+ROUND(D38*Parámetros!$B$105,0)</f>
        <v>0</v>
      </c>
      <c r="N38" s="164">
        <f>+ROUND(E38*Parámetros!$B$106,0)</f>
        <v>0</v>
      </c>
      <c r="O38" s="164">
        <f>+ROUND(F38*Parámetros!$B$107,0)</f>
        <v>0</v>
      </c>
      <c r="P38" s="164">
        <f>+ROUND(G38*Parámetros!$B$108,0)</f>
        <v>1</v>
      </c>
      <c r="Q38" s="164">
        <f>+ROUND(H38*Parámetros!$B$109,0)</f>
        <v>1</v>
      </c>
      <c r="R38" s="164">
        <f>+ROUND(I38*Parámetros!$B$110,0)</f>
        <v>2</v>
      </c>
      <c r="S38" s="164">
        <f>+ROUND(J38*Parámetros!$B$111,0)</f>
        <v>1</v>
      </c>
      <c r="T38" s="164">
        <f>+ROUND(K38*Parámetros!$B$112,0)</f>
        <v>1</v>
      </c>
      <c r="U38" s="164">
        <f>+ROUND(L38*Parámetros!$B$113,0)</f>
        <v>1</v>
      </c>
      <c r="V38" s="164">
        <f t="shared" si="3"/>
        <v>7</v>
      </c>
      <c r="W38" s="164">
        <f t="shared" si="5"/>
        <v>0</v>
      </c>
      <c r="X38" s="84">
        <f t="shared" si="0"/>
        <v>62</v>
      </c>
      <c r="Y38" s="85">
        <f>+ROUND(M38*Parámetros!$C$105,0)</f>
        <v>0</v>
      </c>
      <c r="Z38" s="85">
        <f>+ROUND(N38*Parámetros!$C$106,0)</f>
        <v>0</v>
      </c>
      <c r="AA38" s="85">
        <f>+ROUND(O38*Parámetros!$C$107,0)</f>
        <v>0</v>
      </c>
      <c r="AB38" s="85">
        <f>+ROUND(P38*Parámetros!$C$108,0)</f>
        <v>0</v>
      </c>
      <c r="AC38" s="85">
        <f>+ROUND(Q38*Parámetros!$C$109,0)</f>
        <v>0</v>
      </c>
      <c r="AD38" s="85">
        <f>+ROUND(R38*Parámetros!$C$110,0)</f>
        <v>0</v>
      </c>
      <c r="AE38" s="85">
        <f>+ROUND(S38*Parámetros!$C$111,0)</f>
        <v>0</v>
      </c>
      <c r="AF38" s="85">
        <f>+ROUND(T38*Parámetros!$C$112,0)</f>
        <v>0</v>
      </c>
      <c r="AG38" s="85">
        <f>+ROUND(U38*Parámetros!$C$113,0)</f>
        <v>1</v>
      </c>
      <c r="AH38" s="85">
        <f t="shared" si="4"/>
        <v>1</v>
      </c>
      <c r="AI38" s="165">
        <f t="shared" si="6"/>
        <v>0</v>
      </c>
      <c r="AJ38" s="84">
        <f t="shared" si="1"/>
        <v>11</v>
      </c>
    </row>
    <row r="39" spans="1:36" ht="15.75" thickBot="1" x14ac:dyDescent="0.3">
      <c r="A39" s="20">
        <v>43921</v>
      </c>
      <c r="B39" s="162">
        <f t="shared" si="2"/>
        <v>29</v>
      </c>
      <c r="C39" s="81">
        <f>+'Modelo predictivo'!U36</f>
        <v>135.93553750962019</v>
      </c>
      <c r="D39" s="84">
        <f>+$C39*'Estructura Poblacion'!C$19</f>
        <v>5.545279212991935</v>
      </c>
      <c r="E39" s="84">
        <f>+$C39*'Estructura Poblacion'!D$19</f>
        <v>9.119601423897798</v>
      </c>
      <c r="F39" s="84">
        <f>+$C39*'Estructura Poblacion'!E$19</f>
        <v>27.676060002816435</v>
      </c>
      <c r="G39" s="84">
        <f>+$C39*'Estructura Poblacion'!F$19</f>
        <v>31.586571692990958</v>
      </c>
      <c r="H39" s="84">
        <f>+$C39*'Estructura Poblacion'!G$19</f>
        <v>25.292716730143933</v>
      </c>
      <c r="I39" s="84">
        <f>+$C39*'Estructura Poblacion'!H$19</f>
        <v>17.214933252990786</v>
      </c>
      <c r="J39" s="84">
        <f>+$C39*'Estructura Poblacion'!I$19</f>
        <v>9.1565453227185305</v>
      </c>
      <c r="K39" s="84">
        <f>+$C39*'Estructura Poblacion'!J$19</f>
        <v>5.0437657865004928</v>
      </c>
      <c r="L39" s="84">
        <f>+$C39*'Estructura Poblacion'!K$19</f>
        <v>5.3000640845693248</v>
      </c>
      <c r="M39" s="164">
        <f>+ROUND(D39*Parámetros!$B$105,0)</f>
        <v>0</v>
      </c>
      <c r="N39" s="164">
        <f>+ROUND(E39*Parámetros!$B$106,0)</f>
        <v>0</v>
      </c>
      <c r="O39" s="164">
        <f>+ROUND(F39*Parámetros!$B$107,0)</f>
        <v>0</v>
      </c>
      <c r="P39" s="164">
        <f>+ROUND(G39*Parámetros!$B$108,0)</f>
        <v>1</v>
      </c>
      <c r="Q39" s="164">
        <f>+ROUND(H39*Parámetros!$B$109,0)</f>
        <v>1</v>
      </c>
      <c r="R39" s="164">
        <f>+ROUND(I39*Parámetros!$B$110,0)</f>
        <v>2</v>
      </c>
      <c r="S39" s="164">
        <f>+ROUND(J39*Parámetros!$B$111,0)</f>
        <v>2</v>
      </c>
      <c r="T39" s="164">
        <f>+ROUND(K39*Parámetros!$B$112,0)</f>
        <v>1</v>
      </c>
      <c r="U39" s="164">
        <f>+ROUND(L39*Parámetros!$B$113,0)</f>
        <v>1</v>
      </c>
      <c r="V39" s="164">
        <f t="shared" si="3"/>
        <v>8</v>
      </c>
      <c r="W39" s="164">
        <f t="shared" si="5"/>
        <v>0</v>
      </c>
      <c r="X39" s="84">
        <f t="shared" si="0"/>
        <v>70</v>
      </c>
      <c r="Y39" s="85">
        <f>+ROUND(M39*Parámetros!$C$105,0)</f>
        <v>0</v>
      </c>
      <c r="Z39" s="85">
        <f>+ROUND(N39*Parámetros!$C$106,0)</f>
        <v>0</v>
      </c>
      <c r="AA39" s="85">
        <f>+ROUND(O39*Parámetros!$C$107,0)</f>
        <v>0</v>
      </c>
      <c r="AB39" s="85">
        <f>+ROUND(P39*Parámetros!$C$108,0)</f>
        <v>0</v>
      </c>
      <c r="AC39" s="85">
        <f>+ROUND(Q39*Parámetros!$C$109,0)</f>
        <v>0</v>
      </c>
      <c r="AD39" s="85">
        <f>+ROUND(R39*Parámetros!$C$110,0)</f>
        <v>0</v>
      </c>
      <c r="AE39" s="85">
        <f>+ROUND(S39*Parámetros!$C$111,0)</f>
        <v>1</v>
      </c>
      <c r="AF39" s="85">
        <f>+ROUND(T39*Parámetros!$C$112,0)</f>
        <v>0</v>
      </c>
      <c r="AG39" s="85">
        <f>+ROUND(U39*Parámetros!$C$113,0)</f>
        <v>1</v>
      </c>
      <c r="AH39" s="85">
        <f t="shared" si="4"/>
        <v>2</v>
      </c>
      <c r="AI39" s="165">
        <f t="shared" si="6"/>
        <v>0</v>
      </c>
      <c r="AJ39" s="84">
        <f t="shared" si="1"/>
        <v>13</v>
      </c>
    </row>
    <row r="40" spans="1:36" x14ac:dyDescent="0.25">
      <c r="A40" s="18">
        <v>43922</v>
      </c>
      <c r="B40" s="162">
        <f t="shared" si="2"/>
        <v>30</v>
      </c>
      <c r="C40" s="81">
        <f>+'Modelo predictivo'!U37</f>
        <v>148.45261559635401</v>
      </c>
      <c r="D40" s="84">
        <f>+$C40*'Estructura Poblacion'!C$19</f>
        <v>6.0558939807957533</v>
      </c>
      <c r="E40" s="84">
        <f>+$C40*'Estructura Poblacion'!D$19</f>
        <v>9.9593432988636366</v>
      </c>
      <c r="F40" s="84">
        <f>+$C40*'Estructura Poblacion'!E$19</f>
        <v>30.224498847690736</v>
      </c>
      <c r="G40" s="84">
        <f>+$C40*'Estructura Poblacion'!F$19</f>
        <v>34.495094303168621</v>
      </c>
      <c r="H40" s="84">
        <f>+$C40*'Estructura Poblacion'!G$19</f>
        <v>27.621694980694826</v>
      </c>
      <c r="I40" s="84">
        <f>+$C40*'Estructura Poblacion'!H$19</f>
        <v>18.800101250508337</v>
      </c>
      <c r="J40" s="84">
        <f>+$C40*'Estructura Poblacion'!I$19</f>
        <v>9.9996890282493514</v>
      </c>
      <c r="K40" s="84">
        <f>+$C40*'Estructura Poblacion'!J$19</f>
        <v>5.508200704384679</v>
      </c>
      <c r="L40" s="84">
        <f>+$C40*'Estructura Poblacion'!K$19</f>
        <v>5.7880992019980742</v>
      </c>
      <c r="M40" s="164">
        <f>+ROUND(D40*Parámetros!$B$105,0)</f>
        <v>0</v>
      </c>
      <c r="N40" s="164">
        <f>+ROUND(E40*Parámetros!$B$106,0)</f>
        <v>0</v>
      </c>
      <c r="O40" s="164">
        <f>+ROUND(F40*Parámetros!$B$107,0)</f>
        <v>0</v>
      </c>
      <c r="P40" s="164">
        <f>+ROUND(G40*Parámetros!$B$108,0)</f>
        <v>1</v>
      </c>
      <c r="Q40" s="164">
        <f>+ROUND(H40*Parámetros!$B$109,0)</f>
        <v>1</v>
      </c>
      <c r="R40" s="164">
        <f>+ROUND(I40*Parámetros!$B$110,0)</f>
        <v>2</v>
      </c>
      <c r="S40" s="164">
        <f>+ROUND(J40*Parámetros!$B$111,0)</f>
        <v>2</v>
      </c>
      <c r="T40" s="164">
        <f>+ROUND(K40*Parámetros!$B$112,0)</f>
        <v>1</v>
      </c>
      <c r="U40" s="164">
        <f>+ROUND(L40*Parámetros!$B$113,0)</f>
        <v>2</v>
      </c>
      <c r="V40" s="164">
        <f t="shared" si="3"/>
        <v>9</v>
      </c>
      <c r="W40" s="164">
        <f t="shared" si="5"/>
        <v>1</v>
      </c>
      <c r="X40" s="84">
        <f t="shared" si="0"/>
        <v>78</v>
      </c>
      <c r="Y40" s="85">
        <f>+ROUND(M40*Parámetros!$C$105,0)</f>
        <v>0</v>
      </c>
      <c r="Z40" s="85">
        <f>+ROUND(N40*Parámetros!$C$106,0)</f>
        <v>0</v>
      </c>
      <c r="AA40" s="85">
        <f>+ROUND(O40*Parámetros!$C$107,0)</f>
        <v>0</v>
      </c>
      <c r="AB40" s="85">
        <f>+ROUND(P40*Parámetros!$C$108,0)</f>
        <v>0</v>
      </c>
      <c r="AC40" s="85">
        <f>+ROUND(Q40*Parámetros!$C$109,0)</f>
        <v>0</v>
      </c>
      <c r="AD40" s="85">
        <f>+ROUND(R40*Parámetros!$C$110,0)</f>
        <v>0</v>
      </c>
      <c r="AE40" s="85">
        <f>+ROUND(S40*Parámetros!$C$111,0)</f>
        <v>1</v>
      </c>
      <c r="AF40" s="85">
        <f>+ROUND(T40*Parámetros!$C$112,0)</f>
        <v>0</v>
      </c>
      <c r="AG40" s="85">
        <f>+ROUND(U40*Parámetros!$C$113,0)</f>
        <v>1</v>
      </c>
      <c r="AH40" s="85">
        <f t="shared" si="4"/>
        <v>2</v>
      </c>
      <c r="AI40" s="165">
        <f t="shared" si="6"/>
        <v>0</v>
      </c>
      <c r="AJ40" s="84">
        <f t="shared" si="1"/>
        <v>15</v>
      </c>
    </row>
    <row r="41" spans="1:36" x14ac:dyDescent="0.25">
      <c r="A41" s="19">
        <v>43923</v>
      </c>
      <c r="B41" s="162">
        <f t="shared" si="2"/>
        <v>31</v>
      </c>
      <c r="C41" s="81">
        <f>+'Modelo predictivo'!U38</f>
        <v>162.12215895950794</v>
      </c>
      <c r="D41" s="84">
        <f>+$C41*'Estructura Poblacion'!C$19</f>
        <v>6.6135217803505597</v>
      </c>
      <c r="E41" s="84">
        <f>+$C41*'Estructura Poblacion'!D$19</f>
        <v>10.876401408924291</v>
      </c>
      <c r="F41" s="84">
        <f>+$C41*'Estructura Poblacion'!E$19</f>
        <v>33.007576100781932</v>
      </c>
      <c r="G41" s="84">
        <f>+$C41*'Estructura Poblacion'!F$19</f>
        <v>37.671408748684044</v>
      </c>
      <c r="H41" s="84">
        <f>+$C41*'Estructura Poblacion'!G$19</f>
        <v>30.165105588757513</v>
      </c>
      <c r="I41" s="84">
        <f>+$C41*'Estructura Poblacion'!H$19</f>
        <v>20.531217932037656</v>
      </c>
      <c r="J41" s="84">
        <f>+$C41*'Estructura Poblacion'!I$19</f>
        <v>10.920462180279058</v>
      </c>
      <c r="K41" s="84">
        <f>+$C41*'Estructura Poblacion'!J$19</f>
        <v>6.0153968092095953</v>
      </c>
      <c r="L41" s="84">
        <f>+$C41*'Estructura Poblacion'!K$19</f>
        <v>6.3210684104832939</v>
      </c>
      <c r="M41" s="164">
        <f>+ROUND(D41*Parámetros!$B$105,0)</f>
        <v>0</v>
      </c>
      <c r="N41" s="164">
        <f>+ROUND(E41*Parámetros!$B$106,0)</f>
        <v>0</v>
      </c>
      <c r="O41" s="164">
        <f>+ROUND(F41*Parámetros!$B$107,0)</f>
        <v>0</v>
      </c>
      <c r="P41" s="164">
        <f>+ROUND(G41*Parámetros!$B$108,0)</f>
        <v>1</v>
      </c>
      <c r="Q41" s="164">
        <f>+ROUND(H41*Parámetros!$B$109,0)</f>
        <v>1</v>
      </c>
      <c r="R41" s="164">
        <f>+ROUND(I41*Parámetros!$B$110,0)</f>
        <v>2</v>
      </c>
      <c r="S41" s="164">
        <f>+ROUND(J41*Parámetros!$B$111,0)</f>
        <v>2</v>
      </c>
      <c r="T41" s="164">
        <f>+ROUND(K41*Parámetros!$B$112,0)</f>
        <v>1</v>
      </c>
      <c r="U41" s="164">
        <f>+ROUND(L41*Parámetros!$B$113,0)</f>
        <v>2</v>
      </c>
      <c r="V41" s="164">
        <f t="shared" si="3"/>
        <v>9</v>
      </c>
      <c r="W41" s="164">
        <f t="shared" si="5"/>
        <v>3</v>
      </c>
      <c r="X41" s="84">
        <f t="shared" si="0"/>
        <v>84</v>
      </c>
      <c r="Y41" s="85">
        <f>+ROUND(M41*Parámetros!$C$105,0)</f>
        <v>0</v>
      </c>
      <c r="Z41" s="85">
        <f>+ROUND(N41*Parámetros!$C$106,0)</f>
        <v>0</v>
      </c>
      <c r="AA41" s="85">
        <f>+ROUND(O41*Parámetros!$C$107,0)</f>
        <v>0</v>
      </c>
      <c r="AB41" s="85">
        <f>+ROUND(P41*Parámetros!$C$108,0)</f>
        <v>0</v>
      </c>
      <c r="AC41" s="85">
        <f>+ROUND(Q41*Parámetros!$C$109,0)</f>
        <v>0</v>
      </c>
      <c r="AD41" s="85">
        <f>+ROUND(R41*Parámetros!$C$110,0)</f>
        <v>0</v>
      </c>
      <c r="AE41" s="85">
        <f>+ROUND(S41*Parámetros!$C$111,0)</f>
        <v>1</v>
      </c>
      <c r="AF41" s="85">
        <f>+ROUND(T41*Parámetros!$C$112,0)</f>
        <v>0</v>
      </c>
      <c r="AG41" s="85">
        <f>+ROUND(U41*Parámetros!$C$113,0)</f>
        <v>1</v>
      </c>
      <c r="AH41" s="85">
        <f t="shared" si="4"/>
        <v>2</v>
      </c>
      <c r="AI41" s="165">
        <f t="shared" si="6"/>
        <v>1</v>
      </c>
      <c r="AJ41" s="84">
        <f t="shared" si="1"/>
        <v>16</v>
      </c>
    </row>
    <row r="42" spans="1:36" x14ac:dyDescent="0.25">
      <c r="A42" s="19">
        <v>43924</v>
      </c>
      <c r="B42" s="162">
        <f t="shared" si="2"/>
        <v>32</v>
      </c>
      <c r="C42" s="81">
        <f>+'Modelo predictivo'!U39</f>
        <v>177.05025368183851</v>
      </c>
      <c r="D42" s="84">
        <f>+$C42*'Estructura Poblacion'!C$19</f>
        <v>7.2224902287039274</v>
      </c>
      <c r="E42" s="84">
        <f>+$C42*'Estructura Poblacion'!D$19</f>
        <v>11.877892824487439</v>
      </c>
      <c r="F42" s="84">
        <f>+$C42*'Estructura Poblacion'!E$19</f>
        <v>36.046890564328372</v>
      </c>
      <c r="G42" s="84">
        <f>+$C42*'Estructura Poblacion'!F$19</f>
        <v>41.140165652325116</v>
      </c>
      <c r="H42" s="84">
        <f>+$C42*'Estructura Poblacion'!G$19</f>
        <v>32.942687360602442</v>
      </c>
      <c r="I42" s="84">
        <f>+$C42*'Estructura Poblacion'!H$19</f>
        <v>22.42171808341314</v>
      </c>
      <c r="J42" s="84">
        <f>+$C42*'Estructura Poblacion'!I$19</f>
        <v>11.926010680774608</v>
      </c>
      <c r="K42" s="84">
        <f>+$C42*'Estructura Poblacion'!J$19</f>
        <v>6.5692903296056206</v>
      </c>
      <c r="L42" s="84">
        <f>+$C42*'Estructura Poblacion'!K$19</f>
        <v>6.9031079575978502</v>
      </c>
      <c r="M42" s="164">
        <f>+ROUND(D42*Parámetros!$B$105,0)</f>
        <v>0</v>
      </c>
      <c r="N42" s="164">
        <f>+ROUND(E42*Parámetros!$B$106,0)</f>
        <v>0</v>
      </c>
      <c r="O42" s="164">
        <f>+ROUND(F42*Parámetros!$B$107,0)</f>
        <v>0</v>
      </c>
      <c r="P42" s="164">
        <f>+ROUND(G42*Parámetros!$B$108,0)</f>
        <v>1</v>
      </c>
      <c r="Q42" s="164">
        <f>+ROUND(H42*Parámetros!$B$109,0)</f>
        <v>2</v>
      </c>
      <c r="R42" s="164">
        <f>+ROUND(I42*Parámetros!$B$110,0)</f>
        <v>2</v>
      </c>
      <c r="S42" s="164">
        <f>+ROUND(J42*Parámetros!$B$111,0)</f>
        <v>2</v>
      </c>
      <c r="T42" s="164">
        <f>+ROUND(K42*Parámetros!$B$112,0)</f>
        <v>2</v>
      </c>
      <c r="U42" s="164">
        <f>+ROUND(L42*Parámetros!$B$113,0)</f>
        <v>2</v>
      </c>
      <c r="V42" s="164">
        <f t="shared" si="3"/>
        <v>11</v>
      </c>
      <c r="W42" s="164">
        <f t="shared" si="5"/>
        <v>5</v>
      </c>
      <c r="X42" s="84">
        <f t="shared" si="0"/>
        <v>90</v>
      </c>
      <c r="Y42" s="85">
        <f>+ROUND(M42*Parámetros!$C$105,0)</f>
        <v>0</v>
      </c>
      <c r="Z42" s="85">
        <f>+ROUND(N42*Parámetros!$C$106,0)</f>
        <v>0</v>
      </c>
      <c r="AA42" s="85">
        <f>+ROUND(O42*Parámetros!$C$107,0)</f>
        <v>0</v>
      </c>
      <c r="AB42" s="85">
        <f>+ROUND(P42*Parámetros!$C$108,0)</f>
        <v>0</v>
      </c>
      <c r="AC42" s="85">
        <f>+ROUND(Q42*Parámetros!$C$109,0)</f>
        <v>0</v>
      </c>
      <c r="AD42" s="85">
        <f>+ROUND(R42*Parámetros!$C$110,0)</f>
        <v>0</v>
      </c>
      <c r="AE42" s="85">
        <f>+ROUND(S42*Parámetros!$C$111,0)</f>
        <v>1</v>
      </c>
      <c r="AF42" s="85">
        <f>+ROUND(T42*Parámetros!$C$112,0)</f>
        <v>1</v>
      </c>
      <c r="AG42" s="85">
        <f>+ROUND(U42*Parámetros!$C$113,0)</f>
        <v>1</v>
      </c>
      <c r="AH42" s="85">
        <f t="shared" si="4"/>
        <v>3</v>
      </c>
      <c r="AI42" s="165">
        <f t="shared" si="6"/>
        <v>1</v>
      </c>
      <c r="AJ42" s="84">
        <f t="shared" si="1"/>
        <v>18</v>
      </c>
    </row>
    <row r="43" spans="1:36" x14ac:dyDescent="0.25">
      <c r="A43" s="19">
        <v>43925</v>
      </c>
      <c r="B43" s="162">
        <f t="shared" si="2"/>
        <v>33</v>
      </c>
      <c r="C43" s="81">
        <f>+'Modelo predictivo'!U40</f>
        <v>95.582303874194622</v>
      </c>
      <c r="D43" s="84">
        <f>+$C43*'Estructura Poblacion'!C$19</f>
        <v>3.8991316951679362</v>
      </c>
      <c r="E43" s="84">
        <f>+$C43*'Estructura Poblacion'!D$19</f>
        <v>6.4123961289287488</v>
      </c>
      <c r="F43" s="84">
        <f>+$C43*'Estructura Poblacion'!E$19</f>
        <v>19.460264958620055</v>
      </c>
      <c r="G43" s="84">
        <f>+$C43*'Estructura Poblacion'!F$19</f>
        <v>22.20991912206793</v>
      </c>
      <c r="H43" s="84">
        <f>+$C43*'Estructura Poblacion'!G$19</f>
        <v>17.784430624945696</v>
      </c>
      <c r="I43" s="84">
        <f>+$C43*'Estructura Poblacion'!H$19</f>
        <v>12.10458288911312</v>
      </c>
      <c r="J43" s="84">
        <f>+$C43*'Estructura Poblacion'!I$19</f>
        <v>6.4383730223009534</v>
      </c>
      <c r="K43" s="84">
        <f>+$C43*'Estructura Poblacion'!J$19</f>
        <v>3.5464953676402566</v>
      </c>
      <c r="L43" s="84">
        <f>+$C43*'Estructura Poblacion'!K$19</f>
        <v>3.7267100654099279</v>
      </c>
      <c r="M43" s="164">
        <f>+ROUND(D43*Parámetros!$B$105,0)</f>
        <v>0</v>
      </c>
      <c r="N43" s="164">
        <f>+ROUND(E43*Parámetros!$B$106,0)</f>
        <v>0</v>
      </c>
      <c r="O43" s="164">
        <f>+ROUND(F43*Parámetros!$B$107,0)</f>
        <v>0</v>
      </c>
      <c r="P43" s="164">
        <f>+ROUND(G43*Parámetros!$B$108,0)</f>
        <v>1</v>
      </c>
      <c r="Q43" s="164">
        <f>+ROUND(H43*Parámetros!$B$109,0)</f>
        <v>1</v>
      </c>
      <c r="R43" s="164">
        <f>+ROUND(I43*Parámetros!$B$110,0)</f>
        <v>1</v>
      </c>
      <c r="S43" s="164">
        <f>+ROUND(J43*Parámetros!$B$111,0)</f>
        <v>1</v>
      </c>
      <c r="T43" s="164">
        <f>+ROUND(K43*Parámetros!$B$112,0)</f>
        <v>1</v>
      </c>
      <c r="U43" s="164">
        <f>+ROUND(L43*Parámetros!$B$113,0)</f>
        <v>1</v>
      </c>
      <c r="V43" s="164">
        <f t="shared" si="3"/>
        <v>6</v>
      </c>
      <c r="W43" s="164">
        <f t="shared" si="5"/>
        <v>6</v>
      </c>
      <c r="X43" s="84">
        <f t="shared" si="0"/>
        <v>90</v>
      </c>
      <c r="Y43" s="85">
        <f>+ROUND(M43*Parámetros!$C$105,0)</f>
        <v>0</v>
      </c>
      <c r="Z43" s="85">
        <f>+ROUND(N43*Parámetros!$C$106,0)</f>
        <v>0</v>
      </c>
      <c r="AA43" s="85">
        <f>+ROUND(O43*Parámetros!$C$107,0)</f>
        <v>0</v>
      </c>
      <c r="AB43" s="85">
        <f>+ROUND(P43*Parámetros!$C$108,0)</f>
        <v>0</v>
      </c>
      <c r="AC43" s="85">
        <f>+ROUND(Q43*Parámetros!$C$109,0)</f>
        <v>0</v>
      </c>
      <c r="AD43" s="85">
        <f>+ROUND(R43*Parámetros!$C$110,0)</f>
        <v>0</v>
      </c>
      <c r="AE43" s="85">
        <f>+ROUND(S43*Parámetros!$C$111,0)</f>
        <v>0</v>
      </c>
      <c r="AF43" s="85">
        <f>+ROUND(T43*Parámetros!$C$112,0)</f>
        <v>0</v>
      </c>
      <c r="AG43" s="85">
        <f>+ROUND(U43*Parámetros!$C$113,0)</f>
        <v>1</v>
      </c>
      <c r="AH43" s="85">
        <f t="shared" si="4"/>
        <v>1</v>
      </c>
      <c r="AI43" s="165">
        <f t="shared" si="6"/>
        <v>1</v>
      </c>
      <c r="AJ43" s="84">
        <f t="shared" si="1"/>
        <v>18</v>
      </c>
    </row>
    <row r="44" spans="1:36" x14ac:dyDescent="0.25">
      <c r="A44" s="19">
        <v>43926</v>
      </c>
      <c r="B44" s="162">
        <f t="shared" si="2"/>
        <v>34</v>
      </c>
      <c r="C44" s="81">
        <f>+'Modelo predictivo'!U41</f>
        <v>96.48071563988924</v>
      </c>
      <c r="D44" s="84">
        <f>+$C44*'Estructura Poblacion'!C$19</f>
        <v>3.9357810083665634</v>
      </c>
      <c r="E44" s="84">
        <f>+$C44*'Estructura Poblacion'!D$19</f>
        <v>6.4726685004349518</v>
      </c>
      <c r="F44" s="84">
        <f>+$C44*'Estructura Poblacion'!E$19</f>
        <v>19.643178848469066</v>
      </c>
      <c r="G44" s="84">
        <f>+$C44*'Estructura Poblacion'!F$19</f>
        <v>22.418677980618302</v>
      </c>
      <c r="H44" s="84">
        <f>+$C44*'Estructura Poblacion'!G$19</f>
        <v>17.951592757181604</v>
      </c>
      <c r="I44" s="84">
        <f>+$C44*'Estructura Poblacion'!H$19</f>
        <v>12.218358130403793</v>
      </c>
      <c r="J44" s="84">
        <f>+$C44*'Estructura Poblacion'!I$19</f>
        <v>6.4988895597844953</v>
      </c>
      <c r="K44" s="84">
        <f>+$C44*'Estructura Poblacion'!J$19</f>
        <v>3.5798301276965026</v>
      </c>
      <c r="L44" s="84">
        <f>+$C44*'Estructura Poblacion'!K$19</f>
        <v>3.7617387269339648</v>
      </c>
      <c r="M44" s="164">
        <f>+ROUND(D44*Parámetros!$B$105,0)</f>
        <v>0</v>
      </c>
      <c r="N44" s="164">
        <f>+ROUND(E44*Parámetros!$B$106,0)</f>
        <v>0</v>
      </c>
      <c r="O44" s="164">
        <f>+ROUND(F44*Parámetros!$B$107,0)</f>
        <v>0</v>
      </c>
      <c r="P44" s="164">
        <f>+ROUND(G44*Parámetros!$B$108,0)</f>
        <v>1</v>
      </c>
      <c r="Q44" s="164">
        <f>+ROUND(H44*Parámetros!$B$109,0)</f>
        <v>1</v>
      </c>
      <c r="R44" s="164">
        <f>+ROUND(I44*Parámetros!$B$110,0)</f>
        <v>1</v>
      </c>
      <c r="S44" s="164">
        <f>+ROUND(J44*Parámetros!$B$111,0)</f>
        <v>1</v>
      </c>
      <c r="T44" s="164">
        <f>+ROUND(K44*Parámetros!$B$112,0)</f>
        <v>1</v>
      </c>
      <c r="U44" s="164">
        <f>+ROUND(L44*Parámetros!$B$113,0)</f>
        <v>1</v>
      </c>
      <c r="V44" s="164">
        <f t="shared" si="3"/>
        <v>6</v>
      </c>
      <c r="W44" s="164">
        <f t="shared" si="5"/>
        <v>6</v>
      </c>
      <c r="X44" s="84">
        <f t="shared" si="0"/>
        <v>90</v>
      </c>
      <c r="Y44" s="85">
        <f>+ROUND(M44*Parámetros!$C$105,0)</f>
        <v>0</v>
      </c>
      <c r="Z44" s="85">
        <f>+ROUND(N44*Parámetros!$C$106,0)</f>
        <v>0</v>
      </c>
      <c r="AA44" s="85">
        <f>+ROUND(O44*Parámetros!$C$107,0)</f>
        <v>0</v>
      </c>
      <c r="AB44" s="85">
        <f>+ROUND(P44*Parámetros!$C$108,0)</f>
        <v>0</v>
      </c>
      <c r="AC44" s="85">
        <f>+ROUND(Q44*Parámetros!$C$109,0)</f>
        <v>0</v>
      </c>
      <c r="AD44" s="85">
        <f>+ROUND(R44*Parámetros!$C$110,0)</f>
        <v>0</v>
      </c>
      <c r="AE44" s="85">
        <f>+ROUND(S44*Parámetros!$C$111,0)</f>
        <v>0</v>
      </c>
      <c r="AF44" s="85">
        <f>+ROUND(T44*Parámetros!$C$112,0)</f>
        <v>0</v>
      </c>
      <c r="AG44" s="85">
        <f>+ROUND(U44*Parámetros!$C$113,0)</f>
        <v>1</v>
      </c>
      <c r="AH44" s="85">
        <f t="shared" si="4"/>
        <v>1</v>
      </c>
      <c r="AI44" s="165">
        <f t="shared" si="6"/>
        <v>1</v>
      </c>
      <c r="AJ44" s="84">
        <f t="shared" si="1"/>
        <v>18</v>
      </c>
    </row>
    <row r="45" spans="1:36" x14ac:dyDescent="0.25">
      <c r="A45" s="19">
        <v>43927</v>
      </c>
      <c r="B45" s="162">
        <f t="shared" si="2"/>
        <v>35</v>
      </c>
      <c r="C45" s="81">
        <f>+'Modelo predictivo'!U42</f>
        <v>97.387553200125694</v>
      </c>
      <c r="D45" s="84">
        <f>+$C45*'Estructura Poblacion'!C$19</f>
        <v>3.9727740387724912</v>
      </c>
      <c r="E45" s="84">
        <f>+$C45*'Estructura Poblacion'!D$19</f>
        <v>6.5335061390472324</v>
      </c>
      <c r="F45" s="84">
        <f>+$C45*'Estructura Poblacion'!E$19</f>
        <v>19.827808204336627</v>
      </c>
      <c r="G45" s="84">
        <f>+$C45*'Estructura Poblacion'!F$19</f>
        <v>22.629394693371058</v>
      </c>
      <c r="H45" s="84">
        <f>+$C45*'Estructura Poblacion'!G$19</f>
        <v>18.120322626879528</v>
      </c>
      <c r="I45" s="84">
        <f>+$C45*'Estructura Poblacion'!H$19</f>
        <v>12.333200417834854</v>
      </c>
      <c r="J45" s="84">
        <f>+$C45*'Estructura Poblacion'!I$19</f>
        <v>6.5599736542955496</v>
      </c>
      <c r="K45" s="84">
        <f>+$C45*'Estructura Poblacion'!J$19</f>
        <v>3.6134775192765778</v>
      </c>
      <c r="L45" s="84">
        <f>+$C45*'Estructura Poblacion'!K$19</f>
        <v>3.7970959063117826</v>
      </c>
      <c r="M45" s="164">
        <f>+ROUND(D45*Parámetros!$B$105,0)</f>
        <v>0</v>
      </c>
      <c r="N45" s="164">
        <f>+ROUND(E45*Parámetros!$B$106,0)</f>
        <v>0</v>
      </c>
      <c r="O45" s="164">
        <f>+ROUND(F45*Parámetros!$B$107,0)</f>
        <v>0</v>
      </c>
      <c r="P45" s="164">
        <f>+ROUND(G45*Parámetros!$B$108,0)</f>
        <v>1</v>
      </c>
      <c r="Q45" s="164">
        <f>+ROUND(H45*Parámetros!$B$109,0)</f>
        <v>1</v>
      </c>
      <c r="R45" s="164">
        <f>+ROUND(I45*Parámetros!$B$110,0)</f>
        <v>1</v>
      </c>
      <c r="S45" s="164">
        <f>+ROUND(J45*Parámetros!$B$111,0)</f>
        <v>1</v>
      </c>
      <c r="T45" s="164">
        <f>+ROUND(K45*Parámetros!$B$112,0)</f>
        <v>1</v>
      </c>
      <c r="U45" s="164">
        <f>+ROUND(L45*Parámetros!$B$113,0)</f>
        <v>1</v>
      </c>
      <c r="V45" s="164">
        <f t="shared" si="3"/>
        <v>6</v>
      </c>
      <c r="W45" s="164">
        <f t="shared" si="5"/>
        <v>7</v>
      </c>
      <c r="X45" s="84">
        <f t="shared" si="0"/>
        <v>89</v>
      </c>
      <c r="Y45" s="85">
        <f>+ROUND(M45*Parámetros!$C$105,0)</f>
        <v>0</v>
      </c>
      <c r="Z45" s="85">
        <f>+ROUND(N45*Parámetros!$C$106,0)</f>
        <v>0</v>
      </c>
      <c r="AA45" s="85">
        <f>+ROUND(O45*Parámetros!$C$107,0)</f>
        <v>0</v>
      </c>
      <c r="AB45" s="85">
        <f>+ROUND(P45*Parámetros!$C$108,0)</f>
        <v>0</v>
      </c>
      <c r="AC45" s="85">
        <f>+ROUND(Q45*Parámetros!$C$109,0)</f>
        <v>0</v>
      </c>
      <c r="AD45" s="85">
        <f>+ROUND(R45*Parámetros!$C$110,0)</f>
        <v>0</v>
      </c>
      <c r="AE45" s="85">
        <f>+ROUND(S45*Parámetros!$C$111,0)</f>
        <v>0</v>
      </c>
      <c r="AF45" s="85">
        <f>+ROUND(T45*Parámetros!$C$112,0)</f>
        <v>0</v>
      </c>
      <c r="AG45" s="85">
        <f>+ROUND(U45*Parámetros!$C$113,0)</f>
        <v>1</v>
      </c>
      <c r="AH45" s="85">
        <f t="shared" si="4"/>
        <v>1</v>
      </c>
      <c r="AI45" s="165">
        <f t="shared" si="6"/>
        <v>1</v>
      </c>
      <c r="AJ45" s="84">
        <f t="shared" si="1"/>
        <v>18</v>
      </c>
    </row>
    <row r="46" spans="1:36" x14ac:dyDescent="0.25">
      <c r="A46" s="19">
        <v>43928</v>
      </c>
      <c r="B46" s="162">
        <f t="shared" si="2"/>
        <v>36</v>
      </c>
      <c r="C46" s="81">
        <f>+'Modelo predictivo'!U43</f>
        <v>98.302895225584507</v>
      </c>
      <c r="D46" s="84">
        <f>+$C46*'Estructura Poblacion'!C$19</f>
        <v>4.0101139956339962</v>
      </c>
      <c r="E46" s="84">
        <f>+$C46*'Estructura Poblacion'!D$19</f>
        <v>6.5949143225999469</v>
      </c>
      <c r="F46" s="84">
        <f>+$C46*'Estructura Poblacion'!E$19</f>
        <v>20.014169043332863</v>
      </c>
      <c r="G46" s="84">
        <f>+$C46*'Estructura Poblacion'!F$19</f>
        <v>22.842087540587084</v>
      </c>
      <c r="H46" s="84">
        <f>+$C46*'Estructura Poblacion'!G$19</f>
        <v>18.290634871824949</v>
      </c>
      <c r="I46" s="84">
        <f>+$C46*'Estructura Poblacion'!H$19</f>
        <v>12.449119714294145</v>
      </c>
      <c r="J46" s="84">
        <f>+$C46*'Estructura Poblacion'!I$19</f>
        <v>6.6216306050492069</v>
      </c>
      <c r="K46" s="84">
        <f>+$C46*'Estructura Poblacion'!J$19</f>
        <v>3.6474404613852851</v>
      </c>
      <c r="L46" s="84">
        <f>+$C46*'Estructura Poblacion'!K$19</f>
        <v>3.8327846708770301</v>
      </c>
      <c r="M46" s="164">
        <f>+ROUND(D46*Parámetros!$B$105,0)</f>
        <v>0</v>
      </c>
      <c r="N46" s="164">
        <f>+ROUND(E46*Parámetros!$B$106,0)</f>
        <v>0</v>
      </c>
      <c r="O46" s="164">
        <f>+ROUND(F46*Parámetros!$B$107,0)</f>
        <v>0</v>
      </c>
      <c r="P46" s="164">
        <f>+ROUND(G46*Parámetros!$B$108,0)</f>
        <v>1</v>
      </c>
      <c r="Q46" s="164">
        <f>+ROUND(H46*Parámetros!$B$109,0)</f>
        <v>1</v>
      </c>
      <c r="R46" s="164">
        <f>+ROUND(I46*Parámetros!$B$110,0)</f>
        <v>1</v>
      </c>
      <c r="S46" s="164">
        <f>+ROUND(J46*Parámetros!$B$111,0)</f>
        <v>1</v>
      </c>
      <c r="T46" s="164">
        <f>+ROUND(K46*Parámetros!$B$112,0)</f>
        <v>1</v>
      </c>
      <c r="U46" s="164">
        <f>+ROUND(L46*Parámetros!$B$113,0)</f>
        <v>1</v>
      </c>
      <c r="V46" s="164">
        <f t="shared" si="3"/>
        <v>6</v>
      </c>
      <c r="W46" s="164">
        <f t="shared" si="5"/>
        <v>9</v>
      </c>
      <c r="X46" s="84">
        <f t="shared" si="0"/>
        <v>86</v>
      </c>
      <c r="Y46" s="85">
        <f>+ROUND(M46*Parámetros!$C$105,0)</f>
        <v>0</v>
      </c>
      <c r="Z46" s="85">
        <f>+ROUND(N46*Parámetros!$C$106,0)</f>
        <v>0</v>
      </c>
      <c r="AA46" s="85">
        <f>+ROUND(O46*Parámetros!$C$107,0)</f>
        <v>0</v>
      </c>
      <c r="AB46" s="85">
        <f>+ROUND(P46*Parámetros!$C$108,0)</f>
        <v>0</v>
      </c>
      <c r="AC46" s="85">
        <f>+ROUND(Q46*Parámetros!$C$109,0)</f>
        <v>0</v>
      </c>
      <c r="AD46" s="85">
        <f>+ROUND(R46*Parámetros!$C$110,0)</f>
        <v>0</v>
      </c>
      <c r="AE46" s="85">
        <f>+ROUND(S46*Parámetros!$C$111,0)</f>
        <v>0</v>
      </c>
      <c r="AF46" s="85">
        <f>+ROUND(T46*Parámetros!$C$112,0)</f>
        <v>0</v>
      </c>
      <c r="AG46" s="85">
        <f>+ROUND(U46*Parámetros!$C$113,0)</f>
        <v>1</v>
      </c>
      <c r="AH46" s="85">
        <f t="shared" si="4"/>
        <v>1</v>
      </c>
      <c r="AI46" s="165">
        <f t="shared" si="6"/>
        <v>2</v>
      </c>
      <c r="AJ46" s="84">
        <f t="shared" si="1"/>
        <v>17</v>
      </c>
    </row>
    <row r="47" spans="1:36" x14ac:dyDescent="0.25">
      <c r="A47" s="19">
        <v>43929</v>
      </c>
      <c r="B47" s="162">
        <f t="shared" si="2"/>
        <v>37</v>
      </c>
      <c r="C47" s="81">
        <f>+'Modelo predictivo'!U44</f>
        <v>99.2268211171031</v>
      </c>
      <c r="D47" s="84">
        <f>+$C47*'Estructura Poblacion'!C$19</f>
        <v>4.0478041179849704</v>
      </c>
      <c r="E47" s="84">
        <f>+$C47*'Estructura Poblacion'!D$19</f>
        <v>6.6568983779119932</v>
      </c>
      <c r="F47" s="84">
        <f>+$C47*'Estructura Poblacion'!E$19</f>
        <v>20.202277531225626</v>
      </c>
      <c r="G47" s="84">
        <f>+$C47*'Estructura Poblacion'!F$19</f>
        <v>23.056774972189711</v>
      </c>
      <c r="H47" s="84">
        <f>+$C47*'Estructura Poblacion'!G$19</f>
        <v>18.4625442656593</v>
      </c>
      <c r="I47" s="84">
        <f>+$C47*'Estructura Poblacion'!H$19</f>
        <v>12.566126075136888</v>
      </c>
      <c r="J47" s="84">
        <f>+$C47*'Estructura Poblacion'!I$19</f>
        <v>6.6838657604435383</v>
      </c>
      <c r="K47" s="84">
        <f>+$C47*'Estructura Poblacion'!J$19</f>
        <v>3.6817219001192414</v>
      </c>
      <c r="L47" s="84">
        <f>+$C47*'Estructura Poblacion'!K$19</f>
        <v>3.8688081164318384</v>
      </c>
      <c r="M47" s="164">
        <f>+ROUND(D47*Parámetros!$B$105,0)</f>
        <v>0</v>
      </c>
      <c r="N47" s="164">
        <f>+ROUND(E47*Parámetros!$B$106,0)</f>
        <v>0</v>
      </c>
      <c r="O47" s="164">
        <f>+ROUND(F47*Parámetros!$B$107,0)</f>
        <v>0</v>
      </c>
      <c r="P47" s="164">
        <f>+ROUND(G47*Parámetros!$B$108,0)</f>
        <v>1</v>
      </c>
      <c r="Q47" s="164">
        <f>+ROUND(H47*Parámetros!$B$109,0)</f>
        <v>1</v>
      </c>
      <c r="R47" s="164">
        <f>+ROUND(I47*Parámetros!$B$110,0)</f>
        <v>1</v>
      </c>
      <c r="S47" s="164">
        <f>+ROUND(J47*Parámetros!$B$111,0)</f>
        <v>1</v>
      </c>
      <c r="T47" s="164">
        <f>+ROUND(K47*Parámetros!$B$112,0)</f>
        <v>1</v>
      </c>
      <c r="U47" s="164">
        <f>+ROUND(L47*Parámetros!$B$113,0)</f>
        <v>1</v>
      </c>
      <c r="V47" s="164">
        <f t="shared" si="3"/>
        <v>6</v>
      </c>
      <c r="W47" s="164">
        <f t="shared" si="5"/>
        <v>6</v>
      </c>
      <c r="X47" s="84">
        <f t="shared" si="0"/>
        <v>86</v>
      </c>
      <c r="Y47" s="85">
        <f>+ROUND(M47*Parámetros!$C$105,0)</f>
        <v>0</v>
      </c>
      <c r="Z47" s="85">
        <f>+ROUND(N47*Parámetros!$C$106,0)</f>
        <v>0</v>
      </c>
      <c r="AA47" s="85">
        <f>+ROUND(O47*Parámetros!$C$107,0)</f>
        <v>0</v>
      </c>
      <c r="AB47" s="85">
        <f>+ROUND(P47*Parámetros!$C$108,0)</f>
        <v>0</v>
      </c>
      <c r="AC47" s="85">
        <f>+ROUND(Q47*Parámetros!$C$109,0)</f>
        <v>0</v>
      </c>
      <c r="AD47" s="85">
        <f>+ROUND(R47*Parámetros!$C$110,0)</f>
        <v>0</v>
      </c>
      <c r="AE47" s="85">
        <f>+ROUND(S47*Parámetros!$C$111,0)</f>
        <v>0</v>
      </c>
      <c r="AF47" s="85">
        <f>+ROUND(T47*Parámetros!$C$112,0)</f>
        <v>0</v>
      </c>
      <c r="AG47" s="85">
        <f>+ROUND(U47*Parámetros!$C$113,0)</f>
        <v>1</v>
      </c>
      <c r="AH47" s="85">
        <f t="shared" si="4"/>
        <v>1</v>
      </c>
      <c r="AI47" s="165">
        <f t="shared" si="6"/>
        <v>1</v>
      </c>
      <c r="AJ47" s="84">
        <f t="shared" si="1"/>
        <v>17</v>
      </c>
    </row>
    <row r="48" spans="1:36" x14ac:dyDescent="0.25">
      <c r="A48" s="19">
        <v>43930</v>
      </c>
      <c r="B48" s="162">
        <f t="shared" si="2"/>
        <v>38</v>
      </c>
      <c r="C48" s="81">
        <f>+'Modelo predictivo'!U45</f>
        <v>100.15941099077463</v>
      </c>
      <c r="D48" s="84">
        <f>+$C48*'Estructura Poblacion'!C$19</f>
        <v>4.0858476740370557</v>
      </c>
      <c r="E48" s="84">
        <f>+$C48*'Estructura Poblacion'!D$19</f>
        <v>6.7194636797871237</v>
      </c>
      <c r="F48" s="84">
        <f>+$C48*'Estructura Poblacion'!E$19</f>
        <v>20.392149979406629</v>
      </c>
      <c r="G48" s="84">
        <f>+$C48*'Estructura Poblacion'!F$19</f>
        <v>23.273475604302181</v>
      </c>
      <c r="H48" s="84">
        <f>+$C48*'Estructura Poblacion'!G$19</f>
        <v>18.636065715107392</v>
      </c>
      <c r="I48" s="84">
        <f>+$C48*'Estructura Poblacion'!H$19</f>
        <v>12.684229646298581</v>
      </c>
      <c r="J48" s="84">
        <f>+$C48*'Estructura Poblacion'!I$19</f>
        <v>6.7466845170558578</v>
      </c>
      <c r="K48" s="84">
        <f>+$C48*'Estructura Poblacion'!J$19</f>
        <v>3.7163248081139839</v>
      </c>
      <c r="L48" s="84">
        <f>+$C48*'Estructura Poblacion'!K$19</f>
        <v>3.9051693666658305</v>
      </c>
      <c r="M48" s="164">
        <f>+ROUND(D48*Parámetros!$B$105,0)</f>
        <v>0</v>
      </c>
      <c r="N48" s="164">
        <f>+ROUND(E48*Parámetros!$B$106,0)</f>
        <v>0</v>
      </c>
      <c r="O48" s="164">
        <f>+ROUND(F48*Parámetros!$B$107,0)</f>
        <v>0</v>
      </c>
      <c r="P48" s="164">
        <f>+ROUND(G48*Parámetros!$B$108,0)</f>
        <v>1</v>
      </c>
      <c r="Q48" s="164">
        <f>+ROUND(H48*Parámetros!$B$109,0)</f>
        <v>1</v>
      </c>
      <c r="R48" s="164">
        <f>+ROUND(I48*Parámetros!$B$110,0)</f>
        <v>1</v>
      </c>
      <c r="S48" s="164">
        <f>+ROUND(J48*Parámetros!$B$111,0)</f>
        <v>1</v>
      </c>
      <c r="T48" s="164">
        <f>+ROUND(K48*Parámetros!$B$112,0)</f>
        <v>1</v>
      </c>
      <c r="U48" s="164">
        <f>+ROUND(L48*Parámetros!$B$113,0)</f>
        <v>1</v>
      </c>
      <c r="V48" s="164">
        <f t="shared" si="3"/>
        <v>6</v>
      </c>
      <c r="W48" s="164">
        <f t="shared" si="5"/>
        <v>6</v>
      </c>
      <c r="X48" s="84">
        <f t="shared" si="0"/>
        <v>86</v>
      </c>
      <c r="Y48" s="85">
        <f>+ROUND(M48*Parámetros!$C$105,0)</f>
        <v>0</v>
      </c>
      <c r="Z48" s="85">
        <f>+ROUND(N48*Parámetros!$C$106,0)</f>
        <v>0</v>
      </c>
      <c r="AA48" s="85">
        <f>+ROUND(O48*Parámetros!$C$107,0)</f>
        <v>0</v>
      </c>
      <c r="AB48" s="85">
        <f>+ROUND(P48*Parámetros!$C$108,0)</f>
        <v>0</v>
      </c>
      <c r="AC48" s="85">
        <f>+ROUND(Q48*Parámetros!$C$109,0)</f>
        <v>0</v>
      </c>
      <c r="AD48" s="85">
        <f>+ROUND(R48*Parámetros!$C$110,0)</f>
        <v>0</v>
      </c>
      <c r="AE48" s="85">
        <f>+ROUND(S48*Parámetros!$C$111,0)</f>
        <v>0</v>
      </c>
      <c r="AF48" s="85">
        <f>+ROUND(T48*Parámetros!$C$112,0)</f>
        <v>0</v>
      </c>
      <c r="AG48" s="85">
        <f>+ROUND(U48*Parámetros!$C$113,0)</f>
        <v>1</v>
      </c>
      <c r="AH48" s="85">
        <f t="shared" si="4"/>
        <v>1</v>
      </c>
      <c r="AI48" s="165">
        <f t="shared" si="6"/>
        <v>1</v>
      </c>
      <c r="AJ48" s="84">
        <f t="shared" si="1"/>
        <v>17</v>
      </c>
    </row>
    <row r="49" spans="1:36" x14ac:dyDescent="0.25">
      <c r="A49" s="19">
        <v>43931</v>
      </c>
      <c r="B49" s="162">
        <f t="shared" si="2"/>
        <v>39</v>
      </c>
      <c r="C49" s="81">
        <f>+'Modelo predictivo'!U46</f>
        <v>101.10074573010206</v>
      </c>
      <c r="D49" s="84">
        <f>+$C49*'Estructura Poblacion'!C$19</f>
        <v>4.124247963307182</v>
      </c>
      <c r="E49" s="84">
        <f>+$C49*'Estructura Poblacion'!D$19</f>
        <v>6.7826156545128455</v>
      </c>
      <c r="F49" s="84">
        <f>+$C49*'Estructura Poblacion'!E$19</f>
        <v>20.583802855509891</v>
      </c>
      <c r="G49" s="84">
        <f>+$C49*'Estructura Poblacion'!F$19</f>
        <v>23.492208231366423</v>
      </c>
      <c r="H49" s="84">
        <f>+$C49*'Estructura Poblacion'!G$19</f>
        <v>18.811214269681411</v>
      </c>
      <c r="I49" s="84">
        <f>+$C49*'Estructura Poblacion'!H$19</f>
        <v>12.803440670899828</v>
      </c>
      <c r="J49" s="84">
        <f>+$C49*'Estructura Poblacion'!I$19</f>
        <v>6.8100923231557973</v>
      </c>
      <c r="K49" s="84">
        <f>+$C49*'Estructura Poblacion'!J$19</f>
        <v>3.7512521864791011</v>
      </c>
      <c r="L49" s="84">
        <f>+$C49*'Estructura Poblacion'!K$19</f>
        <v>3.9418715751895852</v>
      </c>
      <c r="M49" s="164">
        <f>+ROUND(D49*Parámetros!$B$105,0)</f>
        <v>0</v>
      </c>
      <c r="N49" s="164">
        <f>+ROUND(E49*Parámetros!$B$106,0)</f>
        <v>0</v>
      </c>
      <c r="O49" s="164">
        <f>+ROUND(F49*Parámetros!$B$107,0)</f>
        <v>0</v>
      </c>
      <c r="P49" s="164">
        <f>+ROUND(G49*Parámetros!$B$108,0)</f>
        <v>1</v>
      </c>
      <c r="Q49" s="164">
        <f>+ROUND(H49*Parámetros!$B$109,0)</f>
        <v>1</v>
      </c>
      <c r="R49" s="164">
        <f>+ROUND(I49*Parámetros!$B$110,0)</f>
        <v>1</v>
      </c>
      <c r="S49" s="164">
        <f>+ROUND(J49*Parámetros!$B$111,0)</f>
        <v>1</v>
      </c>
      <c r="T49" s="164">
        <f>+ROUND(K49*Parámetros!$B$112,0)</f>
        <v>1</v>
      </c>
      <c r="U49" s="164">
        <f>+ROUND(L49*Parámetros!$B$113,0)</f>
        <v>1</v>
      </c>
      <c r="V49" s="164">
        <f t="shared" si="3"/>
        <v>6</v>
      </c>
      <c r="W49" s="164">
        <f t="shared" si="5"/>
        <v>6</v>
      </c>
      <c r="X49" s="84">
        <f t="shared" si="0"/>
        <v>86</v>
      </c>
      <c r="Y49" s="85">
        <f>+ROUND(M49*Parámetros!$C$105,0)</f>
        <v>0</v>
      </c>
      <c r="Z49" s="85">
        <f>+ROUND(N49*Parámetros!$C$106,0)</f>
        <v>0</v>
      </c>
      <c r="AA49" s="85">
        <f>+ROUND(O49*Parámetros!$C$107,0)</f>
        <v>0</v>
      </c>
      <c r="AB49" s="85">
        <f>+ROUND(P49*Parámetros!$C$108,0)</f>
        <v>0</v>
      </c>
      <c r="AC49" s="85">
        <f>+ROUND(Q49*Parámetros!$C$109,0)</f>
        <v>0</v>
      </c>
      <c r="AD49" s="85">
        <f>+ROUND(R49*Parámetros!$C$110,0)</f>
        <v>0</v>
      </c>
      <c r="AE49" s="85">
        <f>+ROUND(S49*Parámetros!$C$111,0)</f>
        <v>0</v>
      </c>
      <c r="AF49" s="85">
        <f>+ROUND(T49*Parámetros!$C$112,0)</f>
        <v>0</v>
      </c>
      <c r="AG49" s="85">
        <f>+ROUND(U49*Parámetros!$C$113,0)</f>
        <v>1</v>
      </c>
      <c r="AH49" s="85">
        <f t="shared" si="4"/>
        <v>1</v>
      </c>
      <c r="AI49" s="165">
        <f t="shared" si="6"/>
        <v>1</v>
      </c>
      <c r="AJ49" s="84">
        <f t="shared" si="1"/>
        <v>17</v>
      </c>
    </row>
    <row r="50" spans="1:36" x14ac:dyDescent="0.25">
      <c r="A50" s="19">
        <v>43932</v>
      </c>
      <c r="B50" s="162">
        <f t="shared" si="2"/>
        <v>40</v>
      </c>
      <c r="C50" s="81">
        <f>+'Modelo predictivo'!U47</f>
        <v>102.05090695619583</v>
      </c>
      <c r="D50" s="84">
        <f>+$C50*'Estructura Poblacion'!C$19</f>
        <v>4.1630083154018349</v>
      </c>
      <c r="E50" s="84">
        <f>+$C50*'Estructura Poblacion'!D$19</f>
        <v>6.8463597778610463</v>
      </c>
      <c r="F50" s="84">
        <f>+$C50*'Estructura Poblacion'!E$19</f>
        <v>20.777252777344053</v>
      </c>
      <c r="G50" s="84">
        <f>+$C50*'Estructura Poblacion'!F$19</f>
        <v>23.712991819218033</v>
      </c>
      <c r="H50" s="84">
        <f>+$C50*'Estructura Poblacion'!G$19</f>
        <v>18.988005116135785</v>
      </c>
      <c r="I50" s="84">
        <f>+$C50*'Estructura Poblacion'!H$19</f>
        <v>12.923769485472151</v>
      </c>
      <c r="J50" s="84">
        <f>+$C50*'Estructura Poblacion'!I$19</f>
        <v>6.8740946766978333</v>
      </c>
      <c r="K50" s="84">
        <f>+$C50*'Estructura Poblacion'!J$19</f>
        <v>3.7865070636924414</v>
      </c>
      <c r="L50" s="84">
        <f>+$C50*'Estructura Poblacion'!K$19</f>
        <v>3.9789179243726567</v>
      </c>
      <c r="M50" s="164">
        <f>+ROUND(D50*Parámetros!$B$105,0)</f>
        <v>0</v>
      </c>
      <c r="N50" s="164">
        <f>+ROUND(E50*Parámetros!$B$106,0)</f>
        <v>0</v>
      </c>
      <c r="O50" s="164">
        <f>+ROUND(F50*Parámetros!$B$107,0)</f>
        <v>0</v>
      </c>
      <c r="P50" s="164">
        <f>+ROUND(G50*Parámetros!$B$108,0)</f>
        <v>1</v>
      </c>
      <c r="Q50" s="164">
        <f>+ROUND(H50*Parámetros!$B$109,0)</f>
        <v>1</v>
      </c>
      <c r="R50" s="164">
        <f>+ROUND(I50*Parámetros!$B$110,0)</f>
        <v>1</v>
      </c>
      <c r="S50" s="164">
        <f>+ROUND(J50*Parámetros!$B$111,0)</f>
        <v>1</v>
      </c>
      <c r="T50" s="164">
        <f>+ROUND(K50*Parámetros!$B$112,0)</f>
        <v>1</v>
      </c>
      <c r="U50" s="164">
        <f>+ROUND(L50*Parámetros!$B$113,0)</f>
        <v>1</v>
      </c>
      <c r="V50" s="164">
        <f t="shared" si="3"/>
        <v>6</v>
      </c>
      <c r="W50" s="164">
        <f t="shared" si="5"/>
        <v>7</v>
      </c>
      <c r="X50" s="84">
        <f t="shared" si="0"/>
        <v>85</v>
      </c>
      <c r="Y50" s="85">
        <f>+ROUND(M50*Parámetros!$C$105,0)</f>
        <v>0</v>
      </c>
      <c r="Z50" s="85">
        <f>+ROUND(N50*Parámetros!$C$106,0)</f>
        <v>0</v>
      </c>
      <c r="AA50" s="85">
        <f>+ROUND(O50*Parámetros!$C$107,0)</f>
        <v>0</v>
      </c>
      <c r="AB50" s="85">
        <f>+ROUND(P50*Parámetros!$C$108,0)</f>
        <v>0</v>
      </c>
      <c r="AC50" s="85">
        <f>+ROUND(Q50*Parámetros!$C$109,0)</f>
        <v>0</v>
      </c>
      <c r="AD50" s="85">
        <f>+ROUND(R50*Parámetros!$C$110,0)</f>
        <v>0</v>
      </c>
      <c r="AE50" s="85">
        <f>+ROUND(S50*Parámetros!$C$111,0)</f>
        <v>0</v>
      </c>
      <c r="AF50" s="85">
        <f>+ROUND(T50*Parámetros!$C$112,0)</f>
        <v>0</v>
      </c>
      <c r="AG50" s="85">
        <f>+ROUND(U50*Parámetros!$C$113,0)</f>
        <v>1</v>
      </c>
      <c r="AH50" s="85">
        <f t="shared" si="4"/>
        <v>1</v>
      </c>
      <c r="AI50" s="165">
        <f t="shared" si="6"/>
        <v>1</v>
      </c>
      <c r="AJ50" s="84">
        <f t="shared" si="1"/>
        <v>17</v>
      </c>
    </row>
    <row r="51" spans="1:36" x14ac:dyDescent="0.25">
      <c r="A51" s="19">
        <v>43933</v>
      </c>
      <c r="B51" s="162">
        <f t="shared" si="2"/>
        <v>41</v>
      </c>
      <c r="C51" s="81">
        <f>+'Modelo predictivo'!U48</f>
        <v>99.120959602296352</v>
      </c>
      <c r="D51" s="84">
        <f>+$C51*'Estructura Poblacion'!C$19</f>
        <v>4.0434856618382682</v>
      </c>
      <c r="E51" s="84">
        <f>+$C51*'Estructura Poblacion'!D$19</f>
        <v>6.6497963732496785</v>
      </c>
      <c r="F51" s="84">
        <f>+$C51*'Estructura Poblacion'!E$19</f>
        <v>20.18072445033555</v>
      </c>
      <c r="G51" s="84">
        <f>+$C51*'Estructura Poblacion'!F$19</f>
        <v>23.032176530985655</v>
      </c>
      <c r="H51" s="84">
        <f>+$C51*'Estructura Poblacion'!G$19</f>
        <v>18.442847243411226</v>
      </c>
      <c r="I51" s="84">
        <f>+$C51*'Estructura Poblacion'!H$19</f>
        <v>12.55271972868146</v>
      </c>
      <c r="J51" s="84">
        <f>+$C51*'Estructura Poblacion'!I$19</f>
        <v>6.6767349852539306</v>
      </c>
      <c r="K51" s="84">
        <f>+$C51*'Estructura Poblacion'!J$19</f>
        <v>3.6777940038805434</v>
      </c>
      <c r="L51" s="84">
        <f>+$C51*'Estructura Poblacion'!K$19</f>
        <v>3.8646806246600445</v>
      </c>
      <c r="M51" s="164">
        <f>+ROUND(D51*Parámetros!$B$105,0)</f>
        <v>0</v>
      </c>
      <c r="N51" s="164">
        <f>+ROUND(E51*Parámetros!$B$106,0)</f>
        <v>0</v>
      </c>
      <c r="O51" s="164">
        <f>+ROUND(F51*Parámetros!$B$107,0)</f>
        <v>0</v>
      </c>
      <c r="P51" s="164">
        <f>+ROUND(G51*Parámetros!$B$108,0)</f>
        <v>1</v>
      </c>
      <c r="Q51" s="164">
        <f>+ROUND(H51*Parámetros!$B$109,0)</f>
        <v>1</v>
      </c>
      <c r="R51" s="164">
        <f>+ROUND(I51*Parámetros!$B$110,0)</f>
        <v>1</v>
      </c>
      <c r="S51" s="164">
        <f>+ROUND(J51*Parámetros!$B$111,0)</f>
        <v>1</v>
      </c>
      <c r="T51" s="164">
        <f>+ROUND(K51*Parámetros!$B$112,0)</f>
        <v>1</v>
      </c>
      <c r="U51" s="164">
        <f>+ROUND(L51*Parámetros!$B$113,0)</f>
        <v>1</v>
      </c>
      <c r="V51" s="164">
        <f t="shared" si="3"/>
        <v>6</v>
      </c>
      <c r="W51" s="164">
        <f t="shared" si="5"/>
        <v>8</v>
      </c>
      <c r="X51" s="84">
        <f t="shared" si="0"/>
        <v>83</v>
      </c>
      <c r="Y51" s="85">
        <f>+ROUND(M51*Parámetros!$C$105,0)</f>
        <v>0</v>
      </c>
      <c r="Z51" s="85">
        <f>+ROUND(N51*Parámetros!$C$106,0)</f>
        <v>0</v>
      </c>
      <c r="AA51" s="85">
        <f>+ROUND(O51*Parámetros!$C$107,0)</f>
        <v>0</v>
      </c>
      <c r="AB51" s="85">
        <f>+ROUND(P51*Parámetros!$C$108,0)</f>
        <v>0</v>
      </c>
      <c r="AC51" s="85">
        <f>+ROUND(Q51*Parámetros!$C$109,0)</f>
        <v>0</v>
      </c>
      <c r="AD51" s="85">
        <f>+ROUND(R51*Parámetros!$C$110,0)</f>
        <v>0</v>
      </c>
      <c r="AE51" s="85">
        <f>+ROUND(S51*Parámetros!$C$111,0)</f>
        <v>0</v>
      </c>
      <c r="AF51" s="85">
        <f>+ROUND(T51*Parámetros!$C$112,0)</f>
        <v>0</v>
      </c>
      <c r="AG51" s="85">
        <f>+ROUND(U51*Parámetros!$C$113,0)</f>
        <v>1</v>
      </c>
      <c r="AH51" s="85">
        <f t="shared" si="4"/>
        <v>1</v>
      </c>
      <c r="AI51" s="165">
        <f t="shared" si="6"/>
        <v>2</v>
      </c>
      <c r="AJ51" s="84">
        <f t="shared" si="1"/>
        <v>16</v>
      </c>
    </row>
    <row r="52" spans="1:36" x14ac:dyDescent="0.25">
      <c r="A52" s="19">
        <v>43934</v>
      </c>
      <c r="B52" s="162">
        <f t="shared" si="2"/>
        <v>42</v>
      </c>
      <c r="C52" s="81">
        <f>+'Modelo predictivo'!U49</f>
        <v>99.750006690621376</v>
      </c>
      <c r="D52" s="84">
        <f>+$C52*'Estructura Poblacion'!C$19</f>
        <v>4.0691466612118496</v>
      </c>
      <c r="E52" s="84">
        <f>+$C52*'Estructura Poblacion'!D$19</f>
        <v>6.6919976903407417</v>
      </c>
      <c r="F52" s="84">
        <f>+$C52*'Estructura Poblacion'!E$19</f>
        <v>20.308796515080566</v>
      </c>
      <c r="G52" s="84">
        <f>+$C52*'Estructura Poblacion'!F$19</f>
        <v>23.178344643590052</v>
      </c>
      <c r="H52" s="84">
        <f>+$C52*'Estructura Poblacion'!G$19</f>
        <v>18.559890292685964</v>
      </c>
      <c r="I52" s="84">
        <f>+$C52*'Estructura Poblacion'!H$19</f>
        <v>12.632382514711471</v>
      </c>
      <c r="J52" s="84">
        <f>+$C52*'Estructura Poblacion'!I$19</f>
        <v>6.7191072617012466</v>
      </c>
      <c r="K52" s="84">
        <f>+$C52*'Estructura Poblacion'!J$19</f>
        <v>3.7011342299929901</v>
      </c>
      <c r="L52" s="84">
        <f>+$C52*'Estructura Poblacion'!K$19</f>
        <v>3.8892068813064964</v>
      </c>
      <c r="M52" s="164">
        <f>+ROUND(D52*Parámetros!$B$105,0)</f>
        <v>0</v>
      </c>
      <c r="N52" s="164">
        <f>+ROUND(E52*Parámetros!$B$106,0)</f>
        <v>0</v>
      </c>
      <c r="O52" s="164">
        <f>+ROUND(F52*Parámetros!$B$107,0)</f>
        <v>0</v>
      </c>
      <c r="P52" s="164">
        <f>+ROUND(G52*Parámetros!$B$108,0)</f>
        <v>1</v>
      </c>
      <c r="Q52" s="164">
        <f>+ROUND(H52*Parámetros!$B$109,0)</f>
        <v>1</v>
      </c>
      <c r="R52" s="164">
        <f>+ROUND(I52*Parámetros!$B$110,0)</f>
        <v>1</v>
      </c>
      <c r="S52" s="164">
        <f>+ROUND(J52*Parámetros!$B$111,0)</f>
        <v>1</v>
      </c>
      <c r="T52" s="164">
        <f>+ROUND(K52*Parámetros!$B$112,0)</f>
        <v>1</v>
      </c>
      <c r="U52" s="164">
        <f>+ROUND(L52*Parámetros!$B$113,0)</f>
        <v>1</v>
      </c>
      <c r="V52" s="164">
        <f t="shared" si="3"/>
        <v>6</v>
      </c>
      <c r="W52" s="164">
        <f t="shared" si="5"/>
        <v>9</v>
      </c>
      <c r="X52" s="84">
        <f t="shared" si="0"/>
        <v>80</v>
      </c>
      <c r="Y52" s="85">
        <f>+ROUND(M52*Parámetros!$C$105,0)</f>
        <v>0</v>
      </c>
      <c r="Z52" s="85">
        <f>+ROUND(N52*Parámetros!$C$106,0)</f>
        <v>0</v>
      </c>
      <c r="AA52" s="85">
        <f>+ROUND(O52*Parámetros!$C$107,0)</f>
        <v>0</v>
      </c>
      <c r="AB52" s="85">
        <f>+ROUND(P52*Parámetros!$C$108,0)</f>
        <v>0</v>
      </c>
      <c r="AC52" s="85">
        <f>+ROUND(Q52*Parámetros!$C$109,0)</f>
        <v>0</v>
      </c>
      <c r="AD52" s="85">
        <f>+ROUND(R52*Parámetros!$C$110,0)</f>
        <v>0</v>
      </c>
      <c r="AE52" s="85">
        <f>+ROUND(S52*Parámetros!$C$111,0)</f>
        <v>0</v>
      </c>
      <c r="AF52" s="85">
        <f>+ROUND(T52*Parámetros!$C$112,0)</f>
        <v>0</v>
      </c>
      <c r="AG52" s="85">
        <f>+ROUND(U52*Parámetros!$C$113,0)</f>
        <v>1</v>
      </c>
      <c r="AH52" s="85">
        <f t="shared" si="4"/>
        <v>1</v>
      </c>
      <c r="AI52" s="165">
        <f t="shared" si="6"/>
        <v>2</v>
      </c>
      <c r="AJ52" s="84">
        <f t="shared" si="1"/>
        <v>15</v>
      </c>
    </row>
    <row r="53" spans="1:36" x14ac:dyDescent="0.25">
      <c r="A53" s="19">
        <v>43935</v>
      </c>
      <c r="B53" s="162">
        <f t="shared" si="2"/>
        <v>43</v>
      </c>
      <c r="C53" s="81">
        <f>+'Modelo predictivo'!U50</f>
        <v>100.38302720338106</v>
      </c>
      <c r="D53" s="84">
        <f>+$C53*'Estructura Poblacion'!C$19</f>
        <v>4.0949697502665083</v>
      </c>
      <c r="E53" s="84">
        <f>+$C53*'Estructura Poblacion'!D$19</f>
        <v>6.7344655753050482</v>
      </c>
      <c r="F53" s="84">
        <f>+$C53*'Estructura Poblacion'!E$19</f>
        <v>20.437677556897249</v>
      </c>
      <c r="G53" s="84">
        <f>+$C53*'Estructura Poblacion'!F$19</f>
        <v>23.325436038347679</v>
      </c>
      <c r="H53" s="84">
        <f>+$C53*'Estructura Poblacion'!G$19</f>
        <v>18.677672653405789</v>
      </c>
      <c r="I53" s="84">
        <f>+$C53*'Estructura Poblacion'!H$19</f>
        <v>12.71254849687166</v>
      </c>
      <c r="J53" s="84">
        <f>+$C53*'Estructura Poblacion'!I$19</f>
        <v>6.761747185899762</v>
      </c>
      <c r="K53" s="84">
        <f>+$C53*'Estructura Poblacion'!J$19</f>
        <v>3.7246218864432716</v>
      </c>
      <c r="L53" s="84">
        <f>+$C53*'Estructura Poblacion'!K$19</f>
        <v>3.9138880599440977</v>
      </c>
      <c r="M53" s="164">
        <f>+ROUND(D53*Parámetros!$B$105,0)</f>
        <v>0</v>
      </c>
      <c r="N53" s="164">
        <f>+ROUND(E53*Parámetros!$B$106,0)</f>
        <v>0</v>
      </c>
      <c r="O53" s="164">
        <f>+ROUND(F53*Parámetros!$B$107,0)</f>
        <v>0</v>
      </c>
      <c r="P53" s="164">
        <f>+ROUND(G53*Parámetros!$B$108,0)</f>
        <v>1</v>
      </c>
      <c r="Q53" s="164">
        <f>+ROUND(H53*Parámetros!$B$109,0)</f>
        <v>1</v>
      </c>
      <c r="R53" s="164">
        <f>+ROUND(I53*Parámetros!$B$110,0)</f>
        <v>1</v>
      </c>
      <c r="S53" s="164">
        <f>+ROUND(J53*Parámetros!$B$111,0)</f>
        <v>1</v>
      </c>
      <c r="T53" s="164">
        <f>+ROUND(K53*Parámetros!$B$112,0)</f>
        <v>1</v>
      </c>
      <c r="U53" s="164">
        <f>+ROUND(L53*Parámetros!$B$113,0)</f>
        <v>1</v>
      </c>
      <c r="V53" s="164">
        <f t="shared" si="3"/>
        <v>6</v>
      </c>
      <c r="W53" s="164">
        <f t="shared" si="5"/>
        <v>9</v>
      </c>
      <c r="X53" s="84">
        <f t="shared" si="0"/>
        <v>77</v>
      </c>
      <c r="Y53" s="85">
        <f>+ROUND(M53*Parámetros!$C$105,0)</f>
        <v>0</v>
      </c>
      <c r="Z53" s="85">
        <f>+ROUND(N53*Parámetros!$C$106,0)</f>
        <v>0</v>
      </c>
      <c r="AA53" s="85">
        <f>+ROUND(O53*Parámetros!$C$107,0)</f>
        <v>0</v>
      </c>
      <c r="AB53" s="85">
        <f>+ROUND(P53*Parámetros!$C$108,0)</f>
        <v>0</v>
      </c>
      <c r="AC53" s="85">
        <f>+ROUND(Q53*Parámetros!$C$109,0)</f>
        <v>0</v>
      </c>
      <c r="AD53" s="85">
        <f>+ROUND(R53*Parámetros!$C$110,0)</f>
        <v>0</v>
      </c>
      <c r="AE53" s="85">
        <f>+ROUND(S53*Parámetros!$C$111,0)</f>
        <v>0</v>
      </c>
      <c r="AF53" s="85">
        <f>+ROUND(T53*Parámetros!$C$112,0)</f>
        <v>0</v>
      </c>
      <c r="AG53" s="85">
        <f>+ROUND(U53*Parámetros!$C$113,0)</f>
        <v>1</v>
      </c>
      <c r="AH53" s="85">
        <f t="shared" si="4"/>
        <v>1</v>
      </c>
      <c r="AI53" s="165">
        <f t="shared" si="6"/>
        <v>2</v>
      </c>
      <c r="AJ53" s="84">
        <f t="shared" si="1"/>
        <v>14</v>
      </c>
    </row>
    <row r="54" spans="1:36" x14ac:dyDescent="0.25">
      <c r="A54" s="19">
        <v>43936</v>
      </c>
      <c r="B54" s="162">
        <f t="shared" si="2"/>
        <v>44</v>
      </c>
      <c r="C54" s="81">
        <f>+'Modelo predictivo'!U51</f>
        <v>101.0200459882617</v>
      </c>
      <c r="D54" s="84">
        <f>+$C54*'Estructura Poblacion'!C$19</f>
        <v>4.12095594262503</v>
      </c>
      <c r="E54" s="84">
        <f>+$C54*'Estructura Poblacion'!D$19</f>
        <v>6.7772016951165144</v>
      </c>
      <c r="F54" s="84">
        <f>+$C54*'Estructura Poblacion'!E$19</f>
        <v>20.567372634698593</v>
      </c>
      <c r="G54" s="84">
        <f>+$C54*'Estructura Poblacion'!F$19</f>
        <v>23.473456488974804</v>
      </c>
      <c r="H54" s="84">
        <f>+$C54*'Estructura Poblacion'!G$19</f>
        <v>18.796198948831854</v>
      </c>
      <c r="I54" s="84">
        <f>+$C54*'Estructura Poblacion'!H$19</f>
        <v>12.7932208218834</v>
      </c>
      <c r="J54" s="84">
        <f>+$C54*'Estructura Poblacion'!I$19</f>
        <v>6.8046564315763742</v>
      </c>
      <c r="K54" s="84">
        <f>+$C54*'Estructura Poblacion'!J$19</f>
        <v>3.7482578951824266</v>
      </c>
      <c r="L54" s="84">
        <f>+$C54*'Estructura Poblacion'!K$19</f>
        <v>3.9387251293727075</v>
      </c>
      <c r="M54" s="164">
        <f>+ROUND(D54*Parámetros!$B$105,0)</f>
        <v>0</v>
      </c>
      <c r="N54" s="164">
        <f>+ROUND(E54*Parámetros!$B$106,0)</f>
        <v>0</v>
      </c>
      <c r="O54" s="164">
        <f>+ROUND(F54*Parámetros!$B$107,0)</f>
        <v>0</v>
      </c>
      <c r="P54" s="164">
        <f>+ROUND(G54*Parámetros!$B$108,0)</f>
        <v>1</v>
      </c>
      <c r="Q54" s="164">
        <f>+ROUND(H54*Parámetros!$B$109,0)</f>
        <v>1</v>
      </c>
      <c r="R54" s="164">
        <f>+ROUND(I54*Parámetros!$B$110,0)</f>
        <v>1</v>
      </c>
      <c r="S54" s="164">
        <f>+ROUND(J54*Parámetros!$B$111,0)</f>
        <v>1</v>
      </c>
      <c r="T54" s="164">
        <f>+ROUND(K54*Parámetros!$B$112,0)</f>
        <v>1</v>
      </c>
      <c r="U54" s="164">
        <f>+ROUND(L54*Parámetros!$B$113,0)</f>
        <v>1</v>
      </c>
      <c r="V54" s="164">
        <f t="shared" si="3"/>
        <v>6</v>
      </c>
      <c r="W54" s="164">
        <f t="shared" si="5"/>
        <v>11</v>
      </c>
      <c r="X54" s="84">
        <f t="shared" si="0"/>
        <v>72</v>
      </c>
      <c r="Y54" s="85">
        <f>+ROUND(M54*Parámetros!$C$105,0)</f>
        <v>0</v>
      </c>
      <c r="Z54" s="85">
        <f>+ROUND(N54*Parámetros!$C$106,0)</f>
        <v>0</v>
      </c>
      <c r="AA54" s="85">
        <f>+ROUND(O54*Parámetros!$C$107,0)</f>
        <v>0</v>
      </c>
      <c r="AB54" s="85">
        <f>+ROUND(P54*Parámetros!$C$108,0)</f>
        <v>0</v>
      </c>
      <c r="AC54" s="85">
        <f>+ROUND(Q54*Parámetros!$C$109,0)</f>
        <v>0</v>
      </c>
      <c r="AD54" s="85">
        <f>+ROUND(R54*Parámetros!$C$110,0)</f>
        <v>0</v>
      </c>
      <c r="AE54" s="85">
        <f>+ROUND(S54*Parámetros!$C$111,0)</f>
        <v>0</v>
      </c>
      <c r="AF54" s="85">
        <f>+ROUND(T54*Parámetros!$C$112,0)</f>
        <v>0</v>
      </c>
      <c r="AG54" s="85">
        <f>+ROUND(U54*Parámetros!$C$113,0)</f>
        <v>1</v>
      </c>
      <c r="AH54" s="85">
        <f t="shared" si="4"/>
        <v>1</v>
      </c>
      <c r="AI54" s="165">
        <f t="shared" si="6"/>
        <v>3</v>
      </c>
      <c r="AJ54" s="84">
        <f t="shared" si="1"/>
        <v>12</v>
      </c>
    </row>
    <row r="55" spans="1:36" x14ac:dyDescent="0.25">
      <c r="A55" s="19">
        <v>43937</v>
      </c>
      <c r="B55" s="162">
        <f t="shared" si="2"/>
        <v>45</v>
      </c>
      <c r="C55" s="81">
        <f>+'Modelo predictivo'!U52</f>
        <v>101.66108806431293</v>
      </c>
      <c r="D55" s="84">
        <f>+$C55*'Estructura Poblacion'!C$19</f>
        <v>4.1471062589007026</v>
      </c>
      <c r="E55" s="84">
        <f>+$C55*'Estructura Poblacion'!D$19</f>
        <v>6.8202077282454265</v>
      </c>
      <c r="F55" s="84">
        <f>+$C55*'Estructura Poblacion'!E$19</f>
        <v>20.697886842286643</v>
      </c>
      <c r="G55" s="84">
        <f>+$C55*'Estructura Poblacion'!F$19</f>
        <v>23.622411809006426</v>
      </c>
      <c r="H55" s="84">
        <f>+$C55*'Estructura Poblacion'!G$19</f>
        <v>18.915473834109886</v>
      </c>
      <c r="I55" s="84">
        <f>+$C55*'Estructura Poblacion'!H$19</f>
        <v>12.874402658169586</v>
      </c>
      <c r="J55" s="84">
        <f>+$C55*'Estructura Poblacion'!I$19</f>
        <v>6.847836684000927</v>
      </c>
      <c r="K55" s="84">
        <f>+$C55*'Estructura Poblacion'!J$19</f>
        <v>3.7720431845197759</v>
      </c>
      <c r="L55" s="84">
        <f>+$C55*'Estructura Poblacion'!K$19</f>
        <v>3.963719065073565</v>
      </c>
      <c r="M55" s="164">
        <f>+ROUND(D55*Parámetros!$B$105,0)</f>
        <v>0</v>
      </c>
      <c r="N55" s="164">
        <f>+ROUND(E55*Parámetros!$B$106,0)</f>
        <v>0</v>
      </c>
      <c r="O55" s="164">
        <f>+ROUND(F55*Parámetros!$B$107,0)</f>
        <v>0</v>
      </c>
      <c r="P55" s="164">
        <f>+ROUND(G55*Parámetros!$B$108,0)</f>
        <v>1</v>
      </c>
      <c r="Q55" s="164">
        <f>+ROUND(H55*Parámetros!$B$109,0)</f>
        <v>1</v>
      </c>
      <c r="R55" s="164">
        <f>+ROUND(I55*Parámetros!$B$110,0)</f>
        <v>1</v>
      </c>
      <c r="S55" s="164">
        <f>+ROUND(J55*Parámetros!$B$111,0)</f>
        <v>1</v>
      </c>
      <c r="T55" s="164">
        <f>+ROUND(K55*Parámetros!$B$112,0)</f>
        <v>1</v>
      </c>
      <c r="U55" s="164">
        <f>+ROUND(L55*Parámetros!$B$113,0)</f>
        <v>1</v>
      </c>
      <c r="V55" s="164">
        <f t="shared" si="3"/>
        <v>6</v>
      </c>
      <c r="W55" s="164">
        <f t="shared" si="5"/>
        <v>6</v>
      </c>
      <c r="X55" s="84">
        <f t="shared" si="0"/>
        <v>72</v>
      </c>
      <c r="Y55" s="85">
        <f>+ROUND(M55*Parámetros!$C$105,0)</f>
        <v>0</v>
      </c>
      <c r="Z55" s="85">
        <f>+ROUND(N55*Parámetros!$C$106,0)</f>
        <v>0</v>
      </c>
      <c r="AA55" s="85">
        <f>+ROUND(O55*Parámetros!$C$107,0)</f>
        <v>0</v>
      </c>
      <c r="AB55" s="85">
        <f>+ROUND(P55*Parámetros!$C$108,0)</f>
        <v>0</v>
      </c>
      <c r="AC55" s="85">
        <f>+ROUND(Q55*Parámetros!$C$109,0)</f>
        <v>0</v>
      </c>
      <c r="AD55" s="85">
        <f>+ROUND(R55*Parámetros!$C$110,0)</f>
        <v>0</v>
      </c>
      <c r="AE55" s="85">
        <f>+ROUND(S55*Parámetros!$C$111,0)</f>
        <v>0</v>
      </c>
      <c r="AF55" s="85">
        <f>+ROUND(T55*Parámetros!$C$112,0)</f>
        <v>0</v>
      </c>
      <c r="AG55" s="85">
        <f>+ROUND(U55*Parámetros!$C$113,0)</f>
        <v>1</v>
      </c>
      <c r="AH55" s="85">
        <f t="shared" si="4"/>
        <v>1</v>
      </c>
      <c r="AI55" s="165">
        <f t="shared" si="6"/>
        <v>1</v>
      </c>
      <c r="AJ55" s="84">
        <f t="shared" si="1"/>
        <v>12</v>
      </c>
    </row>
    <row r="56" spans="1:36" x14ac:dyDescent="0.25">
      <c r="A56" s="19">
        <v>43938</v>
      </c>
      <c r="B56" s="162">
        <f t="shared" si="2"/>
        <v>46</v>
      </c>
      <c r="C56" s="81">
        <f>+'Modelo predictivo'!U53</f>
        <v>102.30617859959602</v>
      </c>
      <c r="D56" s="84">
        <f>+$C56*'Estructura Poblacion'!C$19</f>
        <v>4.173421725785512</v>
      </c>
      <c r="E56" s="84">
        <f>+$C56*'Estructura Poblacion'!D$19</f>
        <v>6.8634853631589188</v>
      </c>
      <c r="F56" s="84">
        <f>+$C56*'Estructura Poblacion'!E$19</f>
        <v>20.82922530380176</v>
      </c>
      <c r="G56" s="84">
        <f>+$C56*'Estructura Poblacion'!F$19</f>
        <v>23.772307846602533</v>
      </c>
      <c r="H56" s="84">
        <f>+$C56*'Estructura Poblacion'!G$19</f>
        <v>19.0355019921113</v>
      </c>
      <c r="I56" s="84">
        <f>+$C56*'Estructura Poblacion'!H$19</f>
        <v>12.956097193024009</v>
      </c>
      <c r="J56" s="84">
        <f>+$C56*'Estructura Poblacion'!I$19</f>
        <v>6.8912896384806075</v>
      </c>
      <c r="K56" s="84">
        <f>+$C56*'Estructura Poblacion'!J$19</f>
        <v>3.7959786882935842</v>
      </c>
      <c r="L56" s="84">
        <f>+$C56*'Estructura Poblacion'!K$19</f>
        <v>3.9888708483378017</v>
      </c>
      <c r="M56" s="164">
        <f>+ROUND(D56*Parámetros!$B$105,0)</f>
        <v>0</v>
      </c>
      <c r="N56" s="164">
        <f>+ROUND(E56*Parámetros!$B$106,0)</f>
        <v>0</v>
      </c>
      <c r="O56" s="164">
        <f>+ROUND(F56*Parámetros!$B$107,0)</f>
        <v>0</v>
      </c>
      <c r="P56" s="164">
        <f>+ROUND(G56*Parámetros!$B$108,0)</f>
        <v>1</v>
      </c>
      <c r="Q56" s="164">
        <f>+ROUND(H56*Parámetros!$B$109,0)</f>
        <v>1</v>
      </c>
      <c r="R56" s="164">
        <f>+ROUND(I56*Parámetros!$B$110,0)</f>
        <v>1</v>
      </c>
      <c r="S56" s="164">
        <f>+ROUND(J56*Parámetros!$B$111,0)</f>
        <v>1</v>
      </c>
      <c r="T56" s="164">
        <f>+ROUND(K56*Parámetros!$B$112,0)</f>
        <v>1</v>
      </c>
      <c r="U56" s="164">
        <f>+ROUND(L56*Parámetros!$B$113,0)</f>
        <v>1</v>
      </c>
      <c r="V56" s="164">
        <f t="shared" si="3"/>
        <v>6</v>
      </c>
      <c r="W56" s="164">
        <f t="shared" si="5"/>
        <v>6</v>
      </c>
      <c r="X56" s="84">
        <f t="shared" si="0"/>
        <v>72</v>
      </c>
      <c r="Y56" s="85">
        <f>+ROUND(M56*Parámetros!$C$105,0)</f>
        <v>0</v>
      </c>
      <c r="Z56" s="85">
        <f>+ROUND(N56*Parámetros!$C$106,0)</f>
        <v>0</v>
      </c>
      <c r="AA56" s="85">
        <f>+ROUND(O56*Parámetros!$C$107,0)</f>
        <v>0</v>
      </c>
      <c r="AB56" s="85">
        <f>+ROUND(P56*Parámetros!$C$108,0)</f>
        <v>0</v>
      </c>
      <c r="AC56" s="85">
        <f>+ROUND(Q56*Parámetros!$C$109,0)</f>
        <v>0</v>
      </c>
      <c r="AD56" s="85">
        <f>+ROUND(R56*Parámetros!$C$110,0)</f>
        <v>0</v>
      </c>
      <c r="AE56" s="85">
        <f>+ROUND(S56*Parámetros!$C$111,0)</f>
        <v>0</v>
      </c>
      <c r="AF56" s="85">
        <f>+ROUND(T56*Parámetros!$C$112,0)</f>
        <v>0</v>
      </c>
      <c r="AG56" s="85">
        <f>+ROUND(U56*Parámetros!$C$113,0)</f>
        <v>1</v>
      </c>
      <c r="AH56" s="85">
        <f t="shared" si="4"/>
        <v>1</v>
      </c>
      <c r="AI56" s="165">
        <f t="shared" si="6"/>
        <v>1</v>
      </c>
      <c r="AJ56" s="84">
        <f t="shared" si="1"/>
        <v>12</v>
      </c>
    </row>
    <row r="57" spans="1:36" x14ac:dyDescent="0.25">
      <c r="A57" s="19">
        <v>43939</v>
      </c>
      <c r="B57" s="162">
        <f t="shared" si="2"/>
        <v>47</v>
      </c>
      <c r="C57" s="81">
        <f>+'Modelo predictivo'!U54</f>
        <v>102.95534291118383</v>
      </c>
      <c r="D57" s="84">
        <f>+$C57*'Estructura Poblacion'!C$19</f>
        <v>4.1999033760501403</v>
      </c>
      <c r="E57" s="84">
        <f>+$C57*'Estructura Poblacion'!D$19</f>
        <v>6.9070362983209685</v>
      </c>
      <c r="F57" s="84">
        <f>+$C57*'Estructura Poblacion'!E$19</f>
        <v>20.961393173722602</v>
      </c>
      <c r="G57" s="84">
        <f>+$C57*'Estructura Poblacion'!F$19</f>
        <v>23.923150484548099</v>
      </c>
      <c r="H57" s="84">
        <f>+$C57*'Estructura Poblacion'!G$19</f>
        <v>19.156288133433229</v>
      </c>
      <c r="I57" s="84">
        <f>+$C57*'Estructura Poblacion'!H$19</f>
        <v>13.038307632611353</v>
      </c>
      <c r="J57" s="84">
        <f>+$C57*'Estructura Poblacion'!I$19</f>
        <v>6.9350170003599425</v>
      </c>
      <c r="K57" s="84">
        <f>+$C57*'Estructura Poblacion'!J$19</f>
        <v>3.8200653458710554</v>
      </c>
      <c r="L57" s="84">
        <f>+$C57*'Estructura Poblacion'!K$19</f>
        <v>4.0141814662664448</v>
      </c>
      <c r="M57" s="164">
        <f>+ROUND(D57*Parámetros!$B$105,0)</f>
        <v>0</v>
      </c>
      <c r="N57" s="164">
        <f>+ROUND(E57*Parámetros!$B$106,0)</f>
        <v>0</v>
      </c>
      <c r="O57" s="164">
        <f>+ROUND(F57*Parámetros!$B$107,0)</f>
        <v>0</v>
      </c>
      <c r="P57" s="164">
        <f>+ROUND(G57*Parámetros!$B$108,0)</f>
        <v>1</v>
      </c>
      <c r="Q57" s="164">
        <f>+ROUND(H57*Parámetros!$B$109,0)</f>
        <v>1</v>
      </c>
      <c r="R57" s="164">
        <f>+ROUND(I57*Parámetros!$B$110,0)</f>
        <v>1</v>
      </c>
      <c r="S57" s="164">
        <f>+ROUND(J57*Parámetros!$B$111,0)</f>
        <v>1</v>
      </c>
      <c r="T57" s="164">
        <f>+ROUND(K57*Parámetros!$B$112,0)</f>
        <v>1</v>
      </c>
      <c r="U57" s="164">
        <f>+ROUND(L57*Parámetros!$B$113,0)</f>
        <v>1</v>
      </c>
      <c r="V57" s="164">
        <f t="shared" si="3"/>
        <v>6</v>
      </c>
      <c r="W57" s="164">
        <f t="shared" si="5"/>
        <v>6</v>
      </c>
      <c r="X57" s="84">
        <f t="shared" si="0"/>
        <v>72</v>
      </c>
      <c r="Y57" s="85">
        <f>+ROUND(M57*Parámetros!$C$105,0)</f>
        <v>0</v>
      </c>
      <c r="Z57" s="85">
        <f>+ROUND(N57*Parámetros!$C$106,0)</f>
        <v>0</v>
      </c>
      <c r="AA57" s="85">
        <f>+ROUND(O57*Parámetros!$C$107,0)</f>
        <v>0</v>
      </c>
      <c r="AB57" s="85">
        <f>+ROUND(P57*Parámetros!$C$108,0)</f>
        <v>0</v>
      </c>
      <c r="AC57" s="85">
        <f>+ROUND(Q57*Parámetros!$C$109,0)</f>
        <v>0</v>
      </c>
      <c r="AD57" s="85">
        <f>+ROUND(R57*Parámetros!$C$110,0)</f>
        <v>0</v>
      </c>
      <c r="AE57" s="85">
        <f>+ROUND(S57*Parámetros!$C$111,0)</f>
        <v>0</v>
      </c>
      <c r="AF57" s="85">
        <f>+ROUND(T57*Parámetros!$C$112,0)</f>
        <v>0</v>
      </c>
      <c r="AG57" s="85">
        <f>+ROUND(U57*Parámetros!$C$113,0)</f>
        <v>1</v>
      </c>
      <c r="AH57" s="85">
        <f t="shared" si="4"/>
        <v>1</v>
      </c>
      <c r="AI57" s="165">
        <f t="shared" si="6"/>
        <v>1</v>
      </c>
      <c r="AJ57" s="84">
        <f t="shared" si="1"/>
        <v>12</v>
      </c>
    </row>
    <row r="58" spans="1:36" x14ac:dyDescent="0.25">
      <c r="A58" s="19">
        <v>43940</v>
      </c>
      <c r="B58" s="162">
        <f t="shared" si="2"/>
        <v>48</v>
      </c>
      <c r="C58" s="81">
        <f>+'Modelo predictivo'!U55</f>
        <v>103.60860647261143</v>
      </c>
      <c r="D58" s="84">
        <f>+$C58*'Estructura Poblacion'!C$19</f>
        <v>4.2265522488479039</v>
      </c>
      <c r="E58" s="84">
        <f>+$C58*'Estructura Poblacion'!D$19</f>
        <v>6.9508622426922404</v>
      </c>
      <c r="F58" s="84">
        <f>+$C58*'Estructura Poblacion'!E$19</f>
        <v>21.094395638383059</v>
      </c>
      <c r="G58" s="84">
        <f>+$C58*'Estructura Poblacion'!F$19</f>
        <v>24.074945641984328</v>
      </c>
      <c r="H58" s="84">
        <f>+$C58*'Estructura Poblacion'!G$19</f>
        <v>19.277836997784789</v>
      </c>
      <c r="I58" s="84">
        <f>+$C58*'Estructura Poblacion'!H$19</f>
        <v>13.12103720291074</v>
      </c>
      <c r="J58" s="84">
        <f>+$C58*'Estructura Poblacion'!I$19</f>
        <v>6.979020485522673</v>
      </c>
      <c r="K58" s="84">
        <f>+$C58*'Estructura Poblacion'!J$19</f>
        <v>3.8443041024247844</v>
      </c>
      <c r="L58" s="84">
        <f>+$C58*'Estructura Poblacion'!K$19</f>
        <v>4.0396519120609096</v>
      </c>
      <c r="M58" s="164">
        <f>+ROUND(D58*Parámetros!$B$105,0)</f>
        <v>0</v>
      </c>
      <c r="N58" s="164">
        <f>+ROUND(E58*Parámetros!$B$106,0)</f>
        <v>0</v>
      </c>
      <c r="O58" s="164">
        <f>+ROUND(F58*Parámetros!$B$107,0)</f>
        <v>0</v>
      </c>
      <c r="P58" s="164">
        <f>+ROUND(G58*Parámetros!$B$108,0)</f>
        <v>1</v>
      </c>
      <c r="Q58" s="164">
        <f>+ROUND(H58*Parámetros!$B$109,0)</f>
        <v>1</v>
      </c>
      <c r="R58" s="164">
        <f>+ROUND(I58*Parámetros!$B$110,0)</f>
        <v>1</v>
      </c>
      <c r="S58" s="164">
        <f>+ROUND(J58*Parámetros!$B$111,0)</f>
        <v>1</v>
      </c>
      <c r="T58" s="164">
        <f>+ROUND(K58*Parámetros!$B$112,0)</f>
        <v>1</v>
      </c>
      <c r="U58" s="164">
        <f>+ROUND(L58*Parámetros!$B$113,0)</f>
        <v>1</v>
      </c>
      <c r="V58" s="164">
        <f t="shared" si="3"/>
        <v>6</v>
      </c>
      <c r="W58" s="164">
        <f t="shared" si="5"/>
        <v>6</v>
      </c>
      <c r="X58" s="84">
        <f t="shared" si="0"/>
        <v>72</v>
      </c>
      <c r="Y58" s="85">
        <f>+ROUND(M58*Parámetros!$C$105,0)</f>
        <v>0</v>
      </c>
      <c r="Z58" s="85">
        <f>+ROUND(N58*Parámetros!$C$106,0)</f>
        <v>0</v>
      </c>
      <c r="AA58" s="85">
        <f>+ROUND(O58*Parámetros!$C$107,0)</f>
        <v>0</v>
      </c>
      <c r="AB58" s="85">
        <f>+ROUND(P58*Parámetros!$C$108,0)</f>
        <v>0</v>
      </c>
      <c r="AC58" s="85">
        <f>+ROUND(Q58*Parámetros!$C$109,0)</f>
        <v>0</v>
      </c>
      <c r="AD58" s="85">
        <f>+ROUND(R58*Parámetros!$C$110,0)</f>
        <v>0</v>
      </c>
      <c r="AE58" s="85">
        <f>+ROUND(S58*Parámetros!$C$111,0)</f>
        <v>0</v>
      </c>
      <c r="AF58" s="85">
        <f>+ROUND(T58*Parámetros!$C$112,0)</f>
        <v>0</v>
      </c>
      <c r="AG58" s="85">
        <f>+ROUND(U58*Parámetros!$C$113,0)</f>
        <v>1</v>
      </c>
      <c r="AH58" s="85">
        <f t="shared" si="4"/>
        <v>1</v>
      </c>
      <c r="AI58" s="165">
        <f t="shared" si="6"/>
        <v>1</v>
      </c>
      <c r="AJ58" s="84">
        <f t="shared" si="1"/>
        <v>12</v>
      </c>
    </row>
    <row r="59" spans="1:36" x14ac:dyDescent="0.25">
      <c r="A59" s="19">
        <v>43941</v>
      </c>
      <c r="B59" s="162">
        <f t="shared" si="2"/>
        <v>49</v>
      </c>
      <c r="C59" s="81">
        <f>+'Modelo predictivo'!U56</f>
        <v>109.70900999754667</v>
      </c>
      <c r="D59" s="84">
        <f>+$C59*'Estructura Poblacion'!C$19</f>
        <v>4.4754087397805424</v>
      </c>
      <c r="E59" s="84">
        <f>+$C59*'Estructura Poblacion'!D$19</f>
        <v>7.3601242332766628</v>
      </c>
      <c r="F59" s="84">
        <f>+$C59*'Estructura Poblacion'!E$19</f>
        <v>22.336419152547279</v>
      </c>
      <c r="G59" s="84">
        <f>+$C59*'Estructura Poblacion'!F$19</f>
        <v>25.492461891426498</v>
      </c>
      <c r="H59" s="84">
        <f>+$C59*'Estructura Poblacion'!G$19</f>
        <v>20.412902787956394</v>
      </c>
      <c r="I59" s="84">
        <f>+$C59*'Estructura Poblacion'!H$19</f>
        <v>13.893594853559216</v>
      </c>
      <c r="J59" s="84">
        <f>+$C59*'Estructura Poblacion'!I$19</f>
        <v>7.3899404140879925</v>
      </c>
      <c r="K59" s="84">
        <f>+$C59*'Estructura Poblacion'!J$19</f>
        <v>4.0706540852667459</v>
      </c>
      <c r="L59" s="84">
        <f>+$C59*'Estructura Poblacion'!K$19</f>
        <v>4.2775038396453446</v>
      </c>
      <c r="M59" s="164">
        <f>+ROUND(D59*Parámetros!$B$105,0)</f>
        <v>0</v>
      </c>
      <c r="N59" s="164">
        <f>+ROUND(E59*Parámetros!$B$106,0)</f>
        <v>0</v>
      </c>
      <c r="O59" s="164">
        <f>+ROUND(F59*Parámetros!$B$107,0)</f>
        <v>0</v>
      </c>
      <c r="P59" s="164">
        <f>+ROUND(G59*Parámetros!$B$108,0)</f>
        <v>1</v>
      </c>
      <c r="Q59" s="164">
        <f>+ROUND(H59*Parámetros!$B$109,0)</f>
        <v>1</v>
      </c>
      <c r="R59" s="164">
        <f>+ROUND(I59*Parámetros!$B$110,0)</f>
        <v>1</v>
      </c>
      <c r="S59" s="164">
        <f>+ROUND(J59*Parámetros!$B$111,0)</f>
        <v>1</v>
      </c>
      <c r="T59" s="164">
        <f>+ROUND(K59*Parámetros!$B$112,0)</f>
        <v>1</v>
      </c>
      <c r="U59" s="164">
        <f>+ROUND(L59*Parámetros!$B$113,0)</f>
        <v>1</v>
      </c>
      <c r="V59" s="164">
        <f t="shared" si="3"/>
        <v>6</v>
      </c>
      <c r="W59" s="164">
        <f t="shared" si="5"/>
        <v>6</v>
      </c>
      <c r="X59" s="84">
        <f t="shared" si="0"/>
        <v>72</v>
      </c>
      <c r="Y59" s="85">
        <f>+ROUND(M59*Parámetros!$C$105,0)</f>
        <v>0</v>
      </c>
      <c r="Z59" s="85">
        <f>+ROUND(N59*Parámetros!$C$106,0)</f>
        <v>0</v>
      </c>
      <c r="AA59" s="85">
        <f>+ROUND(O59*Parámetros!$C$107,0)</f>
        <v>0</v>
      </c>
      <c r="AB59" s="85">
        <f>+ROUND(P59*Parámetros!$C$108,0)</f>
        <v>0</v>
      </c>
      <c r="AC59" s="85">
        <f>+ROUND(Q59*Parámetros!$C$109,0)</f>
        <v>0</v>
      </c>
      <c r="AD59" s="85">
        <f>+ROUND(R59*Parámetros!$C$110,0)</f>
        <v>0</v>
      </c>
      <c r="AE59" s="85">
        <f>+ROUND(S59*Parámetros!$C$111,0)</f>
        <v>0</v>
      </c>
      <c r="AF59" s="85">
        <f>+ROUND(T59*Parámetros!$C$112,0)</f>
        <v>0</v>
      </c>
      <c r="AG59" s="85">
        <f>+ROUND(U59*Parámetros!$C$113,0)</f>
        <v>1</v>
      </c>
      <c r="AH59" s="85">
        <f t="shared" si="4"/>
        <v>1</v>
      </c>
      <c r="AI59" s="165">
        <f t="shared" si="6"/>
        <v>1</v>
      </c>
      <c r="AJ59" s="84">
        <f t="shared" si="1"/>
        <v>12</v>
      </c>
    </row>
    <row r="60" spans="1:36" x14ac:dyDescent="0.25">
      <c r="A60" s="19">
        <v>43942</v>
      </c>
      <c r="B60" s="162">
        <f t="shared" si="2"/>
        <v>50</v>
      </c>
      <c r="C60" s="81">
        <f>+'Modelo predictivo'!U57</f>
        <v>110.85050239413977</v>
      </c>
      <c r="D60" s="84">
        <f>+$C60*'Estructura Poblacion'!C$19</f>
        <v>4.5219741499343673</v>
      </c>
      <c r="E60" s="84">
        <f>+$C60*'Estructura Poblacion'!D$19</f>
        <v>7.4367043231931955</v>
      </c>
      <c r="F60" s="84">
        <f>+$C60*'Estructura Poblacion'!E$19</f>
        <v>22.56882351596574</v>
      </c>
      <c r="G60" s="84">
        <f>+$C60*'Estructura Poblacion'!F$19</f>
        <v>25.757704020766223</v>
      </c>
      <c r="H60" s="84">
        <f>+$C60*'Estructura Poblacion'!G$19</f>
        <v>20.625293487000775</v>
      </c>
      <c r="I60" s="84">
        <f>+$C60*'Estructura Poblacion'!H$19</f>
        <v>14.038153927486121</v>
      </c>
      <c r="J60" s="84">
        <f>+$C60*'Estructura Poblacion'!I$19</f>
        <v>7.466830733252718</v>
      </c>
      <c r="K60" s="84">
        <f>+$C60*'Estructura Poblacion'!J$19</f>
        <v>4.1130081333763453</v>
      </c>
      <c r="L60" s="84">
        <f>+$C60*'Estructura Poblacion'!K$19</f>
        <v>4.3220101031642857</v>
      </c>
      <c r="M60" s="164">
        <f>+ROUND(D60*Parámetros!$B$105,0)</f>
        <v>0</v>
      </c>
      <c r="N60" s="164">
        <f>+ROUND(E60*Parámetros!$B$106,0)</f>
        <v>0</v>
      </c>
      <c r="O60" s="164">
        <f>+ROUND(F60*Parámetros!$B$107,0)</f>
        <v>0</v>
      </c>
      <c r="P60" s="164">
        <f>+ROUND(G60*Parámetros!$B$108,0)</f>
        <v>1</v>
      </c>
      <c r="Q60" s="164">
        <f>+ROUND(H60*Parámetros!$B$109,0)</f>
        <v>1</v>
      </c>
      <c r="R60" s="164">
        <f>+ROUND(I60*Parámetros!$B$110,0)</f>
        <v>1</v>
      </c>
      <c r="S60" s="164">
        <f>+ROUND(J60*Parámetros!$B$111,0)</f>
        <v>1</v>
      </c>
      <c r="T60" s="164">
        <f>+ROUND(K60*Parámetros!$B$112,0)</f>
        <v>1</v>
      </c>
      <c r="U60" s="164">
        <f>+ROUND(L60*Parámetros!$B$113,0)</f>
        <v>1</v>
      </c>
      <c r="V60" s="164">
        <f t="shared" si="3"/>
        <v>6</v>
      </c>
      <c r="W60" s="164">
        <f t="shared" si="5"/>
        <v>6</v>
      </c>
      <c r="X60" s="84">
        <f t="shared" si="0"/>
        <v>72</v>
      </c>
      <c r="Y60" s="85">
        <f>+ROUND(M60*Parámetros!$C$105,0)</f>
        <v>0</v>
      </c>
      <c r="Z60" s="85">
        <f>+ROUND(N60*Parámetros!$C$106,0)</f>
        <v>0</v>
      </c>
      <c r="AA60" s="85">
        <f>+ROUND(O60*Parámetros!$C$107,0)</f>
        <v>0</v>
      </c>
      <c r="AB60" s="85">
        <f>+ROUND(P60*Parámetros!$C$108,0)</f>
        <v>0</v>
      </c>
      <c r="AC60" s="85">
        <f>+ROUND(Q60*Parámetros!$C$109,0)</f>
        <v>0</v>
      </c>
      <c r="AD60" s="85">
        <f>+ROUND(R60*Parámetros!$C$110,0)</f>
        <v>0</v>
      </c>
      <c r="AE60" s="85">
        <f>+ROUND(S60*Parámetros!$C$111,0)</f>
        <v>0</v>
      </c>
      <c r="AF60" s="85">
        <f>+ROUND(T60*Parámetros!$C$112,0)</f>
        <v>0</v>
      </c>
      <c r="AG60" s="85">
        <f>+ROUND(U60*Parámetros!$C$113,0)</f>
        <v>1</v>
      </c>
      <c r="AH60" s="85">
        <f t="shared" si="4"/>
        <v>1</v>
      </c>
      <c r="AI60" s="165">
        <f t="shared" si="6"/>
        <v>1</v>
      </c>
      <c r="AJ60" s="84">
        <f t="shared" si="1"/>
        <v>12</v>
      </c>
    </row>
    <row r="61" spans="1:36" x14ac:dyDescent="0.25">
      <c r="A61" s="19">
        <v>43943</v>
      </c>
      <c r="B61" s="162">
        <f t="shared" si="2"/>
        <v>51</v>
      </c>
      <c r="C61" s="81">
        <f>+'Modelo predictivo'!U58</f>
        <v>112.00384650379419</v>
      </c>
      <c r="D61" s="84">
        <f>+$C61*'Estructura Poblacion'!C$19</f>
        <v>4.5690230323227619</v>
      </c>
      <c r="E61" s="84">
        <f>+$C61*'Estructura Poblacion'!D$19</f>
        <v>7.5140795171810391</v>
      </c>
      <c r="F61" s="84">
        <f>+$C61*'Estructura Poblacion'!E$19</f>
        <v>22.803640851943328</v>
      </c>
      <c r="G61" s="84">
        <f>+$C61*'Estructura Poblacion'!F$19</f>
        <v>26.025700065609978</v>
      </c>
      <c r="H61" s="84">
        <f>+$C61*'Estructura Poblacion'!G$19</f>
        <v>20.839889363783954</v>
      </c>
      <c r="I61" s="84">
        <f>+$C61*'Estructura Poblacion'!H$19</f>
        <v>14.184213907305789</v>
      </c>
      <c r="J61" s="84">
        <f>+$C61*'Estructura Poblacion'!I$19</f>
        <v>7.5445193774896513</v>
      </c>
      <c r="K61" s="84">
        <f>+$C61*'Estructura Poblacion'!J$19</f>
        <v>4.1558019286333447</v>
      </c>
      <c r="L61" s="84">
        <f>+$C61*'Estructura Poblacion'!K$19</f>
        <v>4.3669784595243462</v>
      </c>
      <c r="M61" s="164">
        <f>+ROUND(D61*Parámetros!$B$105,0)</f>
        <v>0</v>
      </c>
      <c r="N61" s="164">
        <f>+ROUND(E61*Parámetros!$B$106,0)</f>
        <v>0</v>
      </c>
      <c r="O61" s="164">
        <f>+ROUND(F61*Parámetros!$B$107,0)</f>
        <v>0</v>
      </c>
      <c r="P61" s="164">
        <f>+ROUND(G61*Parámetros!$B$108,0)</f>
        <v>1</v>
      </c>
      <c r="Q61" s="164">
        <f>+ROUND(H61*Parámetros!$B$109,0)</f>
        <v>1</v>
      </c>
      <c r="R61" s="164">
        <f>+ROUND(I61*Parámetros!$B$110,0)</f>
        <v>1</v>
      </c>
      <c r="S61" s="164">
        <f>+ROUND(J61*Parámetros!$B$111,0)</f>
        <v>1</v>
      </c>
      <c r="T61" s="164">
        <f>+ROUND(K61*Parámetros!$B$112,0)</f>
        <v>1</v>
      </c>
      <c r="U61" s="164">
        <f>+ROUND(L61*Parámetros!$B$113,0)</f>
        <v>1</v>
      </c>
      <c r="V61" s="164">
        <f t="shared" si="3"/>
        <v>6</v>
      </c>
      <c r="W61" s="164">
        <f t="shared" si="5"/>
        <v>6</v>
      </c>
      <c r="X61" s="84">
        <f t="shared" si="0"/>
        <v>72</v>
      </c>
      <c r="Y61" s="85">
        <f>+ROUND(M61*Parámetros!$C$105,0)</f>
        <v>0</v>
      </c>
      <c r="Z61" s="85">
        <f>+ROUND(N61*Parámetros!$C$106,0)</f>
        <v>0</v>
      </c>
      <c r="AA61" s="85">
        <f>+ROUND(O61*Parámetros!$C$107,0)</f>
        <v>0</v>
      </c>
      <c r="AB61" s="85">
        <f>+ROUND(P61*Parámetros!$C$108,0)</f>
        <v>0</v>
      </c>
      <c r="AC61" s="85">
        <f>+ROUND(Q61*Parámetros!$C$109,0)</f>
        <v>0</v>
      </c>
      <c r="AD61" s="85">
        <f>+ROUND(R61*Parámetros!$C$110,0)</f>
        <v>0</v>
      </c>
      <c r="AE61" s="85">
        <f>+ROUND(S61*Parámetros!$C$111,0)</f>
        <v>0</v>
      </c>
      <c r="AF61" s="85">
        <f>+ROUND(T61*Parámetros!$C$112,0)</f>
        <v>0</v>
      </c>
      <c r="AG61" s="85">
        <f>+ROUND(U61*Parámetros!$C$113,0)</f>
        <v>1</v>
      </c>
      <c r="AH61" s="85">
        <f t="shared" si="4"/>
        <v>1</v>
      </c>
      <c r="AI61" s="165">
        <f t="shared" si="6"/>
        <v>1</v>
      </c>
      <c r="AJ61" s="84">
        <f t="shared" si="1"/>
        <v>12</v>
      </c>
    </row>
    <row r="62" spans="1:36" x14ac:dyDescent="0.25">
      <c r="A62" s="19">
        <v>43944</v>
      </c>
      <c r="B62" s="162">
        <f t="shared" si="2"/>
        <v>52</v>
      </c>
      <c r="C62" s="81">
        <f>+'Modelo predictivo'!U59</f>
        <v>113.16916484385729</v>
      </c>
      <c r="D62" s="84">
        <f>+$C62*'Estructura Poblacion'!C$19</f>
        <v>4.6165603848507049</v>
      </c>
      <c r="E62" s="84">
        <f>+$C62*'Estructura Poblacion'!D$19</f>
        <v>7.5922580346462132</v>
      </c>
      <c r="F62" s="84">
        <f>+$C62*'Estructura Poblacion'!E$19</f>
        <v>23.040896104637543</v>
      </c>
      <c r="G62" s="84">
        <f>+$C62*'Estructura Poblacion'!F$19</f>
        <v>26.296478494620533</v>
      </c>
      <c r="H62" s="84">
        <f>+$C62*'Estructura Poblacion'!G$19</f>
        <v>21.05671321437984</v>
      </c>
      <c r="I62" s="84">
        <f>+$C62*'Estructura Poblacion'!H$19</f>
        <v>14.331790308666269</v>
      </c>
      <c r="J62" s="84">
        <f>+$C62*'Estructura Poblacion'!I$19</f>
        <v>7.62301459950198</v>
      </c>
      <c r="K62" s="84">
        <f>+$C62*'Estructura Poblacion'!J$19</f>
        <v>4.1990400169336608</v>
      </c>
      <c r="L62" s="84">
        <f>+$C62*'Estructura Poblacion'!K$19</f>
        <v>4.4124136856205478</v>
      </c>
      <c r="M62" s="164">
        <f>+ROUND(D62*Parámetros!$B$105,0)</f>
        <v>0</v>
      </c>
      <c r="N62" s="164">
        <f>+ROUND(E62*Parámetros!$B$106,0)</f>
        <v>0</v>
      </c>
      <c r="O62" s="164">
        <f>+ROUND(F62*Parámetros!$B$107,0)</f>
        <v>0</v>
      </c>
      <c r="P62" s="164">
        <f>+ROUND(G62*Parámetros!$B$108,0)</f>
        <v>1</v>
      </c>
      <c r="Q62" s="164">
        <f>+ROUND(H62*Parámetros!$B$109,0)</f>
        <v>1</v>
      </c>
      <c r="R62" s="164">
        <f>+ROUND(I62*Parámetros!$B$110,0)</f>
        <v>1</v>
      </c>
      <c r="S62" s="164">
        <f>+ROUND(J62*Parámetros!$B$111,0)</f>
        <v>1</v>
      </c>
      <c r="T62" s="164">
        <f>+ROUND(K62*Parámetros!$B$112,0)</f>
        <v>1</v>
      </c>
      <c r="U62" s="164">
        <f>+ROUND(L62*Parámetros!$B$113,0)</f>
        <v>1</v>
      </c>
      <c r="V62" s="164">
        <f t="shared" si="3"/>
        <v>6</v>
      </c>
      <c r="W62" s="164">
        <f t="shared" si="5"/>
        <v>6</v>
      </c>
      <c r="X62" s="84">
        <f t="shared" si="0"/>
        <v>72</v>
      </c>
      <c r="Y62" s="85">
        <f>+ROUND(M62*Parámetros!$C$105,0)</f>
        <v>0</v>
      </c>
      <c r="Z62" s="85">
        <f>+ROUND(N62*Parámetros!$C$106,0)</f>
        <v>0</v>
      </c>
      <c r="AA62" s="85">
        <f>+ROUND(O62*Parámetros!$C$107,0)</f>
        <v>0</v>
      </c>
      <c r="AB62" s="85">
        <f>+ROUND(P62*Parámetros!$C$108,0)</f>
        <v>0</v>
      </c>
      <c r="AC62" s="85">
        <f>+ROUND(Q62*Parámetros!$C$109,0)</f>
        <v>0</v>
      </c>
      <c r="AD62" s="85">
        <f>+ROUND(R62*Parámetros!$C$110,0)</f>
        <v>0</v>
      </c>
      <c r="AE62" s="85">
        <f>+ROUND(S62*Parámetros!$C$111,0)</f>
        <v>0</v>
      </c>
      <c r="AF62" s="85">
        <f>+ROUND(T62*Parámetros!$C$112,0)</f>
        <v>0</v>
      </c>
      <c r="AG62" s="85">
        <f>+ROUND(U62*Parámetros!$C$113,0)</f>
        <v>1</v>
      </c>
      <c r="AH62" s="85">
        <f t="shared" si="4"/>
        <v>1</v>
      </c>
      <c r="AI62" s="165">
        <f t="shared" si="6"/>
        <v>1</v>
      </c>
      <c r="AJ62" s="84">
        <f t="shared" si="1"/>
        <v>12</v>
      </c>
    </row>
    <row r="63" spans="1:36" x14ac:dyDescent="0.25">
      <c r="A63" s="19">
        <v>43945</v>
      </c>
      <c r="B63" s="162">
        <f t="shared" si="2"/>
        <v>53</v>
      </c>
      <c r="C63" s="81">
        <f>+'Modelo predictivo'!U60</f>
        <v>114.34658120572567</v>
      </c>
      <c r="D63" s="84">
        <f>+$C63*'Estructura Poblacion'!C$19</f>
        <v>4.6645912573960331</v>
      </c>
      <c r="E63" s="84">
        <f>+$C63*'Estructura Poblacion'!D$19</f>
        <v>7.671248180467761</v>
      </c>
      <c r="F63" s="84">
        <f>+$C63*'Estructura Poblacion'!E$19</f>
        <v>23.280614477598409</v>
      </c>
      <c r="G63" s="84">
        <f>+$C63*'Estructura Poblacion'!F$19</f>
        <v>26.570068072504274</v>
      </c>
      <c r="H63" s="84">
        <f>+$C63*'Estructura Poblacion'!G$19</f>
        <v>21.27578807191712</v>
      </c>
      <c r="I63" s="84">
        <f>+$C63*'Estructura Poblacion'!H$19</f>
        <v>14.480898808561737</v>
      </c>
      <c r="J63" s="84">
        <f>+$C63*'Estructura Poblacion'!I$19</f>
        <v>7.7023247378121713</v>
      </c>
      <c r="K63" s="84">
        <f>+$C63*'Estructura Poblacion'!J$19</f>
        <v>4.2427269914456591</v>
      </c>
      <c r="L63" s="84">
        <f>+$C63*'Estructura Poblacion'!K$19</f>
        <v>4.4583206080225084</v>
      </c>
      <c r="M63" s="164">
        <f>+ROUND(D63*Parámetros!$B$105,0)</f>
        <v>0</v>
      </c>
      <c r="N63" s="164">
        <f>+ROUND(E63*Parámetros!$B$106,0)</f>
        <v>0</v>
      </c>
      <c r="O63" s="164">
        <f>+ROUND(F63*Parámetros!$B$107,0)</f>
        <v>0</v>
      </c>
      <c r="P63" s="164">
        <f>+ROUND(G63*Parámetros!$B$108,0)</f>
        <v>1</v>
      </c>
      <c r="Q63" s="164">
        <f>+ROUND(H63*Parámetros!$B$109,0)</f>
        <v>1</v>
      </c>
      <c r="R63" s="164">
        <f>+ROUND(I63*Parámetros!$B$110,0)</f>
        <v>1</v>
      </c>
      <c r="S63" s="164">
        <f>+ROUND(J63*Parámetros!$B$111,0)</f>
        <v>1</v>
      </c>
      <c r="T63" s="164">
        <f>+ROUND(K63*Parámetros!$B$112,0)</f>
        <v>1</v>
      </c>
      <c r="U63" s="164">
        <f>+ROUND(L63*Parámetros!$B$113,0)</f>
        <v>1</v>
      </c>
      <c r="V63" s="164">
        <f t="shared" si="3"/>
        <v>6</v>
      </c>
      <c r="W63" s="164">
        <f t="shared" si="5"/>
        <v>6</v>
      </c>
      <c r="X63" s="84">
        <f t="shared" si="0"/>
        <v>72</v>
      </c>
      <c r="Y63" s="85">
        <f>+ROUND(M63*Parámetros!$C$105,0)</f>
        <v>0</v>
      </c>
      <c r="Z63" s="85">
        <f>+ROUND(N63*Parámetros!$C$106,0)</f>
        <v>0</v>
      </c>
      <c r="AA63" s="85">
        <f>+ROUND(O63*Parámetros!$C$107,0)</f>
        <v>0</v>
      </c>
      <c r="AB63" s="85">
        <f>+ROUND(P63*Parámetros!$C$108,0)</f>
        <v>0</v>
      </c>
      <c r="AC63" s="85">
        <f>+ROUND(Q63*Parámetros!$C$109,0)</f>
        <v>0</v>
      </c>
      <c r="AD63" s="85">
        <f>+ROUND(R63*Parámetros!$C$110,0)</f>
        <v>0</v>
      </c>
      <c r="AE63" s="85">
        <f>+ROUND(S63*Parámetros!$C$111,0)</f>
        <v>0</v>
      </c>
      <c r="AF63" s="85">
        <f>+ROUND(T63*Parámetros!$C$112,0)</f>
        <v>0</v>
      </c>
      <c r="AG63" s="85">
        <f>+ROUND(U63*Parámetros!$C$113,0)</f>
        <v>1</v>
      </c>
      <c r="AH63" s="85">
        <f t="shared" si="4"/>
        <v>1</v>
      </c>
      <c r="AI63" s="165">
        <f t="shared" si="6"/>
        <v>1</v>
      </c>
      <c r="AJ63" s="84">
        <f t="shared" si="1"/>
        <v>12</v>
      </c>
    </row>
    <row r="64" spans="1:36" x14ac:dyDescent="0.25">
      <c r="A64" s="19">
        <v>43946</v>
      </c>
      <c r="B64" s="162">
        <f t="shared" si="2"/>
        <v>54</v>
      </c>
      <c r="C64" s="81">
        <f>+'Modelo predictivo'!U61</f>
        <v>115.53622062504292</v>
      </c>
      <c r="D64" s="84">
        <f>+$C64*'Estructura Poblacion'!C$19</f>
        <v>4.7131207505937107</v>
      </c>
      <c r="E64" s="84">
        <f>+$C64*'Estructura Poblacion'!D$19</f>
        <v>7.7510583429983848</v>
      </c>
      <c r="F64" s="84">
        <f>+$C64*'Estructura Poblacion'!E$19</f>
        <v>23.522821427700841</v>
      </c>
      <c r="G64" s="84">
        <f>+$C64*'Estructura Poblacion'!F$19</f>
        <v>26.846497853086213</v>
      </c>
      <c r="H64" s="84">
        <f>+$C64*'Estructura Poblacion'!G$19</f>
        <v>21.497137201034107</v>
      </c>
      <c r="I64" s="84">
        <f>+$C64*'Estructura Poblacion'!H$19</f>
        <v>14.631555241558322</v>
      </c>
      <c r="J64" s="84">
        <f>+$C64*'Estructura Poblacion'!I$19</f>
        <v>7.7824582147545058</v>
      </c>
      <c r="K64" s="84">
        <f>+$C64*'Estructura Poblacion'!J$19</f>
        <v>4.2868674915043723</v>
      </c>
      <c r="L64" s="84">
        <f>+$C64*'Estructura Poblacion'!K$19</f>
        <v>4.5047041018124601</v>
      </c>
      <c r="M64" s="164">
        <f>+ROUND(D64*Parámetros!$B$105,0)</f>
        <v>0</v>
      </c>
      <c r="N64" s="164">
        <f>+ROUND(E64*Parámetros!$B$106,0)</f>
        <v>0</v>
      </c>
      <c r="O64" s="164">
        <f>+ROUND(F64*Parámetros!$B$107,0)</f>
        <v>0</v>
      </c>
      <c r="P64" s="164">
        <f>+ROUND(G64*Parámetros!$B$108,0)</f>
        <v>1</v>
      </c>
      <c r="Q64" s="164">
        <f>+ROUND(H64*Parámetros!$B$109,0)</f>
        <v>1</v>
      </c>
      <c r="R64" s="164">
        <f>+ROUND(I64*Parámetros!$B$110,0)</f>
        <v>1</v>
      </c>
      <c r="S64" s="164">
        <f>+ROUND(J64*Parámetros!$B$111,0)</f>
        <v>1</v>
      </c>
      <c r="T64" s="164">
        <f>+ROUND(K64*Parámetros!$B$112,0)</f>
        <v>1</v>
      </c>
      <c r="U64" s="164">
        <f>+ROUND(L64*Parámetros!$B$113,0)</f>
        <v>1</v>
      </c>
      <c r="V64" s="164">
        <f t="shared" si="3"/>
        <v>6</v>
      </c>
      <c r="W64" s="164">
        <f t="shared" si="5"/>
        <v>6</v>
      </c>
      <c r="X64" s="84">
        <f t="shared" si="0"/>
        <v>72</v>
      </c>
      <c r="Y64" s="85">
        <f>+ROUND(M64*Parámetros!$C$105,0)</f>
        <v>0</v>
      </c>
      <c r="Z64" s="85">
        <f>+ROUND(N64*Parámetros!$C$106,0)</f>
        <v>0</v>
      </c>
      <c r="AA64" s="85">
        <f>+ROUND(O64*Parámetros!$C$107,0)</f>
        <v>0</v>
      </c>
      <c r="AB64" s="85">
        <f>+ROUND(P64*Parámetros!$C$108,0)</f>
        <v>0</v>
      </c>
      <c r="AC64" s="85">
        <f>+ROUND(Q64*Parámetros!$C$109,0)</f>
        <v>0</v>
      </c>
      <c r="AD64" s="85">
        <f>+ROUND(R64*Parámetros!$C$110,0)</f>
        <v>0</v>
      </c>
      <c r="AE64" s="85">
        <f>+ROUND(S64*Parámetros!$C$111,0)</f>
        <v>0</v>
      </c>
      <c r="AF64" s="85">
        <f>+ROUND(T64*Parámetros!$C$112,0)</f>
        <v>0</v>
      </c>
      <c r="AG64" s="85">
        <f>+ROUND(U64*Parámetros!$C$113,0)</f>
        <v>1</v>
      </c>
      <c r="AH64" s="85">
        <f t="shared" si="4"/>
        <v>1</v>
      </c>
      <c r="AI64" s="165">
        <f t="shared" si="6"/>
        <v>1</v>
      </c>
      <c r="AJ64" s="84">
        <f t="shared" si="1"/>
        <v>12</v>
      </c>
    </row>
    <row r="65" spans="1:36" x14ac:dyDescent="0.25">
      <c r="A65" s="19">
        <v>43947</v>
      </c>
      <c r="B65" s="162">
        <f t="shared" si="2"/>
        <v>55</v>
      </c>
      <c r="C65" s="81">
        <f>+'Modelo predictivo'!U62</f>
        <v>116.73820944130421</v>
      </c>
      <c r="D65" s="84">
        <f>+$C65*'Estructura Poblacion'!C$19</f>
        <v>4.7621540182673003</v>
      </c>
      <c r="E65" s="84">
        <f>+$C65*'Estructura Poblacion'!D$19</f>
        <v>7.8316969980631796</v>
      </c>
      <c r="F65" s="84">
        <f>+$C65*'Estructura Poblacion'!E$19</f>
        <v>23.767542677279948</v>
      </c>
      <c r="G65" s="84">
        <f>+$C65*'Estructura Poblacion'!F$19</f>
        <v>27.125797193159986</v>
      </c>
      <c r="H65" s="84">
        <f>+$C65*'Estructura Poblacion'!G$19</f>
        <v>21.720784108969028</v>
      </c>
      <c r="I65" s="84">
        <f>+$C65*'Estructura Poblacion'!H$19</f>
        <v>14.783775607342474</v>
      </c>
      <c r="J65" s="84">
        <f>+$C65*'Estructura Poblacion'!I$19</f>
        <v>7.8634235404900101</v>
      </c>
      <c r="K65" s="84">
        <f>+$C65*'Estructura Poblacion'!J$19</f>
        <v>4.331466204823073</v>
      </c>
      <c r="L65" s="84">
        <f>+$C65*'Estructura Poblacion'!K$19</f>
        <v>4.5515690929092116</v>
      </c>
      <c r="M65" s="164">
        <f>+ROUND(D65*Parámetros!$B$105,0)</f>
        <v>0</v>
      </c>
      <c r="N65" s="164">
        <f>+ROUND(E65*Parámetros!$B$106,0)</f>
        <v>0</v>
      </c>
      <c r="O65" s="164">
        <f>+ROUND(F65*Parámetros!$B$107,0)</f>
        <v>0</v>
      </c>
      <c r="P65" s="164">
        <f>+ROUND(G65*Parámetros!$B$108,0)</f>
        <v>1</v>
      </c>
      <c r="Q65" s="164">
        <f>+ROUND(H65*Parámetros!$B$109,0)</f>
        <v>1</v>
      </c>
      <c r="R65" s="164">
        <f>+ROUND(I65*Parámetros!$B$110,0)</f>
        <v>2</v>
      </c>
      <c r="S65" s="164">
        <f>+ROUND(J65*Parámetros!$B$111,0)</f>
        <v>1</v>
      </c>
      <c r="T65" s="164">
        <f>+ROUND(K65*Parámetros!$B$112,0)</f>
        <v>1</v>
      </c>
      <c r="U65" s="164">
        <f>+ROUND(L65*Parámetros!$B$113,0)</f>
        <v>1</v>
      </c>
      <c r="V65" s="164">
        <f t="shared" si="3"/>
        <v>7</v>
      </c>
      <c r="W65" s="164">
        <f t="shared" si="5"/>
        <v>6</v>
      </c>
      <c r="X65" s="84">
        <f t="shared" si="0"/>
        <v>73</v>
      </c>
      <c r="Y65" s="85">
        <f>+ROUND(M65*Parámetros!$C$105,0)</f>
        <v>0</v>
      </c>
      <c r="Z65" s="85">
        <f>+ROUND(N65*Parámetros!$C$106,0)</f>
        <v>0</v>
      </c>
      <c r="AA65" s="85">
        <f>+ROUND(O65*Parámetros!$C$107,0)</f>
        <v>0</v>
      </c>
      <c r="AB65" s="85">
        <f>+ROUND(P65*Parámetros!$C$108,0)</f>
        <v>0</v>
      </c>
      <c r="AC65" s="85">
        <f>+ROUND(Q65*Parámetros!$C$109,0)</f>
        <v>0</v>
      </c>
      <c r="AD65" s="85">
        <f>+ROUND(R65*Parámetros!$C$110,0)</f>
        <v>0</v>
      </c>
      <c r="AE65" s="85">
        <f>+ROUND(S65*Parámetros!$C$111,0)</f>
        <v>0</v>
      </c>
      <c r="AF65" s="85">
        <f>+ROUND(T65*Parámetros!$C$112,0)</f>
        <v>0</v>
      </c>
      <c r="AG65" s="85">
        <f>+ROUND(U65*Parámetros!$C$113,0)</f>
        <v>1</v>
      </c>
      <c r="AH65" s="85">
        <f t="shared" si="4"/>
        <v>1</v>
      </c>
      <c r="AI65" s="165">
        <f t="shared" si="6"/>
        <v>1</v>
      </c>
      <c r="AJ65" s="84">
        <f t="shared" si="1"/>
        <v>12</v>
      </c>
    </row>
    <row r="66" spans="1:36" x14ac:dyDescent="0.25">
      <c r="A66" s="19">
        <v>43948</v>
      </c>
      <c r="B66" s="162">
        <f t="shared" si="2"/>
        <v>56</v>
      </c>
      <c r="C66" s="81">
        <f>+'Modelo predictivo'!U63</f>
        <v>117.95267527550459</v>
      </c>
      <c r="D66" s="84">
        <f>+$C66*'Estructura Poblacion'!C$19</f>
        <v>4.8116962665171643</v>
      </c>
      <c r="E66" s="84">
        <f>+$C66*'Estructura Poblacion'!D$19</f>
        <v>7.9131727074601077</v>
      </c>
      <c r="F66" s="84">
        <f>+$C66*'Estructura Poblacion'!E$19</f>
        <v>24.014804209580298</v>
      </c>
      <c r="G66" s="84">
        <f>+$C66*'Estructura Poblacion'!F$19</f>
        <v>27.407995747294102</v>
      </c>
      <c r="H66" s="84">
        <f>+$C66*'Estructura Poblacion'!G$19</f>
        <v>21.94675254140116</v>
      </c>
      <c r="I66" s="84">
        <f>+$C66*'Estructura Poblacion'!H$19</f>
        <v>14.93757606789031</v>
      </c>
      <c r="J66" s="84">
        <f>+$C66*'Estructura Poblacion'!I$19</f>
        <v>7.945229311500861</v>
      </c>
      <c r="K66" s="84">
        <f>+$C66*'Estructura Poblacion'!J$19</f>
        <v>4.3765278666639302</v>
      </c>
      <c r="L66" s="84">
        <f>+$C66*'Estructura Poblacion'!K$19</f>
        <v>4.5989205571966609</v>
      </c>
      <c r="M66" s="164">
        <f>+ROUND(D66*Parámetros!$B$105,0)</f>
        <v>0</v>
      </c>
      <c r="N66" s="164">
        <f>+ROUND(E66*Parámetros!$B$106,0)</f>
        <v>0</v>
      </c>
      <c r="O66" s="164">
        <f>+ROUND(F66*Parámetros!$B$107,0)</f>
        <v>0</v>
      </c>
      <c r="P66" s="164">
        <f>+ROUND(G66*Parámetros!$B$108,0)</f>
        <v>1</v>
      </c>
      <c r="Q66" s="164">
        <f>+ROUND(H66*Parámetros!$B$109,0)</f>
        <v>1</v>
      </c>
      <c r="R66" s="164">
        <f>+ROUND(I66*Parámetros!$B$110,0)</f>
        <v>2</v>
      </c>
      <c r="S66" s="164">
        <f>+ROUND(J66*Parámetros!$B$111,0)</f>
        <v>1</v>
      </c>
      <c r="T66" s="164">
        <f>+ROUND(K66*Parámetros!$B$112,0)</f>
        <v>1</v>
      </c>
      <c r="U66" s="164">
        <f>+ROUND(L66*Parámetros!$B$113,0)</f>
        <v>1</v>
      </c>
      <c r="V66" s="164">
        <f t="shared" si="3"/>
        <v>7</v>
      </c>
      <c r="W66" s="164">
        <f t="shared" si="5"/>
        <v>6</v>
      </c>
      <c r="X66" s="84">
        <f t="shared" si="0"/>
        <v>74</v>
      </c>
      <c r="Y66" s="85">
        <f>+ROUND(M66*Parámetros!$C$105,0)</f>
        <v>0</v>
      </c>
      <c r="Z66" s="85">
        <f>+ROUND(N66*Parámetros!$C$106,0)</f>
        <v>0</v>
      </c>
      <c r="AA66" s="85">
        <f>+ROUND(O66*Parámetros!$C$107,0)</f>
        <v>0</v>
      </c>
      <c r="AB66" s="85">
        <f>+ROUND(P66*Parámetros!$C$108,0)</f>
        <v>0</v>
      </c>
      <c r="AC66" s="85">
        <f>+ROUND(Q66*Parámetros!$C$109,0)</f>
        <v>0</v>
      </c>
      <c r="AD66" s="85">
        <f>+ROUND(R66*Parámetros!$C$110,0)</f>
        <v>0</v>
      </c>
      <c r="AE66" s="85">
        <f>+ROUND(S66*Parámetros!$C$111,0)</f>
        <v>0</v>
      </c>
      <c r="AF66" s="85">
        <f>+ROUND(T66*Parámetros!$C$112,0)</f>
        <v>0</v>
      </c>
      <c r="AG66" s="85">
        <f>+ROUND(U66*Parámetros!$C$113,0)</f>
        <v>1</v>
      </c>
      <c r="AH66" s="85">
        <f t="shared" si="4"/>
        <v>1</v>
      </c>
      <c r="AI66" s="165">
        <f t="shared" si="6"/>
        <v>1</v>
      </c>
      <c r="AJ66" s="84">
        <f t="shared" si="1"/>
        <v>12</v>
      </c>
    </row>
    <row r="67" spans="1:36" x14ac:dyDescent="0.25">
      <c r="A67" s="19">
        <v>43949</v>
      </c>
      <c r="B67" s="162">
        <f t="shared" si="2"/>
        <v>57</v>
      </c>
      <c r="C67" s="81">
        <f>+'Modelo predictivo'!U64</f>
        <v>145.01842740178108</v>
      </c>
      <c r="D67" s="84">
        <f>+$C67*'Estructura Poblacion'!C$19</f>
        <v>5.9158016049700439</v>
      </c>
      <c r="E67" s="84">
        <f>+$C67*'Estructura Poblacion'!D$19</f>
        <v>9.7289515402188904</v>
      </c>
      <c r="F67" s="84">
        <f>+$C67*'Estructura Poblacion'!E$19</f>
        <v>29.525308626537289</v>
      </c>
      <c r="G67" s="84">
        <f>+$C67*'Estructura Poblacion'!F$19</f>
        <v>33.697111423912901</v>
      </c>
      <c r="H67" s="84">
        <f>+$C67*'Estructura Poblacion'!G$19</f>
        <v>26.982716014674331</v>
      </c>
      <c r="I67" s="84">
        <f>+$C67*'Estructura Poblacion'!H$19</f>
        <v>18.365194223024094</v>
      </c>
      <c r="J67" s="84">
        <f>+$C67*'Estructura Poblacion'!I$19</f>
        <v>9.768363942650403</v>
      </c>
      <c r="K67" s="84">
        <f>+$C67*'Estructura Poblacion'!J$19</f>
        <v>5.3807782419622603</v>
      </c>
      <c r="L67" s="84">
        <f>+$C67*'Estructura Poblacion'!K$19</f>
        <v>5.6542017838308798</v>
      </c>
      <c r="M67" s="164">
        <f>+ROUND(D67*Parámetros!$B$105,0)</f>
        <v>0</v>
      </c>
      <c r="N67" s="164">
        <f>+ROUND(E67*Parámetros!$B$106,0)</f>
        <v>0</v>
      </c>
      <c r="O67" s="164">
        <f>+ROUND(F67*Parámetros!$B$107,0)</f>
        <v>0</v>
      </c>
      <c r="P67" s="164">
        <f>+ROUND(G67*Parámetros!$B$108,0)</f>
        <v>1</v>
      </c>
      <c r="Q67" s="164">
        <f>+ROUND(H67*Parámetros!$B$109,0)</f>
        <v>1</v>
      </c>
      <c r="R67" s="164">
        <f>+ROUND(I67*Parámetros!$B$110,0)</f>
        <v>2</v>
      </c>
      <c r="S67" s="164">
        <f>+ROUND(J67*Parámetros!$B$111,0)</f>
        <v>2</v>
      </c>
      <c r="T67" s="164">
        <f>+ROUND(K67*Parámetros!$B$112,0)</f>
        <v>1</v>
      </c>
      <c r="U67" s="164">
        <f>+ROUND(L67*Parámetros!$B$113,0)</f>
        <v>2</v>
      </c>
      <c r="V67" s="164">
        <f t="shared" si="3"/>
        <v>9</v>
      </c>
      <c r="W67" s="164">
        <f t="shared" si="5"/>
        <v>6</v>
      </c>
      <c r="X67" s="84">
        <f t="shared" si="0"/>
        <v>77</v>
      </c>
      <c r="Y67" s="85">
        <f>+ROUND(M67*Parámetros!$C$105,0)</f>
        <v>0</v>
      </c>
      <c r="Z67" s="85">
        <f>+ROUND(N67*Parámetros!$C$106,0)</f>
        <v>0</v>
      </c>
      <c r="AA67" s="85">
        <f>+ROUND(O67*Parámetros!$C$107,0)</f>
        <v>0</v>
      </c>
      <c r="AB67" s="85">
        <f>+ROUND(P67*Parámetros!$C$108,0)</f>
        <v>0</v>
      </c>
      <c r="AC67" s="85">
        <f>+ROUND(Q67*Parámetros!$C$109,0)</f>
        <v>0</v>
      </c>
      <c r="AD67" s="85">
        <f>+ROUND(R67*Parámetros!$C$110,0)</f>
        <v>0</v>
      </c>
      <c r="AE67" s="85">
        <f>+ROUND(S67*Parámetros!$C$111,0)</f>
        <v>1</v>
      </c>
      <c r="AF67" s="85">
        <f>+ROUND(T67*Parámetros!$C$112,0)</f>
        <v>0</v>
      </c>
      <c r="AG67" s="85">
        <f>+ROUND(U67*Parámetros!$C$113,0)</f>
        <v>1</v>
      </c>
      <c r="AH67" s="85">
        <f t="shared" si="4"/>
        <v>2</v>
      </c>
      <c r="AI67" s="165">
        <f t="shared" si="6"/>
        <v>1</v>
      </c>
      <c r="AJ67" s="84">
        <f t="shared" si="1"/>
        <v>13</v>
      </c>
    </row>
    <row r="68" spans="1:36" x14ac:dyDescent="0.25">
      <c r="A68" s="19">
        <v>43950</v>
      </c>
      <c r="B68" s="162">
        <f t="shared" si="2"/>
        <v>58</v>
      </c>
      <c r="C68" s="81">
        <f>+'Modelo predictivo'!U65</f>
        <v>149.09985279291868</v>
      </c>
      <c r="D68" s="84">
        <f>+$C68*'Estructura Poblacion'!C$19</f>
        <v>6.0822970173948567</v>
      </c>
      <c r="E68" s="84">
        <f>+$C68*'Estructura Poblacion'!D$19</f>
        <v>10.002764948327252</v>
      </c>
      <c r="F68" s="84">
        <f>+$C68*'Estructura Poblacion'!E$19</f>
        <v>30.356274362882345</v>
      </c>
      <c r="G68" s="84">
        <f>+$C68*'Estructura Poblacion'!F$19</f>
        <v>34.645489148300371</v>
      </c>
      <c r="H68" s="84">
        <f>+$C68*'Estructura Poblacion'!G$19</f>
        <v>27.742122555189567</v>
      </c>
      <c r="I68" s="84">
        <f>+$C68*'Estructura Poblacion'!H$19</f>
        <v>18.882067639444159</v>
      </c>
      <c r="J68" s="84">
        <f>+$C68*'Estructura Poblacion'!I$19</f>
        <v>10.04328658068831</v>
      </c>
      <c r="K68" s="84">
        <f>+$C68*'Estructura Poblacion'!J$19</f>
        <v>5.5322158580934895</v>
      </c>
      <c r="L68" s="84">
        <f>+$C68*'Estructura Poblacion'!K$19</f>
        <v>5.8133346825983327</v>
      </c>
      <c r="M68" s="164">
        <f>+ROUND(D68*Parámetros!$B$105,0)</f>
        <v>0</v>
      </c>
      <c r="N68" s="164">
        <f>+ROUND(E68*Parámetros!$B$106,0)</f>
        <v>0</v>
      </c>
      <c r="O68" s="164">
        <f>+ROUND(F68*Parámetros!$B$107,0)</f>
        <v>0</v>
      </c>
      <c r="P68" s="164">
        <f>+ROUND(G68*Parámetros!$B$108,0)</f>
        <v>1</v>
      </c>
      <c r="Q68" s="164">
        <f>+ROUND(H68*Parámetros!$B$109,0)</f>
        <v>1</v>
      </c>
      <c r="R68" s="164">
        <f>+ROUND(I68*Parámetros!$B$110,0)</f>
        <v>2</v>
      </c>
      <c r="S68" s="164">
        <f>+ROUND(J68*Parámetros!$B$111,0)</f>
        <v>2</v>
      </c>
      <c r="T68" s="164">
        <f>+ROUND(K68*Parámetros!$B$112,0)</f>
        <v>1</v>
      </c>
      <c r="U68" s="164">
        <f>+ROUND(L68*Parámetros!$B$113,0)</f>
        <v>2</v>
      </c>
      <c r="V68" s="164">
        <f t="shared" si="3"/>
        <v>9</v>
      </c>
      <c r="W68" s="164">
        <f t="shared" si="5"/>
        <v>6</v>
      </c>
      <c r="X68" s="84">
        <f t="shared" si="0"/>
        <v>80</v>
      </c>
      <c r="Y68" s="85">
        <f>+ROUND(M68*Parámetros!$C$105,0)</f>
        <v>0</v>
      </c>
      <c r="Z68" s="85">
        <f>+ROUND(N68*Parámetros!$C$106,0)</f>
        <v>0</v>
      </c>
      <c r="AA68" s="85">
        <f>+ROUND(O68*Parámetros!$C$107,0)</f>
        <v>0</v>
      </c>
      <c r="AB68" s="85">
        <f>+ROUND(P68*Parámetros!$C$108,0)</f>
        <v>0</v>
      </c>
      <c r="AC68" s="85">
        <f>+ROUND(Q68*Parámetros!$C$109,0)</f>
        <v>0</v>
      </c>
      <c r="AD68" s="85">
        <f>+ROUND(R68*Parámetros!$C$110,0)</f>
        <v>0</v>
      </c>
      <c r="AE68" s="85">
        <f>+ROUND(S68*Parámetros!$C$111,0)</f>
        <v>1</v>
      </c>
      <c r="AF68" s="85">
        <f>+ROUND(T68*Parámetros!$C$112,0)</f>
        <v>0</v>
      </c>
      <c r="AG68" s="85">
        <f>+ROUND(U68*Parámetros!$C$113,0)</f>
        <v>1</v>
      </c>
      <c r="AH68" s="85">
        <f t="shared" si="4"/>
        <v>2</v>
      </c>
      <c r="AI68" s="165">
        <f t="shared" si="6"/>
        <v>1</v>
      </c>
      <c r="AJ68" s="84">
        <f t="shared" si="1"/>
        <v>14</v>
      </c>
    </row>
    <row r="69" spans="1:36" ht="15.75" thickBot="1" x14ac:dyDescent="0.3">
      <c r="A69" s="166">
        <v>43951</v>
      </c>
      <c r="B69" s="162">
        <f t="shared" si="2"/>
        <v>59</v>
      </c>
      <c r="C69" s="81">
        <f>+'Modelo predictivo'!U66</f>
        <v>153.2960842102766</v>
      </c>
      <c r="D69" s="84">
        <f>+$C69*'Estructura Poblacion'!C$19</f>
        <v>6.2534757634231486</v>
      </c>
      <c r="E69" s="84">
        <f>+$C69*'Estructura Poblacion'!D$19</f>
        <v>10.284280427721548</v>
      </c>
      <c r="F69" s="84">
        <f>+$C69*'Estructura Poblacion'!E$19</f>
        <v>31.21061425530586</v>
      </c>
      <c r="G69" s="84">
        <f>+$C69*'Estructura Poblacion'!F$19</f>
        <v>35.620543699398731</v>
      </c>
      <c r="H69" s="84">
        <f>+$C69*'Estructura Poblacion'!G$19</f>
        <v>28.522890369977173</v>
      </c>
      <c r="I69" s="84">
        <f>+$C69*'Estructura Poblacion'!H$19</f>
        <v>19.413480138981356</v>
      </c>
      <c r="J69" s="84">
        <f>+$C69*'Estructura Poblacion'!I$19</f>
        <v>10.325942491435226</v>
      </c>
      <c r="K69" s="84">
        <f>+$C69*'Estructura Poblacion'!J$19</f>
        <v>5.6879132485099619</v>
      </c>
      <c r="L69" s="84">
        <f>+$C69*'Estructura Poblacion'!K$19</f>
        <v>5.9769438155236081</v>
      </c>
      <c r="M69" s="164">
        <f>+ROUND(D69*Parámetros!$B$105,0)</f>
        <v>0</v>
      </c>
      <c r="N69" s="164">
        <f>+ROUND(E69*Parámetros!$B$106,0)</f>
        <v>0</v>
      </c>
      <c r="O69" s="164">
        <f>+ROUND(F69*Parámetros!$B$107,0)</f>
        <v>0</v>
      </c>
      <c r="P69" s="164">
        <f>+ROUND(G69*Parámetros!$B$108,0)</f>
        <v>1</v>
      </c>
      <c r="Q69" s="164">
        <f>+ROUND(H69*Parámetros!$B$109,0)</f>
        <v>1</v>
      </c>
      <c r="R69" s="164">
        <f>+ROUND(I69*Parámetros!$B$110,0)</f>
        <v>2</v>
      </c>
      <c r="S69" s="164">
        <f>+ROUND(J69*Parámetros!$B$111,0)</f>
        <v>2</v>
      </c>
      <c r="T69" s="164">
        <f>+ROUND(K69*Parámetros!$B$112,0)</f>
        <v>1</v>
      </c>
      <c r="U69" s="164">
        <f>+ROUND(L69*Parámetros!$B$113,0)</f>
        <v>2</v>
      </c>
      <c r="V69" s="164">
        <f t="shared" si="3"/>
        <v>9</v>
      </c>
      <c r="W69" s="164">
        <f t="shared" si="5"/>
        <v>6</v>
      </c>
      <c r="X69" s="84">
        <f t="shared" si="0"/>
        <v>83</v>
      </c>
      <c r="Y69" s="85">
        <f>+ROUND(M69*Parámetros!$C$105,0)</f>
        <v>0</v>
      </c>
      <c r="Z69" s="85">
        <f>+ROUND(N69*Parámetros!$C$106,0)</f>
        <v>0</v>
      </c>
      <c r="AA69" s="85">
        <f>+ROUND(O69*Parámetros!$C$107,0)</f>
        <v>0</v>
      </c>
      <c r="AB69" s="85">
        <f>+ROUND(P69*Parámetros!$C$108,0)</f>
        <v>0</v>
      </c>
      <c r="AC69" s="85">
        <f>+ROUND(Q69*Parámetros!$C$109,0)</f>
        <v>0</v>
      </c>
      <c r="AD69" s="85">
        <f>+ROUND(R69*Parámetros!$C$110,0)</f>
        <v>0</v>
      </c>
      <c r="AE69" s="85">
        <f>+ROUND(S69*Parámetros!$C$111,0)</f>
        <v>1</v>
      </c>
      <c r="AF69" s="85">
        <f>+ROUND(T69*Parámetros!$C$112,0)</f>
        <v>0</v>
      </c>
      <c r="AG69" s="85">
        <f>+ROUND(U69*Parámetros!$C$113,0)</f>
        <v>1</v>
      </c>
      <c r="AH69" s="85">
        <f t="shared" si="4"/>
        <v>2</v>
      </c>
      <c r="AI69" s="165">
        <f t="shared" si="6"/>
        <v>1</v>
      </c>
      <c r="AJ69" s="84">
        <f t="shared" si="1"/>
        <v>15</v>
      </c>
    </row>
    <row r="70" spans="1:36" x14ac:dyDescent="0.25">
      <c r="A70" s="18">
        <v>43952</v>
      </c>
      <c r="B70" s="162">
        <f t="shared" si="2"/>
        <v>60</v>
      </c>
      <c r="C70" s="81">
        <f>+'Modelo predictivo'!U67</f>
        <v>157.61034745723009</v>
      </c>
      <c r="D70" s="84">
        <f>+$C70*'Estructura Poblacion'!C$19</f>
        <v>6.429469434695557</v>
      </c>
      <c r="E70" s="84">
        <f>+$C70*'Estructura Poblacion'!D$19</f>
        <v>10.57371439010392</v>
      </c>
      <c r="F70" s="84">
        <f>+$C70*'Estructura Poblacion'!E$19</f>
        <v>32.08898506751661</v>
      </c>
      <c r="G70" s="84">
        <f>+$C70*'Estructura Poblacion'!F$19</f>
        <v>36.623024638885859</v>
      </c>
      <c r="H70" s="84">
        <f>+$C70*'Estructura Poblacion'!G$19</f>
        <v>29.325619665079589</v>
      </c>
      <c r="I70" s="84">
        <f>+$C70*'Estructura Poblacion'!H$19</f>
        <v>19.959840238722599</v>
      </c>
      <c r="J70" s="84">
        <f>+$C70*'Estructura Poblacion'!I$19</f>
        <v>10.616548963286435</v>
      </c>
      <c r="K70" s="84">
        <f>+$C70*'Estructura Poblacion'!J$19</f>
        <v>5.8479901037429105</v>
      </c>
      <c r="L70" s="84">
        <f>+$C70*'Estructura Poblacion'!K$19</f>
        <v>6.1451549551966123</v>
      </c>
      <c r="M70" s="164">
        <f>+ROUND(D70*Parámetros!$B$105,0)</f>
        <v>0</v>
      </c>
      <c r="N70" s="164">
        <f>+ROUND(E70*Parámetros!$B$106,0)</f>
        <v>0</v>
      </c>
      <c r="O70" s="164">
        <f>+ROUND(F70*Parámetros!$B$107,0)</f>
        <v>0</v>
      </c>
      <c r="P70" s="164">
        <f>+ROUND(G70*Parámetros!$B$108,0)</f>
        <v>1</v>
      </c>
      <c r="Q70" s="164">
        <f>+ROUND(H70*Parámetros!$B$109,0)</f>
        <v>1</v>
      </c>
      <c r="R70" s="164">
        <f>+ROUND(I70*Parámetros!$B$110,0)</f>
        <v>2</v>
      </c>
      <c r="S70" s="164">
        <f>+ROUND(J70*Parámetros!$B$111,0)</f>
        <v>2</v>
      </c>
      <c r="T70" s="164">
        <f>+ROUND(K70*Parámetros!$B$112,0)</f>
        <v>1</v>
      </c>
      <c r="U70" s="164">
        <f>+ROUND(L70*Parámetros!$B$113,0)</f>
        <v>2</v>
      </c>
      <c r="V70" s="164">
        <f t="shared" si="3"/>
        <v>9</v>
      </c>
      <c r="W70" s="164">
        <f t="shared" si="5"/>
        <v>6</v>
      </c>
      <c r="X70" s="84">
        <f t="shared" si="0"/>
        <v>86</v>
      </c>
      <c r="Y70" s="85">
        <f>+ROUND(M70*Parámetros!$C$105,0)</f>
        <v>0</v>
      </c>
      <c r="Z70" s="85">
        <f>+ROUND(N70*Parámetros!$C$106,0)</f>
        <v>0</v>
      </c>
      <c r="AA70" s="85">
        <f>+ROUND(O70*Parámetros!$C$107,0)</f>
        <v>0</v>
      </c>
      <c r="AB70" s="85">
        <f>+ROUND(P70*Parámetros!$C$108,0)</f>
        <v>0</v>
      </c>
      <c r="AC70" s="85">
        <f>+ROUND(Q70*Parámetros!$C$109,0)</f>
        <v>0</v>
      </c>
      <c r="AD70" s="85">
        <f>+ROUND(R70*Parámetros!$C$110,0)</f>
        <v>0</v>
      </c>
      <c r="AE70" s="85">
        <f>+ROUND(S70*Parámetros!$C$111,0)</f>
        <v>1</v>
      </c>
      <c r="AF70" s="85">
        <f>+ROUND(T70*Parámetros!$C$112,0)</f>
        <v>0</v>
      </c>
      <c r="AG70" s="85">
        <f>+ROUND(U70*Parámetros!$C$113,0)</f>
        <v>1</v>
      </c>
      <c r="AH70" s="85">
        <f t="shared" si="4"/>
        <v>2</v>
      </c>
      <c r="AI70" s="165">
        <f t="shared" si="6"/>
        <v>1</v>
      </c>
      <c r="AJ70" s="84">
        <f t="shared" si="1"/>
        <v>16</v>
      </c>
    </row>
    <row r="71" spans="1:36" x14ac:dyDescent="0.25">
      <c r="A71" s="19">
        <v>43953</v>
      </c>
      <c r="B71" s="162">
        <f t="shared" si="2"/>
        <v>61</v>
      </c>
      <c r="C71" s="81">
        <f>+'Modelo predictivo'!U68</f>
        <v>162.04595877975225</v>
      </c>
      <c r="D71" s="84">
        <f>+$C71*'Estructura Poblacion'!C$19</f>
        <v>6.610413312318089</v>
      </c>
      <c r="E71" s="84">
        <f>+$C71*'Estructura Poblacion'!D$19</f>
        <v>10.871289314761629</v>
      </c>
      <c r="F71" s="84">
        <f>+$C71*'Estructura Poblacion'!E$19</f>
        <v>32.992061977059912</v>
      </c>
      <c r="G71" s="84">
        <f>+$C71*'Estructura Poblacion'!F$19</f>
        <v>37.65370254407437</v>
      </c>
      <c r="H71" s="84">
        <f>+$C71*'Estructura Poblacion'!G$19</f>
        <v>30.150927474655376</v>
      </c>
      <c r="I71" s="84">
        <f>+$C71*'Estructura Poblacion'!H$19</f>
        <v>20.521567909443181</v>
      </c>
      <c r="J71" s="84">
        <f>+$C71*'Estructura Poblacion'!I$19</f>
        <v>10.915329376802388</v>
      </c>
      <c r="K71" s="84">
        <f>+$C71*'Estructura Poblacion'!J$19</f>
        <v>6.0125694701147703</v>
      </c>
      <c r="L71" s="84">
        <f>+$C71*'Estructura Poblacion'!K$19</f>
        <v>6.3180974005225448</v>
      </c>
      <c r="M71" s="164">
        <f>+ROUND(D71*Parámetros!$B$105,0)</f>
        <v>0</v>
      </c>
      <c r="N71" s="164">
        <f>+ROUND(E71*Parámetros!$B$106,0)</f>
        <v>0</v>
      </c>
      <c r="O71" s="164">
        <f>+ROUND(F71*Parámetros!$B$107,0)</f>
        <v>0</v>
      </c>
      <c r="P71" s="164">
        <f>+ROUND(G71*Parámetros!$B$108,0)</f>
        <v>1</v>
      </c>
      <c r="Q71" s="164">
        <f>+ROUND(H71*Parámetros!$B$109,0)</f>
        <v>1</v>
      </c>
      <c r="R71" s="164">
        <f>+ROUND(I71*Parámetros!$B$110,0)</f>
        <v>2</v>
      </c>
      <c r="S71" s="164">
        <f>+ROUND(J71*Parámetros!$B$111,0)</f>
        <v>2</v>
      </c>
      <c r="T71" s="164">
        <f>+ROUND(K71*Parámetros!$B$112,0)</f>
        <v>1</v>
      </c>
      <c r="U71" s="164">
        <f>+ROUND(L71*Parámetros!$B$113,0)</f>
        <v>2</v>
      </c>
      <c r="V71" s="164">
        <f t="shared" si="3"/>
        <v>9</v>
      </c>
      <c r="W71" s="164">
        <f t="shared" si="5"/>
        <v>6</v>
      </c>
      <c r="X71" s="84">
        <f t="shared" si="0"/>
        <v>89</v>
      </c>
      <c r="Y71" s="85">
        <f>+ROUND(M71*Parámetros!$C$105,0)</f>
        <v>0</v>
      </c>
      <c r="Z71" s="85">
        <f>+ROUND(N71*Parámetros!$C$106,0)</f>
        <v>0</v>
      </c>
      <c r="AA71" s="85">
        <f>+ROUND(O71*Parámetros!$C$107,0)</f>
        <v>0</v>
      </c>
      <c r="AB71" s="85">
        <f>+ROUND(P71*Parámetros!$C$108,0)</f>
        <v>0</v>
      </c>
      <c r="AC71" s="85">
        <f>+ROUND(Q71*Parámetros!$C$109,0)</f>
        <v>0</v>
      </c>
      <c r="AD71" s="85">
        <f>+ROUND(R71*Parámetros!$C$110,0)</f>
        <v>0</v>
      </c>
      <c r="AE71" s="85">
        <f>+ROUND(S71*Parámetros!$C$111,0)</f>
        <v>1</v>
      </c>
      <c r="AF71" s="85">
        <f>+ROUND(T71*Parámetros!$C$112,0)</f>
        <v>0</v>
      </c>
      <c r="AG71" s="85">
        <f>+ROUND(U71*Parámetros!$C$113,0)</f>
        <v>1</v>
      </c>
      <c r="AH71" s="85">
        <f t="shared" si="4"/>
        <v>2</v>
      </c>
      <c r="AI71" s="165">
        <f t="shared" si="6"/>
        <v>1</v>
      </c>
      <c r="AJ71" s="84">
        <f t="shared" si="1"/>
        <v>17</v>
      </c>
    </row>
    <row r="72" spans="1:36" x14ac:dyDescent="0.25">
      <c r="A72" s="19">
        <v>43954</v>
      </c>
      <c r="B72" s="162">
        <f t="shared" si="2"/>
        <v>62</v>
      </c>
      <c r="C72" s="81">
        <f>+'Modelo predictivo'!U69</f>
        <v>166.60632736980915</v>
      </c>
      <c r="D72" s="84">
        <f>+$C72*'Estructura Poblacion'!C$19</f>
        <v>6.7964464689842341</v>
      </c>
      <c r="E72" s="84">
        <f>+$C72*'Estructura Poblacion'!D$19</f>
        <v>11.177233916514046</v>
      </c>
      <c r="F72" s="84">
        <f>+$C72*'Estructura Poblacion'!E$19</f>
        <v>33.920539085001181</v>
      </c>
      <c r="G72" s="84">
        <f>+$C72*'Estructura Poblacion'!F$19</f>
        <v>38.713369589611318</v>
      </c>
      <c r="H72" s="84">
        <f>+$C72*'Estructura Poblacion'!G$19</f>
        <v>30.999448126771032</v>
      </c>
      <c r="I72" s="84">
        <f>+$C72*'Estructura Poblacion'!H$19</f>
        <v>21.099094892637765</v>
      </c>
      <c r="J72" s="84">
        <f>+$C72*'Estructura Poblacion'!I$19</f>
        <v>11.22251337333606</v>
      </c>
      <c r="K72" s="84">
        <f>+$C72*'Estructura Poblacion'!J$19</f>
        <v>6.1817778426254</v>
      </c>
      <c r="L72" s="84">
        <f>+$C72*'Estructura Poblacion'!K$19</f>
        <v>6.49590407432812</v>
      </c>
      <c r="M72" s="164">
        <f>+ROUND(D72*Parámetros!$B$105,0)</f>
        <v>0</v>
      </c>
      <c r="N72" s="164">
        <f>+ROUND(E72*Parámetros!$B$106,0)</f>
        <v>0</v>
      </c>
      <c r="O72" s="164">
        <f>+ROUND(F72*Parámetros!$B$107,0)</f>
        <v>0</v>
      </c>
      <c r="P72" s="164">
        <f>+ROUND(G72*Parámetros!$B$108,0)</f>
        <v>1</v>
      </c>
      <c r="Q72" s="164">
        <f>+ROUND(H72*Parámetros!$B$109,0)</f>
        <v>2</v>
      </c>
      <c r="R72" s="164">
        <f>+ROUND(I72*Parámetros!$B$110,0)</f>
        <v>2</v>
      </c>
      <c r="S72" s="164">
        <f>+ROUND(J72*Parámetros!$B$111,0)</f>
        <v>2</v>
      </c>
      <c r="T72" s="164">
        <f>+ROUND(K72*Parámetros!$B$112,0)</f>
        <v>2</v>
      </c>
      <c r="U72" s="164">
        <f>+ROUND(L72*Parámetros!$B$113,0)</f>
        <v>2</v>
      </c>
      <c r="V72" s="164">
        <f t="shared" si="3"/>
        <v>11</v>
      </c>
      <c r="W72" s="164">
        <f t="shared" si="5"/>
        <v>6</v>
      </c>
      <c r="X72" s="84">
        <f t="shared" si="0"/>
        <v>94</v>
      </c>
      <c r="Y72" s="85">
        <f>+ROUND(M72*Parámetros!$C$105,0)</f>
        <v>0</v>
      </c>
      <c r="Z72" s="85">
        <f>+ROUND(N72*Parámetros!$C$106,0)</f>
        <v>0</v>
      </c>
      <c r="AA72" s="85">
        <f>+ROUND(O72*Parámetros!$C$107,0)</f>
        <v>0</v>
      </c>
      <c r="AB72" s="85">
        <f>+ROUND(P72*Parámetros!$C$108,0)</f>
        <v>0</v>
      </c>
      <c r="AC72" s="85">
        <f>+ROUND(Q72*Parámetros!$C$109,0)</f>
        <v>0</v>
      </c>
      <c r="AD72" s="85">
        <f>+ROUND(R72*Parámetros!$C$110,0)</f>
        <v>0</v>
      </c>
      <c r="AE72" s="85">
        <f>+ROUND(S72*Parámetros!$C$111,0)</f>
        <v>1</v>
      </c>
      <c r="AF72" s="85">
        <f>+ROUND(T72*Parámetros!$C$112,0)</f>
        <v>1</v>
      </c>
      <c r="AG72" s="85">
        <f>+ROUND(U72*Parámetros!$C$113,0)</f>
        <v>1</v>
      </c>
      <c r="AH72" s="85">
        <f t="shared" si="4"/>
        <v>3</v>
      </c>
      <c r="AI72" s="165">
        <f t="shared" si="6"/>
        <v>1</v>
      </c>
      <c r="AJ72" s="84">
        <f t="shared" si="1"/>
        <v>19</v>
      </c>
    </row>
    <row r="73" spans="1:36" x14ac:dyDescent="0.25">
      <c r="A73" s="19">
        <v>43955</v>
      </c>
      <c r="B73" s="162">
        <f t="shared" si="2"/>
        <v>63</v>
      </c>
      <c r="C73" s="81">
        <f>+'Modelo predictivo'!U70</f>
        <v>171.29495798796415</v>
      </c>
      <c r="D73" s="84">
        <f>+$C73*'Estructura Poblacion'!C$19</f>
        <v>6.9877118759600405</v>
      </c>
      <c r="E73" s="84">
        <f>+$C73*'Estructura Poblacion'!D$19</f>
        <v>11.491783321657136</v>
      </c>
      <c r="F73" s="84">
        <f>+$C73*'Estructura Poblacion'!E$19</f>
        <v>34.875129949880183</v>
      </c>
      <c r="G73" s="84">
        <f>+$C73*'Estructura Poblacion'!F$19</f>
        <v>39.802840156877984</v>
      </c>
      <c r="H73" s="84">
        <f>+$C73*'Estructura Poblacion'!G$19</f>
        <v>31.871833731373371</v>
      </c>
      <c r="I73" s="84">
        <f>+$C73*'Estructura Poblacion'!H$19</f>
        <v>21.692865032648101</v>
      </c>
      <c r="J73" s="84">
        <f>+$C73*'Estructura Poblacion'!I$19</f>
        <v>11.538337031690181</v>
      </c>
      <c r="K73" s="84">
        <f>+$C73*'Estructura Poblacion'!J$19</f>
        <v>6.3557452622614559</v>
      </c>
      <c r="L73" s="84">
        <f>+$C73*'Estructura Poblacion'!K$19</f>
        <v>6.6787116256157057</v>
      </c>
      <c r="M73" s="164">
        <f>+ROUND(D73*Parámetros!$B$105,0)</f>
        <v>0</v>
      </c>
      <c r="N73" s="164">
        <f>+ROUND(E73*Parámetros!$B$106,0)</f>
        <v>0</v>
      </c>
      <c r="O73" s="164">
        <f>+ROUND(F73*Parámetros!$B$107,0)</f>
        <v>0</v>
      </c>
      <c r="P73" s="164">
        <f>+ROUND(G73*Parámetros!$B$108,0)</f>
        <v>1</v>
      </c>
      <c r="Q73" s="164">
        <f>+ROUND(H73*Parámetros!$B$109,0)</f>
        <v>2</v>
      </c>
      <c r="R73" s="164">
        <f>+ROUND(I73*Parámetros!$B$110,0)</f>
        <v>2</v>
      </c>
      <c r="S73" s="164">
        <f>+ROUND(J73*Parámetros!$B$111,0)</f>
        <v>2</v>
      </c>
      <c r="T73" s="164">
        <f>+ROUND(K73*Parámetros!$B$112,0)</f>
        <v>2</v>
      </c>
      <c r="U73" s="164">
        <f>+ROUND(L73*Parámetros!$B$113,0)</f>
        <v>2</v>
      </c>
      <c r="V73" s="164">
        <f t="shared" si="3"/>
        <v>11</v>
      </c>
      <c r="W73" s="164">
        <f t="shared" si="5"/>
        <v>6</v>
      </c>
      <c r="X73" s="84">
        <f t="shared" si="0"/>
        <v>99</v>
      </c>
      <c r="Y73" s="85">
        <f>+ROUND(M73*Parámetros!$C$105,0)</f>
        <v>0</v>
      </c>
      <c r="Z73" s="85">
        <f>+ROUND(N73*Parámetros!$C$106,0)</f>
        <v>0</v>
      </c>
      <c r="AA73" s="85">
        <f>+ROUND(O73*Parámetros!$C$107,0)</f>
        <v>0</v>
      </c>
      <c r="AB73" s="85">
        <f>+ROUND(P73*Parámetros!$C$108,0)</f>
        <v>0</v>
      </c>
      <c r="AC73" s="85">
        <f>+ROUND(Q73*Parámetros!$C$109,0)</f>
        <v>0</v>
      </c>
      <c r="AD73" s="85">
        <f>+ROUND(R73*Parámetros!$C$110,0)</f>
        <v>0</v>
      </c>
      <c r="AE73" s="85">
        <f>+ROUND(S73*Parámetros!$C$111,0)</f>
        <v>1</v>
      </c>
      <c r="AF73" s="85">
        <f>+ROUND(T73*Parámetros!$C$112,0)</f>
        <v>1</v>
      </c>
      <c r="AG73" s="85">
        <f>+ROUND(U73*Parámetros!$C$113,0)</f>
        <v>1</v>
      </c>
      <c r="AH73" s="85">
        <f t="shared" si="4"/>
        <v>3</v>
      </c>
      <c r="AI73" s="165">
        <f t="shared" si="6"/>
        <v>1</v>
      </c>
      <c r="AJ73" s="84">
        <f t="shared" si="1"/>
        <v>21</v>
      </c>
    </row>
    <row r="74" spans="1:36" x14ac:dyDescent="0.25">
      <c r="A74" s="19">
        <v>43956</v>
      </c>
      <c r="B74" s="162">
        <f t="shared" si="2"/>
        <v>64</v>
      </c>
      <c r="C74" s="81">
        <f>+'Modelo predictivo'!U71</f>
        <v>176.11545360088348</v>
      </c>
      <c r="D74" s="84">
        <f>+$C74*'Estructura Poblacion'!C$19</f>
        <v>7.1843565106770555</v>
      </c>
      <c r="E74" s="84">
        <f>+$C74*'Estructura Poblacion'!D$19</f>
        <v>11.815179244907604</v>
      </c>
      <c r="F74" s="84">
        <f>+$C74*'Estructura Poblacion'!E$19</f>
        <v>35.856568124699088</v>
      </c>
      <c r="G74" s="84">
        <f>+$C74*'Estructura Poblacion'!F$19</f>
        <v>40.922951446852096</v>
      </c>
      <c r="H74" s="84">
        <f>+$C74*'Estructura Poblacion'!G$19</f>
        <v>32.768754671034507</v>
      </c>
      <c r="I74" s="84">
        <f>+$C74*'Estructura Poblacion'!H$19</f>
        <v>22.303334610677823</v>
      </c>
      <c r="J74" s="84">
        <f>+$C74*'Estructura Poblacion'!I$19</f>
        <v>11.863043045778204</v>
      </c>
      <c r="K74" s="84">
        <f>+$C74*'Estructura Poblacion'!J$19</f>
        <v>6.5346054138586611</v>
      </c>
      <c r="L74" s="84">
        <f>+$C74*'Estructura Poblacion'!K$19</f>
        <v>6.8666605323984493</v>
      </c>
      <c r="M74" s="164">
        <f>+ROUND(D74*Parámetros!$B$105,0)</f>
        <v>0</v>
      </c>
      <c r="N74" s="164">
        <f>+ROUND(E74*Parámetros!$B$106,0)</f>
        <v>0</v>
      </c>
      <c r="O74" s="164">
        <f>+ROUND(F74*Parámetros!$B$107,0)</f>
        <v>0</v>
      </c>
      <c r="P74" s="164">
        <f>+ROUND(G74*Parámetros!$B$108,0)</f>
        <v>1</v>
      </c>
      <c r="Q74" s="164">
        <f>+ROUND(H74*Parámetros!$B$109,0)</f>
        <v>2</v>
      </c>
      <c r="R74" s="164">
        <f>+ROUND(I74*Parámetros!$B$110,0)</f>
        <v>2</v>
      </c>
      <c r="S74" s="164">
        <f>+ROUND(J74*Parámetros!$B$111,0)</f>
        <v>2</v>
      </c>
      <c r="T74" s="164">
        <f>+ROUND(K74*Parámetros!$B$112,0)</f>
        <v>2</v>
      </c>
      <c r="U74" s="164">
        <f>+ROUND(L74*Parámetros!$B$113,0)</f>
        <v>2</v>
      </c>
      <c r="V74" s="164">
        <f t="shared" si="3"/>
        <v>11</v>
      </c>
      <c r="W74" s="164">
        <f t="shared" si="5"/>
        <v>6</v>
      </c>
      <c r="X74" s="84">
        <f t="shared" si="0"/>
        <v>104</v>
      </c>
      <c r="Y74" s="85">
        <f>+ROUND(M74*Parámetros!$C$105,0)</f>
        <v>0</v>
      </c>
      <c r="Z74" s="85">
        <f>+ROUND(N74*Parámetros!$C$106,0)</f>
        <v>0</v>
      </c>
      <c r="AA74" s="85">
        <f>+ROUND(O74*Parámetros!$C$107,0)</f>
        <v>0</v>
      </c>
      <c r="AB74" s="85">
        <f>+ROUND(P74*Parámetros!$C$108,0)</f>
        <v>0</v>
      </c>
      <c r="AC74" s="85">
        <f>+ROUND(Q74*Parámetros!$C$109,0)</f>
        <v>0</v>
      </c>
      <c r="AD74" s="85">
        <f>+ROUND(R74*Parámetros!$C$110,0)</f>
        <v>0</v>
      </c>
      <c r="AE74" s="85">
        <f>+ROUND(S74*Parámetros!$C$111,0)</f>
        <v>1</v>
      </c>
      <c r="AF74" s="85">
        <f>+ROUND(T74*Parámetros!$C$112,0)</f>
        <v>1</v>
      </c>
      <c r="AG74" s="85">
        <f>+ROUND(U74*Parámetros!$C$113,0)</f>
        <v>1</v>
      </c>
      <c r="AH74" s="85">
        <f t="shared" si="4"/>
        <v>3</v>
      </c>
      <c r="AI74" s="165">
        <f t="shared" si="6"/>
        <v>1</v>
      </c>
      <c r="AJ74" s="84">
        <f t="shared" si="1"/>
        <v>23</v>
      </c>
    </row>
    <row r="75" spans="1:36" x14ac:dyDescent="0.25">
      <c r="A75" s="19">
        <v>43957</v>
      </c>
      <c r="B75" s="162">
        <f t="shared" si="2"/>
        <v>65</v>
      </c>
      <c r="C75" s="81">
        <f>+'Modelo predictivo'!U72</f>
        <v>201.90769170224667</v>
      </c>
      <c r="D75" s="84">
        <f>+$C75*'Estructura Poblacion'!C$19</f>
        <v>8.2365108216121623</v>
      </c>
      <c r="E75" s="84">
        <f>+$C75*'Estructura Poblacion'!D$19</f>
        <v>13.545520961458779</v>
      </c>
      <c r="F75" s="84">
        <f>+$C75*'Estructura Poblacion'!E$19</f>
        <v>41.107788978184423</v>
      </c>
      <c r="G75" s="84">
        <f>+$C75*'Estructura Poblacion'!F$19</f>
        <v>46.916147875370619</v>
      </c>
      <c r="H75" s="84">
        <f>+$C75*'Estructura Poblacion'!G$19</f>
        <v>37.567762966330633</v>
      </c>
      <c r="I75" s="84">
        <f>+$C75*'Estructura Poblacion'!H$19</f>
        <v>25.569674417726365</v>
      </c>
      <c r="J75" s="84">
        <f>+$C75*'Estructura Poblacion'!I$19</f>
        <v>13.600394451276314</v>
      </c>
      <c r="K75" s="84">
        <f>+$C75*'Estructura Poblacion'!J$19</f>
        <v>7.4916031973391108</v>
      </c>
      <c r="L75" s="84">
        <f>+$C75*'Estructura Poblacion'!K$19</f>
        <v>7.8722880329482683</v>
      </c>
      <c r="M75" s="164">
        <f>+ROUND(D75*Parámetros!$B$105,0)</f>
        <v>0</v>
      </c>
      <c r="N75" s="164">
        <f>+ROUND(E75*Parámetros!$B$106,0)</f>
        <v>0</v>
      </c>
      <c r="O75" s="164">
        <f>+ROUND(F75*Parámetros!$B$107,0)</f>
        <v>0</v>
      </c>
      <c r="P75" s="164">
        <f>+ROUND(G75*Parámetros!$B$108,0)</f>
        <v>2</v>
      </c>
      <c r="Q75" s="164">
        <f>+ROUND(H75*Parámetros!$B$109,0)</f>
        <v>2</v>
      </c>
      <c r="R75" s="164">
        <f>+ROUND(I75*Parámetros!$B$110,0)</f>
        <v>3</v>
      </c>
      <c r="S75" s="164">
        <f>+ROUND(J75*Parámetros!$B$111,0)</f>
        <v>2</v>
      </c>
      <c r="T75" s="164">
        <f>+ROUND(K75*Parámetros!$B$112,0)</f>
        <v>2</v>
      </c>
      <c r="U75" s="164">
        <f>+ROUND(L75*Parámetros!$B$113,0)</f>
        <v>2</v>
      </c>
      <c r="V75" s="164">
        <f t="shared" si="3"/>
        <v>13</v>
      </c>
      <c r="W75" s="164">
        <f t="shared" si="5"/>
        <v>6</v>
      </c>
      <c r="X75" s="84">
        <f t="shared" si="0"/>
        <v>111</v>
      </c>
      <c r="Y75" s="85">
        <f>+ROUND(M75*Parámetros!$C$105,0)</f>
        <v>0</v>
      </c>
      <c r="Z75" s="85">
        <f>+ROUND(N75*Parámetros!$C$106,0)</f>
        <v>0</v>
      </c>
      <c r="AA75" s="85">
        <f>+ROUND(O75*Parámetros!$C$107,0)</f>
        <v>0</v>
      </c>
      <c r="AB75" s="85">
        <f>+ROUND(P75*Parámetros!$C$108,0)</f>
        <v>0</v>
      </c>
      <c r="AC75" s="85">
        <f>+ROUND(Q75*Parámetros!$C$109,0)</f>
        <v>0</v>
      </c>
      <c r="AD75" s="85">
        <f>+ROUND(R75*Parámetros!$C$110,0)</f>
        <v>0</v>
      </c>
      <c r="AE75" s="85">
        <f>+ROUND(S75*Parámetros!$C$111,0)</f>
        <v>1</v>
      </c>
      <c r="AF75" s="85">
        <f>+ROUND(T75*Parámetros!$C$112,0)</f>
        <v>1</v>
      </c>
      <c r="AG75" s="85">
        <f>+ROUND(U75*Parámetros!$C$113,0)</f>
        <v>1</v>
      </c>
      <c r="AH75" s="85">
        <f t="shared" si="4"/>
        <v>3</v>
      </c>
      <c r="AI75" s="165">
        <f t="shared" si="6"/>
        <v>1</v>
      </c>
      <c r="AJ75" s="84">
        <f t="shared" si="1"/>
        <v>25</v>
      </c>
    </row>
    <row r="76" spans="1:36" x14ac:dyDescent="0.25">
      <c r="A76" s="19">
        <v>43958</v>
      </c>
      <c r="B76" s="162">
        <f t="shared" si="2"/>
        <v>66</v>
      </c>
      <c r="C76" s="81">
        <f>+'Modelo predictivo'!U73</f>
        <v>209.902832493186</v>
      </c>
      <c r="D76" s="84">
        <f>+$C76*'Estructura Poblacion'!C$19</f>
        <v>8.5626601777347453</v>
      </c>
      <c r="E76" s="84">
        <f>+$C76*'Estructura Poblacion'!D$19</f>
        <v>14.081896501491153</v>
      </c>
      <c r="F76" s="84">
        <f>+$C76*'Estructura Poblacion'!E$19</f>
        <v>42.735575209178968</v>
      </c>
      <c r="G76" s="84">
        <f>+$C76*'Estructura Poblacion'!F$19</f>
        <v>48.773933502404972</v>
      </c>
      <c r="H76" s="84">
        <f>+$C76*'Estructura Poblacion'!G$19</f>
        <v>39.05537124704631</v>
      </c>
      <c r="I76" s="84">
        <f>+$C76*'Estructura Poblacion'!H$19</f>
        <v>26.582182387208181</v>
      </c>
      <c r="J76" s="84">
        <f>+$C76*'Estructura Poblacion'!I$19</f>
        <v>14.138942871762536</v>
      </c>
      <c r="K76" s="84">
        <f>+$C76*'Estructura Poblacion'!J$19</f>
        <v>7.7882557013007068</v>
      </c>
      <c r="L76" s="84">
        <f>+$C76*'Estructura Poblacion'!K$19</f>
        <v>8.1840148950584339</v>
      </c>
      <c r="M76" s="164">
        <f>+ROUND(D76*Parámetros!$B$105,0)</f>
        <v>0</v>
      </c>
      <c r="N76" s="164">
        <f>+ROUND(E76*Parámetros!$B$106,0)</f>
        <v>0</v>
      </c>
      <c r="O76" s="164">
        <f>+ROUND(F76*Parámetros!$B$107,0)</f>
        <v>1</v>
      </c>
      <c r="P76" s="164">
        <f>+ROUND(G76*Parámetros!$B$108,0)</f>
        <v>2</v>
      </c>
      <c r="Q76" s="164">
        <f>+ROUND(H76*Parámetros!$B$109,0)</f>
        <v>2</v>
      </c>
      <c r="R76" s="164">
        <f>+ROUND(I76*Parámetros!$B$110,0)</f>
        <v>3</v>
      </c>
      <c r="S76" s="164">
        <f>+ROUND(J76*Parámetros!$B$111,0)</f>
        <v>2</v>
      </c>
      <c r="T76" s="164">
        <f>+ROUND(K76*Parámetros!$B$112,0)</f>
        <v>2</v>
      </c>
      <c r="U76" s="164">
        <f>+ROUND(L76*Parámetros!$B$113,0)</f>
        <v>2</v>
      </c>
      <c r="V76" s="164">
        <f t="shared" si="3"/>
        <v>14</v>
      </c>
      <c r="W76" s="164">
        <f t="shared" si="5"/>
        <v>6</v>
      </c>
      <c r="X76" s="84">
        <f t="shared" ref="X76:X139" si="7">+X75+V76-W76</f>
        <v>119</v>
      </c>
      <c r="Y76" s="85">
        <f>+ROUND(M76*Parámetros!$C$105,0)</f>
        <v>0</v>
      </c>
      <c r="Z76" s="85">
        <f>+ROUND(N76*Parámetros!$C$106,0)</f>
        <v>0</v>
      </c>
      <c r="AA76" s="85">
        <f>+ROUND(O76*Parámetros!$C$107,0)</f>
        <v>0</v>
      </c>
      <c r="AB76" s="85">
        <f>+ROUND(P76*Parámetros!$C$108,0)</f>
        <v>0</v>
      </c>
      <c r="AC76" s="85">
        <f>+ROUND(Q76*Parámetros!$C$109,0)</f>
        <v>0</v>
      </c>
      <c r="AD76" s="85">
        <f>+ROUND(R76*Parámetros!$C$110,0)</f>
        <v>0</v>
      </c>
      <c r="AE76" s="85">
        <f>+ROUND(S76*Parámetros!$C$111,0)</f>
        <v>1</v>
      </c>
      <c r="AF76" s="85">
        <f>+ROUND(T76*Parámetros!$C$112,0)</f>
        <v>1</v>
      </c>
      <c r="AG76" s="85">
        <f>+ROUND(U76*Parámetros!$C$113,0)</f>
        <v>1</v>
      </c>
      <c r="AH76" s="85">
        <f t="shared" si="4"/>
        <v>3</v>
      </c>
      <c r="AI76" s="165">
        <f t="shared" si="6"/>
        <v>1</v>
      </c>
      <c r="AJ76" s="84">
        <f t="shared" ref="AJ76:AJ139" si="8">+AJ75+AH76-AI76</f>
        <v>27</v>
      </c>
    </row>
    <row r="77" spans="1:36" x14ac:dyDescent="0.25">
      <c r="A77" s="19">
        <v>43959</v>
      </c>
      <c r="B77" s="162">
        <f t="shared" ref="B77:B140" si="9">+B76+1</f>
        <v>67</v>
      </c>
      <c r="C77" s="81">
        <f>+'Modelo predictivo'!U74</f>
        <v>218.2144200950861</v>
      </c>
      <c r="D77" s="84">
        <f>+$C77*'Estructura Poblacion'!C$19</f>
        <v>8.9017184902272852</v>
      </c>
      <c r="E77" s="84">
        <f>+$C77*'Estructura Poblacion'!D$19</f>
        <v>14.639501727598971</v>
      </c>
      <c r="F77" s="84">
        <f>+$C77*'Estructura Poblacion'!E$19</f>
        <v>44.42778904378843</v>
      </c>
      <c r="G77" s="84">
        <f>+$C77*'Estructura Poblacion'!F$19</f>
        <v>50.705250084365098</v>
      </c>
      <c r="H77" s="84">
        <f>+$C77*'Estructura Poblacion'!G$19</f>
        <v>40.601858903210228</v>
      </c>
      <c r="I77" s="84">
        <f>+$C77*'Estructura Poblacion'!H$19</f>
        <v>27.634765313015716</v>
      </c>
      <c r="J77" s="84">
        <f>+$C77*'Estructura Poblacion'!I$19</f>
        <v>14.69880698069842</v>
      </c>
      <c r="K77" s="84">
        <f>+$C77*'Estructura Poblacion'!J$19</f>
        <v>8.0966496794022653</v>
      </c>
      <c r="L77" s="84">
        <f>+$C77*'Estructura Poblacion'!K$19</f>
        <v>8.5080798727796925</v>
      </c>
      <c r="M77" s="164">
        <f>+ROUND(D77*Parámetros!$B$105,0)</f>
        <v>0</v>
      </c>
      <c r="N77" s="164">
        <f>+ROUND(E77*Parámetros!$B$106,0)</f>
        <v>0</v>
      </c>
      <c r="O77" s="164">
        <f>+ROUND(F77*Parámetros!$B$107,0)</f>
        <v>1</v>
      </c>
      <c r="P77" s="164">
        <f>+ROUND(G77*Parámetros!$B$108,0)</f>
        <v>2</v>
      </c>
      <c r="Q77" s="164">
        <f>+ROUND(H77*Parámetros!$B$109,0)</f>
        <v>2</v>
      </c>
      <c r="R77" s="164">
        <f>+ROUND(I77*Parámetros!$B$110,0)</f>
        <v>3</v>
      </c>
      <c r="S77" s="164">
        <f>+ROUND(J77*Parámetros!$B$111,0)</f>
        <v>2</v>
      </c>
      <c r="T77" s="164">
        <f>+ROUND(K77*Parámetros!$B$112,0)</f>
        <v>2</v>
      </c>
      <c r="U77" s="164">
        <f>+ROUND(L77*Parámetros!$B$113,0)</f>
        <v>2</v>
      </c>
      <c r="V77" s="164">
        <f t="shared" ref="V77:V140" si="10">+SUM(M77:U77)</f>
        <v>14</v>
      </c>
      <c r="W77" s="164">
        <f t="shared" si="5"/>
        <v>7</v>
      </c>
      <c r="X77" s="84">
        <f t="shared" si="7"/>
        <v>126</v>
      </c>
      <c r="Y77" s="85">
        <f>+ROUND(M77*Parámetros!$C$105,0)</f>
        <v>0</v>
      </c>
      <c r="Z77" s="85">
        <f>+ROUND(N77*Parámetros!$C$106,0)</f>
        <v>0</v>
      </c>
      <c r="AA77" s="85">
        <f>+ROUND(O77*Parámetros!$C$107,0)</f>
        <v>0</v>
      </c>
      <c r="AB77" s="85">
        <f>+ROUND(P77*Parámetros!$C$108,0)</f>
        <v>0</v>
      </c>
      <c r="AC77" s="85">
        <f>+ROUND(Q77*Parámetros!$C$109,0)</f>
        <v>0</v>
      </c>
      <c r="AD77" s="85">
        <f>+ROUND(R77*Parámetros!$C$110,0)</f>
        <v>0</v>
      </c>
      <c r="AE77" s="85">
        <f>+ROUND(S77*Parámetros!$C$111,0)</f>
        <v>1</v>
      </c>
      <c r="AF77" s="85">
        <f>+ROUND(T77*Parámetros!$C$112,0)</f>
        <v>1</v>
      </c>
      <c r="AG77" s="85">
        <f>+ROUND(U77*Parámetros!$C$113,0)</f>
        <v>1</v>
      </c>
      <c r="AH77" s="85">
        <f t="shared" ref="AH77:AH140" si="11">+SUM(Y77:AG77)</f>
        <v>3</v>
      </c>
      <c r="AI77" s="165">
        <f t="shared" si="6"/>
        <v>1</v>
      </c>
      <c r="AJ77" s="84">
        <f t="shared" si="8"/>
        <v>29</v>
      </c>
    </row>
    <row r="78" spans="1:36" x14ac:dyDescent="0.25">
      <c r="A78" s="19">
        <v>43960</v>
      </c>
      <c r="B78" s="162">
        <f t="shared" si="9"/>
        <v>68</v>
      </c>
      <c r="C78" s="81">
        <f>+'Modelo predictivo'!U75</f>
        <v>226.85496773570776</v>
      </c>
      <c r="D78" s="84">
        <f>+$C78*'Estructura Poblacion'!C$19</f>
        <v>9.2541962167895147</v>
      </c>
      <c r="E78" s="84">
        <f>+$C78*'Estructura Poblacion'!D$19</f>
        <v>15.219176123347717</v>
      </c>
      <c r="F78" s="84">
        <f>+$C78*'Estructura Poblacion'!E$19</f>
        <v>46.186978136943083</v>
      </c>
      <c r="G78" s="84">
        <f>+$C78*'Estructura Poblacion'!F$19</f>
        <v>52.713005249182721</v>
      </c>
      <c r="H78" s="84">
        <f>+$C78*'Estructura Poblacion'!G$19</f>
        <v>42.209554196665707</v>
      </c>
      <c r="I78" s="84">
        <f>+$C78*'Estructura Poblacion'!H$19</f>
        <v>28.729007875539605</v>
      </c>
      <c r="J78" s="84">
        <f>+$C78*'Estructura Poblacion'!I$19</f>
        <v>15.28082966243359</v>
      </c>
      <c r="K78" s="84">
        <f>+$C78*'Estructura Poblacion'!J$19</f>
        <v>8.4172494236987916</v>
      </c>
      <c r="L78" s="84">
        <f>+$C78*'Estructura Poblacion'!K$19</f>
        <v>8.8449708511070355</v>
      </c>
      <c r="M78" s="164">
        <f>+ROUND(D78*Parámetros!$B$105,0)</f>
        <v>0</v>
      </c>
      <c r="N78" s="164">
        <f>+ROUND(E78*Parámetros!$B$106,0)</f>
        <v>0</v>
      </c>
      <c r="O78" s="164">
        <f>+ROUND(F78*Parámetros!$B$107,0)</f>
        <v>1</v>
      </c>
      <c r="P78" s="164">
        <f>+ROUND(G78*Parámetros!$B$108,0)</f>
        <v>2</v>
      </c>
      <c r="Q78" s="164">
        <f>+ROUND(H78*Parámetros!$B$109,0)</f>
        <v>2</v>
      </c>
      <c r="R78" s="164">
        <f>+ROUND(I78*Parámetros!$B$110,0)</f>
        <v>3</v>
      </c>
      <c r="S78" s="164">
        <f>+ROUND(J78*Parámetros!$B$111,0)</f>
        <v>3</v>
      </c>
      <c r="T78" s="164">
        <f>+ROUND(K78*Parámetros!$B$112,0)</f>
        <v>2</v>
      </c>
      <c r="U78" s="164">
        <f>+ROUND(L78*Parámetros!$B$113,0)</f>
        <v>2</v>
      </c>
      <c r="V78" s="164">
        <f t="shared" si="10"/>
        <v>15</v>
      </c>
      <c r="W78" s="164">
        <f t="shared" si="5"/>
        <v>7</v>
      </c>
      <c r="X78" s="84">
        <f t="shared" si="7"/>
        <v>134</v>
      </c>
      <c r="Y78" s="85">
        <f>+ROUND(M78*Parámetros!$C$105,0)</f>
        <v>0</v>
      </c>
      <c r="Z78" s="85">
        <f>+ROUND(N78*Parámetros!$C$106,0)</f>
        <v>0</v>
      </c>
      <c r="AA78" s="85">
        <f>+ROUND(O78*Parámetros!$C$107,0)</f>
        <v>0</v>
      </c>
      <c r="AB78" s="85">
        <f>+ROUND(P78*Parámetros!$C$108,0)</f>
        <v>0</v>
      </c>
      <c r="AC78" s="85">
        <f>+ROUND(Q78*Parámetros!$C$109,0)</f>
        <v>0</v>
      </c>
      <c r="AD78" s="85">
        <f>+ROUND(R78*Parámetros!$C$110,0)</f>
        <v>0</v>
      </c>
      <c r="AE78" s="85">
        <f>+ROUND(S78*Parámetros!$C$111,0)</f>
        <v>1</v>
      </c>
      <c r="AF78" s="85">
        <f>+ROUND(T78*Parámetros!$C$112,0)</f>
        <v>1</v>
      </c>
      <c r="AG78" s="85">
        <f>+ROUND(U78*Parámetros!$C$113,0)</f>
        <v>1</v>
      </c>
      <c r="AH78" s="85">
        <f t="shared" si="11"/>
        <v>3</v>
      </c>
      <c r="AI78" s="165">
        <f t="shared" si="6"/>
        <v>1</v>
      </c>
      <c r="AJ78" s="84">
        <f t="shared" si="8"/>
        <v>31</v>
      </c>
    </row>
    <row r="79" spans="1:36" x14ac:dyDescent="0.25">
      <c r="A79" s="19">
        <v>43961</v>
      </c>
      <c r="B79" s="162">
        <f t="shared" si="9"/>
        <v>69</v>
      </c>
      <c r="C79" s="81">
        <f>+'Modelo predictivo'!U76</f>
        <v>235.83748252689838</v>
      </c>
      <c r="D79" s="84">
        <f>+$C79*'Estructura Poblacion'!C$19</f>
        <v>9.6206239623557313</v>
      </c>
      <c r="E79" s="84">
        <f>+$C79*'Estructura Poblacion'!D$19</f>
        <v>15.821792305846188</v>
      </c>
      <c r="F79" s="84">
        <f>+$C79*'Estructura Poblacion'!E$19</f>
        <v>48.015790696863881</v>
      </c>
      <c r="G79" s="84">
        <f>+$C79*'Estructura Poblacion'!F$19</f>
        <v>54.800221385840253</v>
      </c>
      <c r="H79" s="84">
        <f>+$C79*'Estructura Poblacion'!G$19</f>
        <v>43.880877283329738</v>
      </c>
      <c r="I79" s="84">
        <f>+$C79*'Estructura Poblacion'!H$19</f>
        <v>29.866557300857512</v>
      </c>
      <c r="J79" s="84">
        <f>+$C79*'Estructura Poblacion'!I$19</f>
        <v>15.885887069086399</v>
      </c>
      <c r="K79" s="84">
        <f>+$C79*'Estructura Poblacion'!J$19</f>
        <v>8.7505375513698613</v>
      </c>
      <c r="L79" s="84">
        <f>+$C79*'Estructura Poblacion'!K$19</f>
        <v>9.1951949713488297</v>
      </c>
      <c r="M79" s="164">
        <f>+ROUND(D79*Parámetros!$B$105,0)</f>
        <v>0</v>
      </c>
      <c r="N79" s="164">
        <f>+ROUND(E79*Parámetros!$B$106,0)</f>
        <v>0</v>
      </c>
      <c r="O79" s="164">
        <f>+ROUND(F79*Parámetros!$B$107,0)</f>
        <v>1</v>
      </c>
      <c r="P79" s="164">
        <f>+ROUND(G79*Parámetros!$B$108,0)</f>
        <v>2</v>
      </c>
      <c r="Q79" s="164">
        <f>+ROUND(H79*Parámetros!$B$109,0)</f>
        <v>2</v>
      </c>
      <c r="R79" s="164">
        <f>+ROUND(I79*Parámetros!$B$110,0)</f>
        <v>3</v>
      </c>
      <c r="S79" s="164">
        <f>+ROUND(J79*Parámetros!$B$111,0)</f>
        <v>3</v>
      </c>
      <c r="T79" s="164">
        <f>+ROUND(K79*Parámetros!$B$112,0)</f>
        <v>2</v>
      </c>
      <c r="U79" s="164">
        <f>+ROUND(L79*Parámetros!$B$113,0)</f>
        <v>3</v>
      </c>
      <c r="V79" s="164">
        <f t="shared" si="10"/>
        <v>16</v>
      </c>
      <c r="W79" s="164">
        <f t="shared" si="5"/>
        <v>9</v>
      </c>
      <c r="X79" s="84">
        <f t="shared" si="7"/>
        <v>141</v>
      </c>
      <c r="Y79" s="85">
        <f>+ROUND(M79*Parámetros!$C$105,0)</f>
        <v>0</v>
      </c>
      <c r="Z79" s="85">
        <f>+ROUND(N79*Parámetros!$C$106,0)</f>
        <v>0</v>
      </c>
      <c r="AA79" s="85">
        <f>+ROUND(O79*Parámetros!$C$107,0)</f>
        <v>0</v>
      </c>
      <c r="AB79" s="85">
        <f>+ROUND(P79*Parámetros!$C$108,0)</f>
        <v>0</v>
      </c>
      <c r="AC79" s="85">
        <f>+ROUND(Q79*Parámetros!$C$109,0)</f>
        <v>0</v>
      </c>
      <c r="AD79" s="85">
        <f>+ROUND(R79*Parámetros!$C$110,0)</f>
        <v>0</v>
      </c>
      <c r="AE79" s="85">
        <f>+ROUND(S79*Parámetros!$C$111,0)</f>
        <v>1</v>
      </c>
      <c r="AF79" s="85">
        <f>+ROUND(T79*Parámetros!$C$112,0)</f>
        <v>1</v>
      </c>
      <c r="AG79" s="85">
        <f>+ROUND(U79*Parámetros!$C$113,0)</f>
        <v>2</v>
      </c>
      <c r="AH79" s="85">
        <f t="shared" si="11"/>
        <v>4</v>
      </c>
      <c r="AI79" s="165">
        <f t="shared" si="6"/>
        <v>2</v>
      </c>
      <c r="AJ79" s="84">
        <f t="shared" si="8"/>
        <v>33</v>
      </c>
    </row>
    <row r="80" spans="1:36" x14ac:dyDescent="0.25">
      <c r="A80" s="19">
        <v>43962</v>
      </c>
      <c r="B80" s="162">
        <f t="shared" si="9"/>
        <v>70</v>
      </c>
      <c r="C80" s="81">
        <f>+'Modelo predictivo'!U77</f>
        <v>245.17548483610153</v>
      </c>
      <c r="D80" s="84">
        <f>+$C80*'Estructura Poblacion'!C$19</f>
        <v>10.001553269325443</v>
      </c>
      <c r="E80" s="84">
        <f>+$C80*'Estructura Poblacion'!D$19</f>
        <v>16.44825732533635</v>
      </c>
      <c r="F80" s="84">
        <f>+$C80*'Estructura Poblacion'!E$19</f>
        <v>49.916979429042577</v>
      </c>
      <c r="G80" s="84">
        <f>+$C80*'Estructura Poblacion'!F$19</f>
        <v>56.970040145618846</v>
      </c>
      <c r="H80" s="84">
        <f>+$C80*'Estructura Poblacion'!G$19</f>
        <v>45.61834381753453</v>
      </c>
      <c r="I80" s="84">
        <f>+$C80*'Estructura Poblacion'!H$19</f>
        <v>31.049125813950191</v>
      </c>
      <c r="J80" s="84">
        <f>+$C80*'Estructura Poblacion'!I$19</f>
        <v>16.514889925398478</v>
      </c>
      <c r="K80" s="84">
        <f>+$C80*'Estructura Poblacion'!J$19</f>
        <v>9.0970157234820537</v>
      </c>
      <c r="L80" s="84">
        <f>+$C80*'Estructura Poblacion'!K$19</f>
        <v>9.5592793864130687</v>
      </c>
      <c r="M80" s="164">
        <f>+ROUND(D80*Parámetros!$B$105,0)</f>
        <v>0</v>
      </c>
      <c r="N80" s="164">
        <f>+ROUND(E80*Parámetros!$B$106,0)</f>
        <v>0</v>
      </c>
      <c r="O80" s="164">
        <f>+ROUND(F80*Parámetros!$B$107,0)</f>
        <v>1</v>
      </c>
      <c r="P80" s="164">
        <f>+ROUND(G80*Parámetros!$B$108,0)</f>
        <v>2</v>
      </c>
      <c r="Q80" s="164">
        <f>+ROUND(H80*Parámetros!$B$109,0)</f>
        <v>2</v>
      </c>
      <c r="R80" s="164">
        <f>+ROUND(I80*Parámetros!$B$110,0)</f>
        <v>3</v>
      </c>
      <c r="S80" s="164">
        <f>+ROUND(J80*Parámetros!$B$111,0)</f>
        <v>3</v>
      </c>
      <c r="T80" s="164">
        <f>+ROUND(K80*Parámetros!$B$112,0)</f>
        <v>2</v>
      </c>
      <c r="U80" s="164">
        <f>+ROUND(L80*Parámetros!$B$113,0)</f>
        <v>3</v>
      </c>
      <c r="V80" s="164">
        <f t="shared" si="10"/>
        <v>16</v>
      </c>
      <c r="W80" s="164">
        <f t="shared" si="5"/>
        <v>9</v>
      </c>
      <c r="X80" s="84">
        <f t="shared" si="7"/>
        <v>148</v>
      </c>
      <c r="Y80" s="85">
        <f>+ROUND(M80*Parámetros!$C$105,0)</f>
        <v>0</v>
      </c>
      <c r="Z80" s="85">
        <f>+ROUND(N80*Parámetros!$C$106,0)</f>
        <v>0</v>
      </c>
      <c r="AA80" s="85">
        <f>+ROUND(O80*Parámetros!$C$107,0)</f>
        <v>0</v>
      </c>
      <c r="AB80" s="85">
        <f>+ROUND(P80*Parámetros!$C$108,0)</f>
        <v>0</v>
      </c>
      <c r="AC80" s="85">
        <f>+ROUND(Q80*Parámetros!$C$109,0)</f>
        <v>0</v>
      </c>
      <c r="AD80" s="85">
        <f>+ROUND(R80*Parámetros!$C$110,0)</f>
        <v>0</v>
      </c>
      <c r="AE80" s="85">
        <f>+ROUND(S80*Parámetros!$C$111,0)</f>
        <v>1</v>
      </c>
      <c r="AF80" s="85">
        <f>+ROUND(T80*Parámetros!$C$112,0)</f>
        <v>1</v>
      </c>
      <c r="AG80" s="85">
        <f>+ROUND(U80*Parámetros!$C$113,0)</f>
        <v>2</v>
      </c>
      <c r="AH80" s="85">
        <f t="shared" si="11"/>
        <v>4</v>
      </c>
      <c r="AI80" s="165">
        <f t="shared" si="6"/>
        <v>2</v>
      </c>
      <c r="AJ80" s="84">
        <f t="shared" si="8"/>
        <v>35</v>
      </c>
    </row>
    <row r="81" spans="1:36" x14ac:dyDescent="0.25">
      <c r="A81" s="19">
        <v>43963</v>
      </c>
      <c r="B81" s="162">
        <f t="shared" si="9"/>
        <v>71</v>
      </c>
      <c r="C81" s="81">
        <f>+'Modelo predictivo'!U78</f>
        <v>254.88302851468325</v>
      </c>
      <c r="D81" s="84">
        <f>+$C81*'Estructura Poblacion'!C$19</f>
        <v>10.397557442746546</v>
      </c>
      <c r="E81" s="84">
        <f>+$C81*'Estructura Poblacion'!D$19</f>
        <v>17.099514022265058</v>
      </c>
      <c r="F81" s="84">
        <f>+$C81*'Estructura Poblacion'!E$19</f>
        <v>51.89340565466717</v>
      </c>
      <c r="G81" s="84">
        <f>+$C81*'Estructura Poblacion'!F$19</f>
        <v>59.225727142440135</v>
      </c>
      <c r="H81" s="84">
        <f>+$C81*'Estructura Poblacion'!G$19</f>
        <v>47.424568715791843</v>
      </c>
      <c r="I81" s="84">
        <f>+$C81*'Estructura Poblacion'!H$19</f>
        <v>32.278493200425196</v>
      </c>
      <c r="J81" s="84">
        <f>+$C81*'Estructura Poblacion'!I$19</f>
        <v>17.168784891304011</v>
      </c>
      <c r="K81" s="84">
        <f>+$C81*'Estructura Poblacion'!J$19</f>
        <v>9.4572053955427862</v>
      </c>
      <c r="L81" s="84">
        <f>+$C81*'Estructura Poblacion'!K$19</f>
        <v>9.9377720495005111</v>
      </c>
      <c r="M81" s="164">
        <f>+ROUND(D81*Parámetros!$B$105,0)</f>
        <v>0</v>
      </c>
      <c r="N81" s="164">
        <f>+ROUND(E81*Parámetros!$B$106,0)</f>
        <v>0</v>
      </c>
      <c r="O81" s="164">
        <f>+ROUND(F81*Parámetros!$B$107,0)</f>
        <v>1</v>
      </c>
      <c r="P81" s="164">
        <f>+ROUND(G81*Parámetros!$B$108,0)</f>
        <v>2</v>
      </c>
      <c r="Q81" s="164">
        <f>+ROUND(H81*Parámetros!$B$109,0)</f>
        <v>2</v>
      </c>
      <c r="R81" s="164">
        <f>+ROUND(I81*Parámetros!$B$110,0)</f>
        <v>3</v>
      </c>
      <c r="S81" s="164">
        <f>+ROUND(J81*Parámetros!$B$111,0)</f>
        <v>3</v>
      </c>
      <c r="T81" s="164">
        <f>+ROUND(K81*Parámetros!$B$112,0)</f>
        <v>2</v>
      </c>
      <c r="U81" s="164">
        <f>+ROUND(L81*Parámetros!$B$113,0)</f>
        <v>3</v>
      </c>
      <c r="V81" s="164">
        <f t="shared" si="10"/>
        <v>16</v>
      </c>
      <c r="W81" s="164">
        <f t="shared" si="5"/>
        <v>9</v>
      </c>
      <c r="X81" s="84">
        <f t="shared" si="7"/>
        <v>155</v>
      </c>
      <c r="Y81" s="85">
        <f>+ROUND(M81*Parámetros!$C$105,0)</f>
        <v>0</v>
      </c>
      <c r="Z81" s="85">
        <f>+ROUND(N81*Parámetros!$C$106,0)</f>
        <v>0</v>
      </c>
      <c r="AA81" s="85">
        <f>+ROUND(O81*Parámetros!$C$107,0)</f>
        <v>0</v>
      </c>
      <c r="AB81" s="85">
        <f>+ROUND(P81*Parámetros!$C$108,0)</f>
        <v>0</v>
      </c>
      <c r="AC81" s="85">
        <f>+ROUND(Q81*Parámetros!$C$109,0)</f>
        <v>0</v>
      </c>
      <c r="AD81" s="85">
        <f>+ROUND(R81*Parámetros!$C$110,0)</f>
        <v>0</v>
      </c>
      <c r="AE81" s="85">
        <f>+ROUND(S81*Parámetros!$C$111,0)</f>
        <v>1</v>
      </c>
      <c r="AF81" s="85">
        <f>+ROUND(T81*Parámetros!$C$112,0)</f>
        <v>1</v>
      </c>
      <c r="AG81" s="85">
        <f>+ROUND(U81*Parámetros!$C$113,0)</f>
        <v>2</v>
      </c>
      <c r="AH81" s="85">
        <f t="shared" si="11"/>
        <v>4</v>
      </c>
      <c r="AI81" s="165">
        <f t="shared" si="6"/>
        <v>2</v>
      </c>
      <c r="AJ81" s="84">
        <f t="shared" si="8"/>
        <v>37</v>
      </c>
    </row>
    <row r="82" spans="1:36" x14ac:dyDescent="0.25">
      <c r="A82" s="19">
        <v>43964</v>
      </c>
      <c r="B82" s="162">
        <f t="shared" si="9"/>
        <v>72</v>
      </c>
      <c r="C82" s="81">
        <f>+'Modelo predictivo'!U79</f>
        <v>264.97472179681063</v>
      </c>
      <c r="D82" s="84">
        <f>+$C82*'Estructura Poblacion'!C$19</f>
        <v>10.809232402852626</v>
      </c>
      <c r="E82" s="84">
        <f>+$C82*'Estructura Poblacion'!D$19</f>
        <v>17.776542429341578</v>
      </c>
      <c r="F82" s="84">
        <f>+$C82*'Estructura Poblacion'!E$19</f>
        <v>53.948043565569691</v>
      </c>
      <c r="G82" s="84">
        <f>+$C82*'Estructura Poblacion'!F$19</f>
        <v>61.570676809020391</v>
      </c>
      <c r="H82" s="84">
        <f>+$C82*'Estructura Poblacion'!G$19</f>
        <v>49.302270045322985</v>
      </c>
      <c r="I82" s="84">
        <f>+$C82*'Estructura Poblacion'!H$19</f>
        <v>33.556509453159578</v>
      </c>
      <c r="J82" s="84">
        <f>+$C82*'Estructura Poblacion'!I$19</f>
        <v>17.848555969667046</v>
      </c>
      <c r="K82" s="84">
        <f>+$C82*'Estructura Poblacion'!J$19</f>
        <v>9.8316485929344086</v>
      </c>
      <c r="L82" s="84">
        <f>+$C82*'Estructura Poblacion'!K$19</f>
        <v>10.331242528942338</v>
      </c>
      <c r="M82" s="164">
        <f>+ROUND(D82*Parámetros!$B$105,0)</f>
        <v>0</v>
      </c>
      <c r="N82" s="164">
        <f>+ROUND(E82*Parámetros!$B$106,0)</f>
        <v>0</v>
      </c>
      <c r="O82" s="164">
        <f>+ROUND(F82*Parámetros!$B$107,0)</f>
        <v>1</v>
      </c>
      <c r="P82" s="164">
        <f>+ROUND(G82*Parámetros!$B$108,0)</f>
        <v>2</v>
      </c>
      <c r="Q82" s="164">
        <f>+ROUND(H82*Parámetros!$B$109,0)</f>
        <v>2</v>
      </c>
      <c r="R82" s="164">
        <f>+ROUND(I82*Parámetros!$B$110,0)</f>
        <v>3</v>
      </c>
      <c r="S82" s="164">
        <f>+ROUND(J82*Parámetros!$B$111,0)</f>
        <v>3</v>
      </c>
      <c r="T82" s="164">
        <f>+ROUND(K82*Parámetros!$B$112,0)</f>
        <v>2</v>
      </c>
      <c r="U82" s="164">
        <f>+ROUND(L82*Parámetros!$B$113,0)</f>
        <v>3</v>
      </c>
      <c r="V82" s="164">
        <f t="shared" si="10"/>
        <v>16</v>
      </c>
      <c r="W82" s="164">
        <f t="shared" si="5"/>
        <v>9</v>
      </c>
      <c r="X82" s="84">
        <f t="shared" si="7"/>
        <v>162</v>
      </c>
      <c r="Y82" s="85">
        <f>+ROUND(M82*Parámetros!$C$105,0)</f>
        <v>0</v>
      </c>
      <c r="Z82" s="85">
        <f>+ROUND(N82*Parámetros!$C$106,0)</f>
        <v>0</v>
      </c>
      <c r="AA82" s="85">
        <f>+ROUND(O82*Parámetros!$C$107,0)</f>
        <v>0</v>
      </c>
      <c r="AB82" s="85">
        <f>+ROUND(P82*Parámetros!$C$108,0)</f>
        <v>0</v>
      </c>
      <c r="AC82" s="85">
        <f>+ROUND(Q82*Parámetros!$C$109,0)</f>
        <v>0</v>
      </c>
      <c r="AD82" s="85">
        <f>+ROUND(R82*Parámetros!$C$110,0)</f>
        <v>0</v>
      </c>
      <c r="AE82" s="85">
        <f>+ROUND(S82*Parámetros!$C$111,0)</f>
        <v>1</v>
      </c>
      <c r="AF82" s="85">
        <f>+ROUND(T82*Parámetros!$C$112,0)</f>
        <v>1</v>
      </c>
      <c r="AG82" s="85">
        <f>+ROUND(U82*Parámetros!$C$113,0)</f>
        <v>2</v>
      </c>
      <c r="AH82" s="85">
        <f t="shared" si="11"/>
        <v>4</v>
      </c>
      <c r="AI82" s="165">
        <f t="shared" si="6"/>
        <v>2</v>
      </c>
      <c r="AJ82" s="84">
        <f t="shared" si="8"/>
        <v>39</v>
      </c>
    </row>
    <row r="83" spans="1:36" x14ac:dyDescent="0.25">
      <c r="A83" s="19">
        <v>43965</v>
      </c>
      <c r="B83" s="162">
        <f t="shared" si="9"/>
        <v>73</v>
      </c>
      <c r="C83" s="81">
        <f>+'Modelo predictivo'!U80</f>
        <v>297.24382545053959</v>
      </c>
      <c r="D83" s="84">
        <f>+$C83*'Estructura Poblacion'!C$19</f>
        <v>12.125600388672682</v>
      </c>
      <c r="E83" s="84">
        <f>+$C83*'Estructura Poblacion'!D$19</f>
        <v>19.941402104889086</v>
      </c>
      <c r="F83" s="84">
        <f>+$C83*'Estructura Poblacion'!E$19</f>
        <v>60.51793445149422</v>
      </c>
      <c r="G83" s="84">
        <f>+$C83*'Estructura Poblacion'!F$19</f>
        <v>69.06886583817645</v>
      </c>
      <c r="H83" s="84">
        <f>+$C83*'Estructura Poblacion'!G$19</f>
        <v>55.306390180513226</v>
      </c>
      <c r="I83" s="84">
        <f>+$C83*'Estructura Poblacion'!H$19</f>
        <v>37.643082219265509</v>
      </c>
      <c r="J83" s="84">
        <f>+$C83*'Estructura Poblacion'!I$19</f>
        <v>20.022185585160056</v>
      </c>
      <c r="K83" s="84">
        <f>+$C83*'Estructura Poblacion'!J$19</f>
        <v>11.028964643994255</v>
      </c>
      <c r="L83" s="84">
        <f>+$C83*'Estructura Poblacion'!K$19</f>
        <v>11.589400038374116</v>
      </c>
      <c r="M83" s="164">
        <f>+ROUND(D83*Parámetros!$B$105,0)</f>
        <v>0</v>
      </c>
      <c r="N83" s="164">
        <f>+ROUND(E83*Parámetros!$B$106,0)</f>
        <v>0</v>
      </c>
      <c r="O83" s="164">
        <f>+ROUND(F83*Parámetros!$B$107,0)</f>
        <v>1</v>
      </c>
      <c r="P83" s="164">
        <f>+ROUND(G83*Parámetros!$B$108,0)</f>
        <v>2</v>
      </c>
      <c r="Q83" s="164">
        <f>+ROUND(H83*Parámetros!$B$109,0)</f>
        <v>3</v>
      </c>
      <c r="R83" s="164">
        <f>+ROUND(I83*Parámetros!$B$110,0)</f>
        <v>4</v>
      </c>
      <c r="S83" s="164">
        <f>+ROUND(J83*Parámetros!$B$111,0)</f>
        <v>3</v>
      </c>
      <c r="T83" s="164">
        <f>+ROUND(K83*Parámetros!$B$112,0)</f>
        <v>3</v>
      </c>
      <c r="U83" s="164">
        <f>+ROUND(L83*Parámetros!$B$113,0)</f>
        <v>3</v>
      </c>
      <c r="V83" s="164">
        <f t="shared" si="10"/>
        <v>19</v>
      </c>
      <c r="W83" s="164">
        <f t="shared" si="5"/>
        <v>9</v>
      </c>
      <c r="X83" s="84">
        <f t="shared" si="7"/>
        <v>172</v>
      </c>
      <c r="Y83" s="85">
        <f>+ROUND(M83*Parámetros!$C$105,0)</f>
        <v>0</v>
      </c>
      <c r="Z83" s="85">
        <f>+ROUND(N83*Parámetros!$C$106,0)</f>
        <v>0</v>
      </c>
      <c r="AA83" s="85">
        <f>+ROUND(O83*Parámetros!$C$107,0)</f>
        <v>0</v>
      </c>
      <c r="AB83" s="85">
        <f>+ROUND(P83*Parámetros!$C$108,0)</f>
        <v>0</v>
      </c>
      <c r="AC83" s="85">
        <f>+ROUND(Q83*Parámetros!$C$109,0)</f>
        <v>0</v>
      </c>
      <c r="AD83" s="85">
        <f>+ROUND(R83*Parámetros!$C$110,0)</f>
        <v>0</v>
      </c>
      <c r="AE83" s="85">
        <f>+ROUND(S83*Parámetros!$C$111,0)</f>
        <v>1</v>
      </c>
      <c r="AF83" s="85">
        <f>+ROUND(T83*Parámetros!$C$112,0)</f>
        <v>1</v>
      </c>
      <c r="AG83" s="85">
        <f>+ROUND(U83*Parámetros!$C$113,0)</f>
        <v>2</v>
      </c>
      <c r="AH83" s="85">
        <f t="shared" si="11"/>
        <v>4</v>
      </c>
      <c r="AI83" s="165">
        <f t="shared" si="6"/>
        <v>2</v>
      </c>
      <c r="AJ83" s="84">
        <f t="shared" si="8"/>
        <v>41</v>
      </c>
    </row>
    <row r="84" spans="1:36" x14ac:dyDescent="0.25">
      <c r="A84" s="19">
        <v>43966</v>
      </c>
      <c r="B84" s="162">
        <f t="shared" si="9"/>
        <v>74</v>
      </c>
      <c r="C84" s="81">
        <f>+'Modelo predictivo'!U81</f>
        <v>311.62113931030035</v>
      </c>
      <c r="D84" s="84">
        <f>+$C84*'Estructura Poblacion'!C$19</f>
        <v>12.712100586823956</v>
      </c>
      <c r="E84" s="84">
        <f>+$C84*'Estructura Poblacion'!D$19</f>
        <v>20.905942903780772</v>
      </c>
      <c r="F84" s="84">
        <f>+$C84*'Estructura Poblacion'!E$19</f>
        <v>63.445111614669102</v>
      </c>
      <c r="G84" s="84">
        <f>+$C84*'Estructura Poblacion'!F$19</f>
        <v>72.409640909241489</v>
      </c>
      <c r="H84" s="84">
        <f>+$C84*'Estructura Poblacion'!G$19</f>
        <v>57.981491434072964</v>
      </c>
      <c r="I84" s="84">
        <f>+$C84*'Estructura Poblacion'!H$19</f>
        <v>39.463831252133865</v>
      </c>
      <c r="J84" s="84">
        <f>+$C84*'Estructura Poblacion'!I$19</f>
        <v>20.990633780441822</v>
      </c>
      <c r="K84" s="84">
        <f>+$C84*'Estructura Poblacion'!J$19</f>
        <v>11.562421936150169</v>
      </c>
      <c r="L84" s="84">
        <f>+$C84*'Estructura Poblacion'!K$19</f>
        <v>12.149964892986223</v>
      </c>
      <c r="M84" s="164">
        <f>+ROUND(D84*Parámetros!$B$105,0)</f>
        <v>0</v>
      </c>
      <c r="N84" s="164">
        <f>+ROUND(E84*Parámetros!$B$106,0)</f>
        <v>0</v>
      </c>
      <c r="O84" s="164">
        <f>+ROUND(F84*Parámetros!$B$107,0)</f>
        <v>1</v>
      </c>
      <c r="P84" s="164">
        <f>+ROUND(G84*Parámetros!$B$108,0)</f>
        <v>2</v>
      </c>
      <c r="Q84" s="164">
        <f>+ROUND(H84*Parámetros!$B$109,0)</f>
        <v>3</v>
      </c>
      <c r="R84" s="164">
        <f>+ROUND(I84*Parámetros!$B$110,0)</f>
        <v>4</v>
      </c>
      <c r="S84" s="164">
        <f>+ROUND(J84*Parámetros!$B$111,0)</f>
        <v>3</v>
      </c>
      <c r="T84" s="164">
        <f>+ROUND(K84*Parámetros!$B$112,0)</f>
        <v>3</v>
      </c>
      <c r="U84" s="164">
        <f>+ROUND(L84*Parámetros!$B$113,0)</f>
        <v>3</v>
      </c>
      <c r="V84" s="164">
        <f t="shared" si="10"/>
        <v>19</v>
      </c>
      <c r="W84" s="164">
        <f t="shared" si="5"/>
        <v>11</v>
      </c>
      <c r="X84" s="84">
        <f t="shared" si="7"/>
        <v>180</v>
      </c>
      <c r="Y84" s="85">
        <f>+ROUND(M84*Parámetros!$C$105,0)</f>
        <v>0</v>
      </c>
      <c r="Z84" s="85">
        <f>+ROUND(N84*Parámetros!$C$106,0)</f>
        <v>0</v>
      </c>
      <c r="AA84" s="85">
        <f>+ROUND(O84*Parámetros!$C$107,0)</f>
        <v>0</v>
      </c>
      <c r="AB84" s="85">
        <f>+ROUND(P84*Parámetros!$C$108,0)</f>
        <v>0</v>
      </c>
      <c r="AC84" s="85">
        <f>+ROUND(Q84*Parámetros!$C$109,0)</f>
        <v>0</v>
      </c>
      <c r="AD84" s="85">
        <f>+ROUND(R84*Parámetros!$C$110,0)</f>
        <v>0</v>
      </c>
      <c r="AE84" s="85">
        <f>+ROUND(S84*Parámetros!$C$111,0)</f>
        <v>1</v>
      </c>
      <c r="AF84" s="85">
        <f>+ROUND(T84*Parámetros!$C$112,0)</f>
        <v>1</v>
      </c>
      <c r="AG84" s="85">
        <f>+ROUND(U84*Parámetros!$C$113,0)</f>
        <v>2</v>
      </c>
      <c r="AH84" s="85">
        <f t="shared" si="11"/>
        <v>4</v>
      </c>
      <c r="AI84" s="165">
        <f t="shared" si="6"/>
        <v>3</v>
      </c>
      <c r="AJ84" s="84">
        <f t="shared" si="8"/>
        <v>42</v>
      </c>
    </row>
    <row r="85" spans="1:36" x14ac:dyDescent="0.25">
      <c r="A85" s="19">
        <v>43967</v>
      </c>
      <c r="B85" s="162">
        <f t="shared" si="9"/>
        <v>75</v>
      </c>
      <c r="C85" s="81">
        <f>+'Modelo predictivo'!U82</f>
        <v>326.69351141899824</v>
      </c>
      <c r="D85" s="84">
        <f>+$C85*'Estructura Poblacion'!C$19</f>
        <v>13.326954607163756</v>
      </c>
      <c r="E85" s="84">
        <f>+$C85*'Estructura Poblacion'!D$19</f>
        <v>21.917113556151726</v>
      </c>
      <c r="F85" s="84">
        <f>+$C85*'Estructura Poblacion'!E$19</f>
        <v>66.513800513152162</v>
      </c>
      <c r="G85" s="84">
        <f>+$C85*'Estructura Poblacion'!F$19</f>
        <v>75.911922732794295</v>
      </c>
      <c r="H85" s="84">
        <f>+$C85*'Estructura Poblacion'!G$19</f>
        <v>60.78591804083603</v>
      </c>
      <c r="I85" s="84">
        <f>+$C85*'Estructura Poblacion'!H$19</f>
        <v>41.372602751986221</v>
      </c>
      <c r="J85" s="84">
        <f>+$C85*'Estructura Poblacion'!I$19</f>
        <v>22.005900728751083</v>
      </c>
      <c r="K85" s="84">
        <f>+$C85*'Estructura Poblacion'!J$19</f>
        <v>12.121668739127461</v>
      </c>
      <c r="L85" s="84">
        <f>+$C85*'Estructura Poblacion'!K$19</f>
        <v>12.737629749035515</v>
      </c>
      <c r="M85" s="164">
        <f>+ROUND(D85*Parámetros!$B$105,0)</f>
        <v>0</v>
      </c>
      <c r="N85" s="164">
        <f>+ROUND(E85*Parámetros!$B$106,0)</f>
        <v>0</v>
      </c>
      <c r="O85" s="164">
        <f>+ROUND(F85*Parámetros!$B$107,0)</f>
        <v>1</v>
      </c>
      <c r="P85" s="164">
        <f>+ROUND(G85*Parámetros!$B$108,0)</f>
        <v>2</v>
      </c>
      <c r="Q85" s="164">
        <f>+ROUND(H85*Parámetros!$B$109,0)</f>
        <v>3</v>
      </c>
      <c r="R85" s="164">
        <f>+ROUND(I85*Parámetros!$B$110,0)</f>
        <v>4</v>
      </c>
      <c r="S85" s="164">
        <f>+ROUND(J85*Parámetros!$B$111,0)</f>
        <v>4</v>
      </c>
      <c r="T85" s="164">
        <f>+ROUND(K85*Parámetros!$B$112,0)</f>
        <v>3</v>
      </c>
      <c r="U85" s="164">
        <f>+ROUND(L85*Parámetros!$B$113,0)</f>
        <v>3</v>
      </c>
      <c r="V85" s="164">
        <f t="shared" si="10"/>
        <v>20</v>
      </c>
      <c r="W85" s="164">
        <f t="shared" si="5"/>
        <v>11</v>
      </c>
      <c r="X85" s="84">
        <f t="shared" si="7"/>
        <v>189</v>
      </c>
      <c r="Y85" s="85">
        <f>+ROUND(M85*Parámetros!$C$105,0)</f>
        <v>0</v>
      </c>
      <c r="Z85" s="85">
        <f>+ROUND(N85*Parámetros!$C$106,0)</f>
        <v>0</v>
      </c>
      <c r="AA85" s="85">
        <f>+ROUND(O85*Parámetros!$C$107,0)</f>
        <v>0</v>
      </c>
      <c r="AB85" s="85">
        <f>+ROUND(P85*Parámetros!$C$108,0)</f>
        <v>0</v>
      </c>
      <c r="AC85" s="85">
        <f>+ROUND(Q85*Parámetros!$C$109,0)</f>
        <v>0</v>
      </c>
      <c r="AD85" s="85">
        <f>+ROUND(R85*Parámetros!$C$110,0)</f>
        <v>0</v>
      </c>
      <c r="AE85" s="85">
        <f>+ROUND(S85*Parámetros!$C$111,0)</f>
        <v>1</v>
      </c>
      <c r="AF85" s="85">
        <f>+ROUND(T85*Parámetros!$C$112,0)</f>
        <v>1</v>
      </c>
      <c r="AG85" s="85">
        <f>+ROUND(U85*Parámetros!$C$113,0)</f>
        <v>2</v>
      </c>
      <c r="AH85" s="85">
        <f t="shared" si="11"/>
        <v>4</v>
      </c>
      <c r="AI85" s="165">
        <f t="shared" si="6"/>
        <v>3</v>
      </c>
      <c r="AJ85" s="84">
        <f t="shared" si="8"/>
        <v>43</v>
      </c>
    </row>
    <row r="86" spans="1:36" x14ac:dyDescent="0.25">
      <c r="A86" s="19">
        <v>43968</v>
      </c>
      <c r="B86" s="162">
        <f t="shared" si="9"/>
        <v>76</v>
      </c>
      <c r="C86" s="81">
        <f>+'Modelo predictivo'!U83</f>
        <v>342.49450860917568</v>
      </c>
      <c r="D86" s="84">
        <f>+$C86*'Estructura Poblacion'!C$19</f>
        <v>13.971531756513198</v>
      </c>
      <c r="E86" s="84">
        <f>+$C86*'Estructura Poblacion'!D$19</f>
        <v>22.977165983313014</v>
      </c>
      <c r="F86" s="84">
        <f>+$C86*'Estructura Poblacion'!E$19</f>
        <v>69.730835251465066</v>
      </c>
      <c r="G86" s="84">
        <f>+$C86*'Estructura Poblacion'!F$19</f>
        <v>79.583511043783005</v>
      </c>
      <c r="H86" s="84">
        <f>+$C86*'Estructura Poblacion'!G$19</f>
        <v>63.725915581631241</v>
      </c>
      <c r="I86" s="84">
        <f>+$C86*'Estructura Poblacion'!H$19</f>
        <v>43.373647636517234</v>
      </c>
      <c r="J86" s="84">
        <f>+$C86*'Estructura Poblacion'!I$19</f>
        <v>23.070247474029291</v>
      </c>
      <c r="K86" s="84">
        <f>+$C86*'Estructura Poblacion'!J$19</f>
        <v>12.707950520039736</v>
      </c>
      <c r="L86" s="84">
        <f>+$C86*'Estructura Poblacion'!K$19</f>
        <v>13.353703361883909</v>
      </c>
      <c r="M86" s="164">
        <f>+ROUND(D86*Parámetros!$B$105,0)</f>
        <v>0</v>
      </c>
      <c r="N86" s="164">
        <f>+ROUND(E86*Parámetros!$B$106,0)</f>
        <v>0</v>
      </c>
      <c r="O86" s="164">
        <f>+ROUND(F86*Parámetros!$B$107,0)</f>
        <v>1</v>
      </c>
      <c r="P86" s="164">
        <f>+ROUND(G86*Parámetros!$B$108,0)</f>
        <v>3</v>
      </c>
      <c r="Q86" s="164">
        <f>+ROUND(H86*Parámetros!$B$109,0)</f>
        <v>3</v>
      </c>
      <c r="R86" s="164">
        <f>+ROUND(I86*Parámetros!$B$110,0)</f>
        <v>4</v>
      </c>
      <c r="S86" s="164">
        <f>+ROUND(J86*Parámetros!$B$111,0)</f>
        <v>4</v>
      </c>
      <c r="T86" s="164">
        <f>+ROUND(K86*Parámetros!$B$112,0)</f>
        <v>3</v>
      </c>
      <c r="U86" s="164">
        <f>+ROUND(L86*Parámetros!$B$113,0)</f>
        <v>4</v>
      </c>
      <c r="V86" s="164">
        <f t="shared" si="10"/>
        <v>22</v>
      </c>
      <c r="W86" s="164">
        <f t="shared" ref="W86:W149" si="12">+V74</f>
        <v>11</v>
      </c>
      <c r="X86" s="84">
        <f t="shared" si="7"/>
        <v>200</v>
      </c>
      <c r="Y86" s="85">
        <f>+ROUND(M86*Parámetros!$C$105,0)</f>
        <v>0</v>
      </c>
      <c r="Z86" s="85">
        <f>+ROUND(N86*Parámetros!$C$106,0)</f>
        <v>0</v>
      </c>
      <c r="AA86" s="85">
        <f>+ROUND(O86*Parámetros!$C$107,0)</f>
        <v>0</v>
      </c>
      <c r="AB86" s="85">
        <f>+ROUND(P86*Parámetros!$C$108,0)</f>
        <v>0</v>
      </c>
      <c r="AC86" s="85">
        <f>+ROUND(Q86*Parámetros!$C$109,0)</f>
        <v>0</v>
      </c>
      <c r="AD86" s="85">
        <f>+ROUND(R86*Parámetros!$C$110,0)</f>
        <v>0</v>
      </c>
      <c r="AE86" s="85">
        <f>+ROUND(S86*Parámetros!$C$111,0)</f>
        <v>1</v>
      </c>
      <c r="AF86" s="85">
        <f>+ROUND(T86*Parámetros!$C$112,0)</f>
        <v>1</v>
      </c>
      <c r="AG86" s="85">
        <f>+ROUND(U86*Parámetros!$C$113,0)</f>
        <v>3</v>
      </c>
      <c r="AH86" s="85">
        <f t="shared" si="11"/>
        <v>5</v>
      </c>
      <c r="AI86" s="165">
        <f t="shared" ref="AI86:AI149" si="13">+AH74</f>
        <v>3</v>
      </c>
      <c r="AJ86" s="84">
        <f t="shared" si="8"/>
        <v>45</v>
      </c>
    </row>
    <row r="87" spans="1:36" x14ac:dyDescent="0.25">
      <c r="A87" s="19">
        <v>43969</v>
      </c>
      <c r="B87" s="162">
        <f t="shared" si="9"/>
        <v>77</v>
      </c>
      <c r="C87" s="81">
        <f>+'Modelo predictivo'!U84</f>
        <v>359.05931530892849</v>
      </c>
      <c r="D87" s="84">
        <f>+$C87*'Estructura Poblacion'!C$19</f>
        <v>14.647267328992676</v>
      </c>
      <c r="E87" s="84">
        <f>+$C87*'Estructura Poblacion'!D$19</f>
        <v>24.088460627327397</v>
      </c>
      <c r="F87" s="84">
        <f>+$C87*'Estructura Poblacion'!E$19</f>
        <v>73.103379271640591</v>
      </c>
      <c r="G87" s="84">
        <f>+$C87*'Estructura Poblacion'!F$19</f>
        <v>83.432581448681717</v>
      </c>
      <c r="H87" s="84">
        <f>+$C87*'Estructura Poblacion'!G$19</f>
        <v>66.808030613668294</v>
      </c>
      <c r="I87" s="84">
        <f>+$C87*'Estructura Poblacion'!H$19</f>
        <v>45.471421676398151</v>
      </c>
      <c r="J87" s="84">
        <f>+$C87*'Estructura Poblacion'!I$19</f>
        <v>24.18604402059184</v>
      </c>
      <c r="K87" s="84">
        <f>+$C87*'Estructura Poblacion'!J$19</f>
        <v>13.322572765427882</v>
      </c>
      <c r="L87" s="84">
        <f>+$C87*'Estructura Poblacion'!K$19</f>
        <v>13.999557556199948</v>
      </c>
      <c r="M87" s="164">
        <f>+ROUND(D87*Parámetros!$B$105,0)</f>
        <v>0</v>
      </c>
      <c r="N87" s="164">
        <f>+ROUND(E87*Parámetros!$B$106,0)</f>
        <v>0</v>
      </c>
      <c r="O87" s="164">
        <f>+ROUND(F87*Parámetros!$B$107,0)</f>
        <v>1</v>
      </c>
      <c r="P87" s="164">
        <f>+ROUND(G87*Parámetros!$B$108,0)</f>
        <v>3</v>
      </c>
      <c r="Q87" s="164">
        <f>+ROUND(H87*Parámetros!$B$109,0)</f>
        <v>3</v>
      </c>
      <c r="R87" s="164">
        <f>+ROUND(I87*Parámetros!$B$110,0)</f>
        <v>5</v>
      </c>
      <c r="S87" s="164">
        <f>+ROUND(J87*Parámetros!$B$111,0)</f>
        <v>4</v>
      </c>
      <c r="T87" s="164">
        <f>+ROUND(K87*Parámetros!$B$112,0)</f>
        <v>3</v>
      </c>
      <c r="U87" s="164">
        <f>+ROUND(L87*Parámetros!$B$113,0)</f>
        <v>4</v>
      </c>
      <c r="V87" s="164">
        <f t="shared" si="10"/>
        <v>23</v>
      </c>
      <c r="W87" s="164">
        <f t="shared" si="12"/>
        <v>13</v>
      </c>
      <c r="X87" s="84">
        <f t="shared" si="7"/>
        <v>210</v>
      </c>
      <c r="Y87" s="85">
        <f>+ROUND(M87*Parámetros!$C$105,0)</f>
        <v>0</v>
      </c>
      <c r="Z87" s="85">
        <f>+ROUND(N87*Parámetros!$C$106,0)</f>
        <v>0</v>
      </c>
      <c r="AA87" s="85">
        <f>+ROUND(O87*Parámetros!$C$107,0)</f>
        <v>0</v>
      </c>
      <c r="AB87" s="85">
        <f>+ROUND(P87*Parámetros!$C$108,0)</f>
        <v>0</v>
      </c>
      <c r="AC87" s="85">
        <f>+ROUND(Q87*Parámetros!$C$109,0)</f>
        <v>0</v>
      </c>
      <c r="AD87" s="85">
        <f>+ROUND(R87*Parámetros!$C$110,0)</f>
        <v>1</v>
      </c>
      <c r="AE87" s="85">
        <f>+ROUND(S87*Parámetros!$C$111,0)</f>
        <v>1</v>
      </c>
      <c r="AF87" s="85">
        <f>+ROUND(T87*Parámetros!$C$112,0)</f>
        <v>1</v>
      </c>
      <c r="AG87" s="85">
        <f>+ROUND(U87*Parámetros!$C$113,0)</f>
        <v>3</v>
      </c>
      <c r="AH87" s="85">
        <f t="shared" si="11"/>
        <v>6</v>
      </c>
      <c r="AI87" s="165">
        <f t="shared" si="13"/>
        <v>3</v>
      </c>
      <c r="AJ87" s="84">
        <f t="shared" si="8"/>
        <v>48</v>
      </c>
    </row>
    <row r="88" spans="1:36" x14ac:dyDescent="0.25">
      <c r="A88" s="19">
        <v>43970</v>
      </c>
      <c r="B88" s="162">
        <f t="shared" si="9"/>
        <v>78</v>
      </c>
      <c r="C88" s="81">
        <f>+'Modelo predictivo'!U85</f>
        <v>376.42481110244989</v>
      </c>
      <c r="D88" s="84">
        <f>+$C88*'Estructura Poblacion'!C$19</f>
        <v>15.355665769983856</v>
      </c>
      <c r="E88" s="84">
        <f>+$C88*'Estructura Poblacion'!D$19</f>
        <v>25.253471654367193</v>
      </c>
      <c r="F88" s="84">
        <f>+$C88*'Estructura Poblacion'!E$19</f>
        <v>76.638941144312341</v>
      </c>
      <c r="G88" s="84">
        <f>+$C88*'Estructura Poblacion'!F$19</f>
        <v>87.467703447795301</v>
      </c>
      <c r="H88" s="84">
        <f>+$C88*'Estructura Poblacion'!G$19</f>
        <v>70.039125101766814</v>
      </c>
      <c r="I88" s="84">
        <f>+$C88*'Estructura Poblacion'!H$19</f>
        <v>47.670595317576463</v>
      </c>
      <c r="J88" s="84">
        <f>+$C88*'Estructura Poblacion'!I$19</f>
        <v>25.355774557564953</v>
      </c>
      <c r="K88" s="84">
        <f>+$C88*'Estructura Poblacion'!J$19</f>
        <v>13.966903859074257</v>
      </c>
      <c r="L88" s="84">
        <f>+$C88*'Estructura Poblacion'!K$19</f>
        <v>14.676630250008722</v>
      </c>
      <c r="M88" s="164">
        <f>+ROUND(D88*Parámetros!$B$105,0)</f>
        <v>0</v>
      </c>
      <c r="N88" s="164">
        <f>+ROUND(E88*Parámetros!$B$106,0)</f>
        <v>0</v>
      </c>
      <c r="O88" s="164">
        <f>+ROUND(F88*Parámetros!$B$107,0)</f>
        <v>1</v>
      </c>
      <c r="P88" s="164">
        <f>+ROUND(G88*Parámetros!$B$108,0)</f>
        <v>3</v>
      </c>
      <c r="Q88" s="164">
        <f>+ROUND(H88*Parámetros!$B$109,0)</f>
        <v>3</v>
      </c>
      <c r="R88" s="164">
        <f>+ROUND(I88*Parámetros!$B$110,0)</f>
        <v>5</v>
      </c>
      <c r="S88" s="164">
        <f>+ROUND(J88*Parámetros!$B$111,0)</f>
        <v>4</v>
      </c>
      <c r="T88" s="164">
        <f>+ROUND(K88*Parámetros!$B$112,0)</f>
        <v>3</v>
      </c>
      <c r="U88" s="164">
        <f>+ROUND(L88*Parámetros!$B$113,0)</f>
        <v>4</v>
      </c>
      <c r="V88" s="164">
        <f t="shared" si="10"/>
        <v>23</v>
      </c>
      <c r="W88" s="164">
        <f t="shared" si="12"/>
        <v>14</v>
      </c>
      <c r="X88" s="84">
        <f t="shared" si="7"/>
        <v>219</v>
      </c>
      <c r="Y88" s="85">
        <f>+ROUND(M88*Parámetros!$C$105,0)</f>
        <v>0</v>
      </c>
      <c r="Z88" s="85">
        <f>+ROUND(N88*Parámetros!$C$106,0)</f>
        <v>0</v>
      </c>
      <c r="AA88" s="85">
        <f>+ROUND(O88*Parámetros!$C$107,0)</f>
        <v>0</v>
      </c>
      <c r="AB88" s="85">
        <f>+ROUND(P88*Parámetros!$C$108,0)</f>
        <v>0</v>
      </c>
      <c r="AC88" s="85">
        <f>+ROUND(Q88*Parámetros!$C$109,0)</f>
        <v>0</v>
      </c>
      <c r="AD88" s="85">
        <f>+ROUND(R88*Parámetros!$C$110,0)</f>
        <v>1</v>
      </c>
      <c r="AE88" s="85">
        <f>+ROUND(S88*Parámetros!$C$111,0)</f>
        <v>1</v>
      </c>
      <c r="AF88" s="85">
        <f>+ROUND(T88*Parámetros!$C$112,0)</f>
        <v>1</v>
      </c>
      <c r="AG88" s="85">
        <f>+ROUND(U88*Parámetros!$C$113,0)</f>
        <v>3</v>
      </c>
      <c r="AH88" s="85">
        <f t="shared" si="11"/>
        <v>6</v>
      </c>
      <c r="AI88" s="165">
        <f t="shared" si="13"/>
        <v>3</v>
      </c>
      <c r="AJ88" s="84">
        <f t="shared" si="8"/>
        <v>51</v>
      </c>
    </row>
    <row r="89" spans="1:36" x14ac:dyDescent="0.25">
      <c r="A89" s="19">
        <v>43971</v>
      </c>
      <c r="B89" s="162">
        <f t="shared" si="9"/>
        <v>79</v>
      </c>
      <c r="C89" s="81">
        <f>+'Modelo predictivo'!U86</f>
        <v>394.62965206801891</v>
      </c>
      <c r="D89" s="84">
        <f>+$C89*'Estructura Poblacion'!C$19</f>
        <v>16.098303994186629</v>
      </c>
      <c r="E89" s="84">
        <f>+$C89*'Estructura Poblacion'!D$19</f>
        <v>26.474792411492142</v>
      </c>
      <c r="F89" s="84">
        <f>+$C89*'Estructura Poblacion'!E$19</f>
        <v>80.345391128880664</v>
      </c>
      <c r="G89" s="84">
        <f>+$C89*'Estructura Poblacion'!F$19</f>
        <v>91.697859335307413</v>
      </c>
      <c r="H89" s="84">
        <f>+$C89*'Estructura Poblacion'!G$19</f>
        <v>73.426391552431866</v>
      </c>
      <c r="I89" s="84">
        <f>+$C89*'Estructura Poblacion'!H$19</f>
        <v>49.976063981952798</v>
      </c>
      <c r="J89" s="84">
        <f>+$C89*'Estructura Poblacion'!I$19</f>
        <v>26.582042937769199</v>
      </c>
      <c r="K89" s="84">
        <f>+$C89*'Estructura Poblacion'!J$19</f>
        <v>14.642378099975549</v>
      </c>
      <c r="L89" s="84">
        <f>+$C89*'Estructura Poblacion'!K$19</f>
        <v>15.386428626022651</v>
      </c>
      <c r="M89" s="164">
        <f>+ROUND(D89*Parámetros!$B$105,0)</f>
        <v>0</v>
      </c>
      <c r="N89" s="164">
        <f>+ROUND(E89*Parámetros!$B$106,0)</f>
        <v>0</v>
      </c>
      <c r="O89" s="164">
        <f>+ROUND(F89*Parámetros!$B$107,0)</f>
        <v>1</v>
      </c>
      <c r="P89" s="164">
        <f>+ROUND(G89*Parámetros!$B$108,0)</f>
        <v>3</v>
      </c>
      <c r="Q89" s="164">
        <f>+ROUND(H89*Parámetros!$B$109,0)</f>
        <v>4</v>
      </c>
      <c r="R89" s="164">
        <f>+ROUND(I89*Parámetros!$B$110,0)</f>
        <v>5</v>
      </c>
      <c r="S89" s="164">
        <f>+ROUND(J89*Parámetros!$B$111,0)</f>
        <v>4</v>
      </c>
      <c r="T89" s="164">
        <f>+ROUND(K89*Parámetros!$B$112,0)</f>
        <v>4</v>
      </c>
      <c r="U89" s="164">
        <f>+ROUND(L89*Parámetros!$B$113,0)</f>
        <v>4</v>
      </c>
      <c r="V89" s="164">
        <f t="shared" si="10"/>
        <v>25</v>
      </c>
      <c r="W89" s="164">
        <f t="shared" si="12"/>
        <v>14</v>
      </c>
      <c r="X89" s="84">
        <f t="shared" si="7"/>
        <v>230</v>
      </c>
      <c r="Y89" s="85">
        <f>+ROUND(M89*Parámetros!$C$105,0)</f>
        <v>0</v>
      </c>
      <c r="Z89" s="85">
        <f>+ROUND(N89*Parámetros!$C$106,0)</f>
        <v>0</v>
      </c>
      <c r="AA89" s="85">
        <f>+ROUND(O89*Parámetros!$C$107,0)</f>
        <v>0</v>
      </c>
      <c r="AB89" s="85">
        <f>+ROUND(P89*Parámetros!$C$108,0)</f>
        <v>0</v>
      </c>
      <c r="AC89" s="85">
        <f>+ROUND(Q89*Parámetros!$C$109,0)</f>
        <v>0</v>
      </c>
      <c r="AD89" s="85">
        <f>+ROUND(R89*Parámetros!$C$110,0)</f>
        <v>1</v>
      </c>
      <c r="AE89" s="85">
        <f>+ROUND(S89*Parámetros!$C$111,0)</f>
        <v>1</v>
      </c>
      <c r="AF89" s="85">
        <f>+ROUND(T89*Parámetros!$C$112,0)</f>
        <v>2</v>
      </c>
      <c r="AG89" s="85">
        <f>+ROUND(U89*Parámetros!$C$113,0)</f>
        <v>3</v>
      </c>
      <c r="AH89" s="85">
        <f t="shared" si="11"/>
        <v>7</v>
      </c>
      <c r="AI89" s="165">
        <f t="shared" si="13"/>
        <v>3</v>
      </c>
      <c r="AJ89" s="84">
        <f t="shared" si="8"/>
        <v>55</v>
      </c>
    </row>
    <row r="90" spans="1:36" x14ac:dyDescent="0.25">
      <c r="A90" s="19">
        <v>43972</v>
      </c>
      <c r="B90" s="162">
        <f t="shared" si="9"/>
        <v>80</v>
      </c>
      <c r="C90" s="81">
        <f>+'Modelo predictivo'!U87</f>
        <v>413.71435592323542</v>
      </c>
      <c r="D90" s="84">
        <f>+$C90*'Estructura Poblacion'!C$19</f>
        <v>16.87683485898679</v>
      </c>
      <c r="E90" s="84">
        <f>+$C90*'Estructura Poblacion'!D$19</f>
        <v>27.7551411388467</v>
      </c>
      <c r="F90" s="84">
        <f>+$C90*'Estructura Poblacion'!E$19</f>
        <v>84.230978508822247</v>
      </c>
      <c r="G90" s="84">
        <f>+$C90*'Estructura Poblacion'!F$19</f>
        <v>96.132463983997127</v>
      </c>
      <c r="H90" s="84">
        <f>+$C90*'Estructura Poblacion'!G$19</f>
        <v>76.977368856321334</v>
      </c>
      <c r="I90" s="84">
        <f>+$C90*'Estructura Poblacion'!H$19</f>
        <v>52.392958850208991</v>
      </c>
      <c r="J90" s="84">
        <f>+$C90*'Estructura Poblacion'!I$19</f>
        <v>27.867578413057139</v>
      </c>
      <c r="K90" s="84">
        <f>+$C90*'Estructura Poblacion'!J$19</f>
        <v>15.350498861580091</v>
      </c>
      <c r="L90" s="84">
        <f>+$C90*'Estructura Poblacion'!K$19</f>
        <v>16.130532451415007</v>
      </c>
      <c r="M90" s="164">
        <f>+ROUND(D90*Parámetros!$B$105,0)</f>
        <v>0</v>
      </c>
      <c r="N90" s="164">
        <f>+ROUND(E90*Parámetros!$B$106,0)</f>
        <v>0</v>
      </c>
      <c r="O90" s="164">
        <f>+ROUND(F90*Parámetros!$B$107,0)</f>
        <v>1</v>
      </c>
      <c r="P90" s="164">
        <f>+ROUND(G90*Parámetros!$B$108,0)</f>
        <v>3</v>
      </c>
      <c r="Q90" s="164">
        <f>+ROUND(H90*Parámetros!$B$109,0)</f>
        <v>4</v>
      </c>
      <c r="R90" s="164">
        <f>+ROUND(I90*Parámetros!$B$110,0)</f>
        <v>5</v>
      </c>
      <c r="S90" s="164">
        <f>+ROUND(J90*Parámetros!$B$111,0)</f>
        <v>5</v>
      </c>
      <c r="T90" s="164">
        <f>+ROUND(K90*Parámetros!$B$112,0)</f>
        <v>4</v>
      </c>
      <c r="U90" s="164">
        <f>+ROUND(L90*Parámetros!$B$113,0)</f>
        <v>4</v>
      </c>
      <c r="V90" s="164">
        <f t="shared" si="10"/>
        <v>26</v>
      </c>
      <c r="W90" s="164">
        <f t="shared" si="12"/>
        <v>15</v>
      </c>
      <c r="X90" s="84">
        <f t="shared" si="7"/>
        <v>241</v>
      </c>
      <c r="Y90" s="85">
        <f>+ROUND(M90*Parámetros!$C$105,0)</f>
        <v>0</v>
      </c>
      <c r="Z90" s="85">
        <f>+ROUND(N90*Parámetros!$C$106,0)</f>
        <v>0</v>
      </c>
      <c r="AA90" s="85">
        <f>+ROUND(O90*Parámetros!$C$107,0)</f>
        <v>0</v>
      </c>
      <c r="AB90" s="85">
        <f>+ROUND(P90*Parámetros!$C$108,0)</f>
        <v>0</v>
      </c>
      <c r="AC90" s="85">
        <f>+ROUND(Q90*Parámetros!$C$109,0)</f>
        <v>0</v>
      </c>
      <c r="AD90" s="85">
        <f>+ROUND(R90*Parámetros!$C$110,0)</f>
        <v>1</v>
      </c>
      <c r="AE90" s="85">
        <f>+ROUND(S90*Parámetros!$C$111,0)</f>
        <v>1</v>
      </c>
      <c r="AF90" s="85">
        <f>+ROUND(T90*Parámetros!$C$112,0)</f>
        <v>2</v>
      </c>
      <c r="AG90" s="85">
        <f>+ROUND(U90*Parámetros!$C$113,0)</f>
        <v>3</v>
      </c>
      <c r="AH90" s="85">
        <f t="shared" si="11"/>
        <v>7</v>
      </c>
      <c r="AI90" s="165">
        <f t="shared" si="13"/>
        <v>3</v>
      </c>
      <c r="AJ90" s="84">
        <f t="shared" si="8"/>
        <v>59</v>
      </c>
    </row>
    <row r="91" spans="1:36" x14ac:dyDescent="0.25">
      <c r="A91" s="19">
        <v>43973</v>
      </c>
      <c r="B91" s="162">
        <f t="shared" si="9"/>
        <v>81</v>
      </c>
      <c r="C91" s="81">
        <f>+'Modelo predictivo'!U88</f>
        <v>455.14093685895205</v>
      </c>
      <c r="D91" s="84">
        <f>+$C91*'Estructura Poblacion'!C$19</f>
        <v>18.566767913556131</v>
      </c>
      <c r="E91" s="84">
        <f>+$C91*'Estructura Poblacion'!D$19</f>
        <v>30.534354826524524</v>
      </c>
      <c r="F91" s="84">
        <f>+$C91*'Estructura Poblacion'!E$19</f>
        <v>92.665303783088987</v>
      </c>
      <c r="G91" s="84">
        <f>+$C91*'Estructura Poblacion'!F$19</f>
        <v>105.75852419381461</v>
      </c>
      <c r="H91" s="84">
        <f>+$C91*'Estructura Poblacion'!G$19</f>
        <v>84.685366307917164</v>
      </c>
      <c r="I91" s="84">
        <f>+$C91*'Estructura Poblacion'!H$19</f>
        <v>57.639238364552412</v>
      </c>
      <c r="J91" s="84">
        <f>+$C91*'Estructura Poblacion'!I$19</f>
        <v>30.658050815289055</v>
      </c>
      <c r="K91" s="84">
        <f>+$C91*'Estructura Poblacion'!J$19</f>
        <v>16.88759486607762</v>
      </c>
      <c r="L91" s="84">
        <f>+$C91*'Estructura Poblacion'!K$19</f>
        <v>17.745735788131555</v>
      </c>
      <c r="M91" s="164">
        <f>+ROUND(D91*Parámetros!$B$105,0)</f>
        <v>0</v>
      </c>
      <c r="N91" s="164">
        <f>+ROUND(E91*Parámetros!$B$106,0)</f>
        <v>0</v>
      </c>
      <c r="O91" s="164">
        <f>+ROUND(F91*Parámetros!$B$107,0)</f>
        <v>1</v>
      </c>
      <c r="P91" s="164">
        <f>+ROUND(G91*Parámetros!$B$108,0)</f>
        <v>3</v>
      </c>
      <c r="Q91" s="164">
        <f>+ROUND(H91*Parámetros!$B$109,0)</f>
        <v>4</v>
      </c>
      <c r="R91" s="164">
        <f>+ROUND(I91*Parámetros!$B$110,0)</f>
        <v>6</v>
      </c>
      <c r="S91" s="164">
        <f>+ROUND(J91*Parámetros!$B$111,0)</f>
        <v>5</v>
      </c>
      <c r="T91" s="164">
        <f>+ROUND(K91*Parámetros!$B$112,0)</f>
        <v>4</v>
      </c>
      <c r="U91" s="164">
        <f>+ROUND(L91*Parámetros!$B$113,0)</f>
        <v>5</v>
      </c>
      <c r="V91" s="164">
        <f t="shared" si="10"/>
        <v>28</v>
      </c>
      <c r="W91" s="164">
        <f t="shared" si="12"/>
        <v>16</v>
      </c>
      <c r="X91" s="84">
        <f t="shared" si="7"/>
        <v>253</v>
      </c>
      <c r="Y91" s="85">
        <f>+ROUND(M91*Parámetros!$C$105,0)</f>
        <v>0</v>
      </c>
      <c r="Z91" s="85">
        <f>+ROUND(N91*Parámetros!$C$106,0)</f>
        <v>0</v>
      </c>
      <c r="AA91" s="85">
        <f>+ROUND(O91*Parámetros!$C$107,0)</f>
        <v>0</v>
      </c>
      <c r="AB91" s="85">
        <f>+ROUND(P91*Parámetros!$C$108,0)</f>
        <v>0</v>
      </c>
      <c r="AC91" s="85">
        <f>+ROUND(Q91*Parámetros!$C$109,0)</f>
        <v>0</v>
      </c>
      <c r="AD91" s="85">
        <f>+ROUND(R91*Parámetros!$C$110,0)</f>
        <v>1</v>
      </c>
      <c r="AE91" s="85">
        <f>+ROUND(S91*Parámetros!$C$111,0)</f>
        <v>1</v>
      </c>
      <c r="AF91" s="85">
        <f>+ROUND(T91*Parámetros!$C$112,0)</f>
        <v>2</v>
      </c>
      <c r="AG91" s="85">
        <f>+ROUND(U91*Parámetros!$C$113,0)</f>
        <v>4</v>
      </c>
      <c r="AH91" s="85">
        <f t="shared" si="11"/>
        <v>8</v>
      </c>
      <c r="AI91" s="165">
        <f t="shared" si="13"/>
        <v>4</v>
      </c>
      <c r="AJ91" s="84">
        <f t="shared" si="8"/>
        <v>63</v>
      </c>
    </row>
    <row r="92" spans="1:36" x14ac:dyDescent="0.25">
      <c r="A92" s="19">
        <v>43974</v>
      </c>
      <c r="B92" s="162">
        <f t="shared" si="9"/>
        <v>82</v>
      </c>
      <c r="C92" s="81">
        <f>+'Modelo predictivo'!U89</f>
        <v>479.84307923913002</v>
      </c>
      <c r="D92" s="84">
        <f>+$C92*'Estructura Poblacion'!C$19</f>
        <v>19.574453461917418</v>
      </c>
      <c r="E92" s="84">
        <f>+$C92*'Estructura Poblacion'!D$19</f>
        <v>32.191564537470455</v>
      </c>
      <c r="F92" s="84">
        <f>+$C92*'Estructura Poblacion'!E$19</f>
        <v>97.694584479194944</v>
      </c>
      <c r="G92" s="84">
        <f>+$C92*'Estructura Poblacion'!F$19</f>
        <v>111.49842124764237</v>
      </c>
      <c r="H92" s="84">
        <f>+$C92*'Estructura Poblacion'!G$19</f>
        <v>89.281546977782895</v>
      </c>
      <c r="I92" s="84">
        <f>+$C92*'Estructura Poblacion'!H$19</f>
        <v>60.767527994117046</v>
      </c>
      <c r="J92" s="84">
        <f>+$C92*'Estructura Poblacion'!I$19</f>
        <v>32.321973954272032</v>
      </c>
      <c r="K92" s="84">
        <f>+$C92*'Estructura Poblacion'!J$19</f>
        <v>17.804145628835947</v>
      </c>
      <c r="L92" s="84">
        <f>+$C92*'Estructura Poblacion'!K$19</f>
        <v>18.70886095789692</v>
      </c>
      <c r="M92" s="164">
        <f>+ROUND(D92*Parámetros!$B$105,0)</f>
        <v>0</v>
      </c>
      <c r="N92" s="164">
        <f>+ROUND(E92*Parámetros!$B$106,0)</f>
        <v>0</v>
      </c>
      <c r="O92" s="164">
        <f>+ROUND(F92*Parámetros!$B$107,0)</f>
        <v>1</v>
      </c>
      <c r="P92" s="164">
        <f>+ROUND(G92*Parámetros!$B$108,0)</f>
        <v>4</v>
      </c>
      <c r="Q92" s="164">
        <f>+ROUND(H92*Parámetros!$B$109,0)</f>
        <v>4</v>
      </c>
      <c r="R92" s="164">
        <f>+ROUND(I92*Parámetros!$B$110,0)</f>
        <v>6</v>
      </c>
      <c r="S92" s="164">
        <f>+ROUND(J92*Parámetros!$B$111,0)</f>
        <v>5</v>
      </c>
      <c r="T92" s="164">
        <f>+ROUND(K92*Parámetros!$B$112,0)</f>
        <v>4</v>
      </c>
      <c r="U92" s="164">
        <f>+ROUND(L92*Parámetros!$B$113,0)</f>
        <v>5</v>
      </c>
      <c r="V92" s="164">
        <f t="shared" si="10"/>
        <v>29</v>
      </c>
      <c r="W92" s="164">
        <f t="shared" si="12"/>
        <v>16</v>
      </c>
      <c r="X92" s="84">
        <f t="shared" si="7"/>
        <v>266</v>
      </c>
      <c r="Y92" s="85">
        <f>+ROUND(M92*Parámetros!$C$105,0)</f>
        <v>0</v>
      </c>
      <c r="Z92" s="85">
        <f>+ROUND(N92*Parámetros!$C$106,0)</f>
        <v>0</v>
      </c>
      <c r="AA92" s="85">
        <f>+ROUND(O92*Parámetros!$C$107,0)</f>
        <v>0</v>
      </c>
      <c r="AB92" s="85">
        <f>+ROUND(P92*Parámetros!$C$108,0)</f>
        <v>0</v>
      </c>
      <c r="AC92" s="85">
        <f>+ROUND(Q92*Parámetros!$C$109,0)</f>
        <v>0</v>
      </c>
      <c r="AD92" s="85">
        <f>+ROUND(R92*Parámetros!$C$110,0)</f>
        <v>1</v>
      </c>
      <c r="AE92" s="85">
        <f>+ROUND(S92*Parámetros!$C$111,0)</f>
        <v>1</v>
      </c>
      <c r="AF92" s="85">
        <f>+ROUND(T92*Parámetros!$C$112,0)</f>
        <v>2</v>
      </c>
      <c r="AG92" s="85">
        <f>+ROUND(U92*Parámetros!$C$113,0)</f>
        <v>4</v>
      </c>
      <c r="AH92" s="85">
        <f t="shared" si="11"/>
        <v>8</v>
      </c>
      <c r="AI92" s="165">
        <f t="shared" si="13"/>
        <v>4</v>
      </c>
      <c r="AJ92" s="84">
        <f t="shared" si="8"/>
        <v>67</v>
      </c>
    </row>
    <row r="93" spans="1:36" x14ac:dyDescent="0.25">
      <c r="A93" s="19">
        <v>43975</v>
      </c>
      <c r="B93" s="162">
        <f t="shared" si="9"/>
        <v>83</v>
      </c>
      <c r="C93" s="81">
        <f>+'Modelo predictivo'!U90</f>
        <v>505.88499926030636</v>
      </c>
      <c r="D93" s="84">
        <f>+$C93*'Estructura Poblacion'!C$19</f>
        <v>20.636793159140506</v>
      </c>
      <c r="E93" s="84">
        <f>+$C93*'Estructura Poblacion'!D$19</f>
        <v>33.938656837667118</v>
      </c>
      <c r="F93" s="84">
        <f>+$C93*'Estructura Poblacion'!E$19</f>
        <v>102.99663980849849</v>
      </c>
      <c r="G93" s="84">
        <f>+$C93*'Estructura Poblacion'!F$19</f>
        <v>117.54963485110356</v>
      </c>
      <c r="H93" s="84">
        <f>+$C93*'Estructura Poblacion'!G$19</f>
        <v>94.12701210244218</v>
      </c>
      <c r="I93" s="84">
        <f>+$C93*'Estructura Poblacion'!H$19</f>
        <v>64.065487623787462</v>
      </c>
      <c r="J93" s="84">
        <f>+$C93*'Estructura Poblacion'!I$19</f>
        <v>34.076143800752661</v>
      </c>
      <c r="K93" s="84">
        <f>+$C93*'Estructura Poblacion'!J$19</f>
        <v>18.770407635254212</v>
      </c>
      <c r="L93" s="84">
        <f>+$C93*'Estructura Poblacion'!K$19</f>
        <v>19.724223441660193</v>
      </c>
      <c r="M93" s="164">
        <f>+ROUND(D93*Parámetros!$B$105,0)</f>
        <v>0</v>
      </c>
      <c r="N93" s="164">
        <f>+ROUND(E93*Parámetros!$B$106,0)</f>
        <v>0</v>
      </c>
      <c r="O93" s="164">
        <f>+ROUND(F93*Parámetros!$B$107,0)</f>
        <v>1</v>
      </c>
      <c r="P93" s="164">
        <f>+ROUND(G93*Parámetros!$B$108,0)</f>
        <v>4</v>
      </c>
      <c r="Q93" s="164">
        <f>+ROUND(H93*Parámetros!$B$109,0)</f>
        <v>5</v>
      </c>
      <c r="R93" s="164">
        <f>+ROUND(I93*Parámetros!$B$110,0)</f>
        <v>7</v>
      </c>
      <c r="S93" s="164">
        <f>+ROUND(J93*Parámetros!$B$111,0)</f>
        <v>6</v>
      </c>
      <c r="T93" s="164">
        <f>+ROUND(K93*Parámetros!$B$112,0)</f>
        <v>5</v>
      </c>
      <c r="U93" s="164">
        <f>+ROUND(L93*Parámetros!$B$113,0)</f>
        <v>5</v>
      </c>
      <c r="V93" s="164">
        <f t="shared" si="10"/>
        <v>33</v>
      </c>
      <c r="W93" s="164">
        <f t="shared" si="12"/>
        <v>16</v>
      </c>
      <c r="X93" s="84">
        <f t="shared" si="7"/>
        <v>283</v>
      </c>
      <c r="Y93" s="85">
        <f>+ROUND(M93*Parámetros!$C$105,0)</f>
        <v>0</v>
      </c>
      <c r="Z93" s="85">
        <f>+ROUND(N93*Parámetros!$C$106,0)</f>
        <v>0</v>
      </c>
      <c r="AA93" s="85">
        <f>+ROUND(O93*Parámetros!$C$107,0)</f>
        <v>0</v>
      </c>
      <c r="AB93" s="85">
        <f>+ROUND(P93*Parámetros!$C$108,0)</f>
        <v>0</v>
      </c>
      <c r="AC93" s="85">
        <f>+ROUND(Q93*Parámetros!$C$109,0)</f>
        <v>0</v>
      </c>
      <c r="AD93" s="85">
        <f>+ROUND(R93*Parámetros!$C$110,0)</f>
        <v>1</v>
      </c>
      <c r="AE93" s="85">
        <f>+ROUND(S93*Parámetros!$C$111,0)</f>
        <v>2</v>
      </c>
      <c r="AF93" s="85">
        <f>+ROUND(T93*Parámetros!$C$112,0)</f>
        <v>2</v>
      </c>
      <c r="AG93" s="85">
        <f>+ROUND(U93*Parámetros!$C$113,0)</f>
        <v>4</v>
      </c>
      <c r="AH93" s="85">
        <f t="shared" si="11"/>
        <v>9</v>
      </c>
      <c r="AI93" s="165">
        <f t="shared" si="13"/>
        <v>4</v>
      </c>
      <c r="AJ93" s="84">
        <f t="shared" si="8"/>
        <v>72</v>
      </c>
    </row>
    <row r="94" spans="1:36" x14ac:dyDescent="0.25">
      <c r="A94" s="19">
        <v>43976</v>
      </c>
      <c r="B94" s="162">
        <f t="shared" si="9"/>
        <v>84</v>
      </c>
      <c r="C94" s="81">
        <f>+'Modelo predictivo'!U91</f>
        <v>533.33926283568144</v>
      </c>
      <c r="D94" s="84">
        <f>+$C94*'Estructura Poblacion'!C$19</f>
        <v>21.756747218995933</v>
      </c>
      <c r="E94" s="84">
        <f>+$C94*'Estructura Poblacion'!D$19</f>
        <v>35.780500006723166</v>
      </c>
      <c r="F94" s="84">
        <f>+$C94*'Estructura Poblacion'!E$19</f>
        <v>108.58624396915769</v>
      </c>
      <c r="G94" s="84">
        <f>+$C94*'Estructura Poblacion'!F$19</f>
        <v>123.92902673485202</v>
      </c>
      <c r="H94" s="84">
        <f>+$C94*'Estructura Poblacion'!G$19</f>
        <v>99.235263589640866</v>
      </c>
      <c r="I94" s="84">
        <f>+$C94*'Estructura Poblacion'!H$19</f>
        <v>67.542307031123457</v>
      </c>
      <c r="J94" s="84">
        <f>+$C94*'Estructura Poblacion'!I$19</f>
        <v>35.925448355950316</v>
      </c>
      <c r="K94" s="84">
        <f>+$C94*'Estructura Poblacion'!J$19</f>
        <v>19.789073378237308</v>
      </c>
      <c r="L94" s="84">
        <f>+$C94*'Estructura Poblacion'!K$19</f>
        <v>20.794652551000699</v>
      </c>
      <c r="M94" s="164">
        <f>+ROUND(D94*Parámetros!$B$105,0)</f>
        <v>0</v>
      </c>
      <c r="N94" s="164">
        <f>+ROUND(E94*Parámetros!$B$106,0)</f>
        <v>0</v>
      </c>
      <c r="O94" s="164">
        <f>+ROUND(F94*Parámetros!$B$107,0)</f>
        <v>1</v>
      </c>
      <c r="P94" s="164">
        <f>+ROUND(G94*Parámetros!$B$108,0)</f>
        <v>4</v>
      </c>
      <c r="Q94" s="164">
        <f>+ROUND(H94*Parámetros!$B$109,0)</f>
        <v>5</v>
      </c>
      <c r="R94" s="164">
        <f>+ROUND(I94*Parámetros!$B$110,0)</f>
        <v>7</v>
      </c>
      <c r="S94" s="164">
        <f>+ROUND(J94*Parámetros!$B$111,0)</f>
        <v>6</v>
      </c>
      <c r="T94" s="164">
        <f>+ROUND(K94*Parámetros!$B$112,0)</f>
        <v>5</v>
      </c>
      <c r="U94" s="164">
        <f>+ROUND(L94*Parámetros!$B$113,0)</f>
        <v>6</v>
      </c>
      <c r="V94" s="164">
        <f t="shared" si="10"/>
        <v>34</v>
      </c>
      <c r="W94" s="164">
        <f t="shared" si="12"/>
        <v>16</v>
      </c>
      <c r="X94" s="84">
        <f t="shared" si="7"/>
        <v>301</v>
      </c>
      <c r="Y94" s="85">
        <f>+ROUND(M94*Parámetros!$C$105,0)</f>
        <v>0</v>
      </c>
      <c r="Z94" s="85">
        <f>+ROUND(N94*Parámetros!$C$106,0)</f>
        <v>0</v>
      </c>
      <c r="AA94" s="85">
        <f>+ROUND(O94*Parámetros!$C$107,0)</f>
        <v>0</v>
      </c>
      <c r="AB94" s="85">
        <f>+ROUND(P94*Parámetros!$C$108,0)</f>
        <v>0</v>
      </c>
      <c r="AC94" s="85">
        <f>+ROUND(Q94*Parámetros!$C$109,0)</f>
        <v>0</v>
      </c>
      <c r="AD94" s="85">
        <f>+ROUND(R94*Parámetros!$C$110,0)</f>
        <v>1</v>
      </c>
      <c r="AE94" s="85">
        <f>+ROUND(S94*Parámetros!$C$111,0)</f>
        <v>2</v>
      </c>
      <c r="AF94" s="85">
        <f>+ROUND(T94*Parámetros!$C$112,0)</f>
        <v>2</v>
      </c>
      <c r="AG94" s="85">
        <f>+ROUND(U94*Parámetros!$C$113,0)</f>
        <v>4</v>
      </c>
      <c r="AH94" s="85">
        <f t="shared" si="11"/>
        <v>9</v>
      </c>
      <c r="AI94" s="165">
        <f t="shared" si="13"/>
        <v>4</v>
      </c>
      <c r="AJ94" s="84">
        <f t="shared" si="8"/>
        <v>77</v>
      </c>
    </row>
    <row r="95" spans="1:36" x14ac:dyDescent="0.25">
      <c r="A95" s="166">
        <v>43977</v>
      </c>
      <c r="B95" s="162">
        <f t="shared" si="9"/>
        <v>85</v>
      </c>
      <c r="C95" s="81">
        <f>+'Modelo predictivo'!U92</f>
        <v>562.2823550850153</v>
      </c>
      <c r="D95" s="84">
        <f>+$C95*'Estructura Poblacion'!C$19</f>
        <v>22.937435733201283</v>
      </c>
      <c r="E95" s="84">
        <f>+$C95*'Estructura Poblacion'!D$19</f>
        <v>37.722225254768404</v>
      </c>
      <c r="F95" s="84">
        <f>+$C95*'Estructura Poblacion'!E$19</f>
        <v>114.47896909780866</v>
      </c>
      <c r="G95" s="84">
        <f>+$C95*'Estructura Poblacion'!F$19</f>
        <v>130.65436931339397</v>
      </c>
      <c r="H95" s="84">
        <f>+$C95*'Estructura Poblacion'!G$19</f>
        <v>104.62053257057249</v>
      </c>
      <c r="I95" s="84">
        <f>+$C95*'Estructura Poblacion'!H$19</f>
        <v>71.207672323640693</v>
      </c>
      <c r="J95" s="84">
        <f>+$C95*'Estructura Poblacion'!I$19</f>
        <v>37.875039616748424</v>
      </c>
      <c r="K95" s="84">
        <f>+$C95*'Estructura Poblacion'!J$19</f>
        <v>20.862980769322487</v>
      </c>
      <c r="L95" s="84">
        <f>+$C95*'Estructura Poblacion'!K$19</f>
        <v>21.923130405558894</v>
      </c>
      <c r="M95" s="164">
        <f>+ROUND(D95*Parámetros!$B$105,0)</f>
        <v>0</v>
      </c>
      <c r="N95" s="164">
        <f>+ROUND(E95*Parámetros!$B$106,0)</f>
        <v>0</v>
      </c>
      <c r="O95" s="164">
        <f>+ROUND(F95*Parámetros!$B$107,0)</f>
        <v>1</v>
      </c>
      <c r="P95" s="164">
        <f>+ROUND(G95*Parámetros!$B$108,0)</f>
        <v>4</v>
      </c>
      <c r="Q95" s="164">
        <f>+ROUND(H95*Parámetros!$B$109,0)</f>
        <v>5</v>
      </c>
      <c r="R95" s="164">
        <f>+ROUND(I95*Parámetros!$B$110,0)</f>
        <v>7</v>
      </c>
      <c r="S95" s="164">
        <f>+ROUND(J95*Parámetros!$B$111,0)</f>
        <v>6</v>
      </c>
      <c r="T95" s="164">
        <f>+ROUND(K95*Parámetros!$B$112,0)</f>
        <v>5</v>
      </c>
      <c r="U95" s="164">
        <f>+ROUND(L95*Parámetros!$B$113,0)</f>
        <v>6</v>
      </c>
      <c r="V95" s="164">
        <f t="shared" si="10"/>
        <v>34</v>
      </c>
      <c r="W95" s="164">
        <f t="shared" si="12"/>
        <v>19</v>
      </c>
      <c r="X95" s="84">
        <f t="shared" si="7"/>
        <v>316</v>
      </c>
      <c r="Y95" s="85">
        <f>+ROUND(M95*Parámetros!$C$105,0)</f>
        <v>0</v>
      </c>
      <c r="Z95" s="85">
        <f>+ROUND(N95*Parámetros!$C$106,0)</f>
        <v>0</v>
      </c>
      <c r="AA95" s="85">
        <f>+ROUND(O95*Parámetros!$C$107,0)</f>
        <v>0</v>
      </c>
      <c r="AB95" s="85">
        <f>+ROUND(P95*Parámetros!$C$108,0)</f>
        <v>0</v>
      </c>
      <c r="AC95" s="85">
        <f>+ROUND(Q95*Parámetros!$C$109,0)</f>
        <v>0</v>
      </c>
      <c r="AD95" s="85">
        <f>+ROUND(R95*Parámetros!$C$110,0)</f>
        <v>1</v>
      </c>
      <c r="AE95" s="85">
        <f>+ROUND(S95*Parámetros!$C$111,0)</f>
        <v>2</v>
      </c>
      <c r="AF95" s="85">
        <f>+ROUND(T95*Parámetros!$C$112,0)</f>
        <v>2</v>
      </c>
      <c r="AG95" s="85">
        <f>+ROUND(U95*Parámetros!$C$113,0)</f>
        <v>4</v>
      </c>
      <c r="AH95" s="85">
        <f t="shared" si="11"/>
        <v>9</v>
      </c>
      <c r="AI95" s="165">
        <f t="shared" si="13"/>
        <v>4</v>
      </c>
      <c r="AJ95" s="84">
        <f t="shared" si="8"/>
        <v>82</v>
      </c>
    </row>
    <row r="96" spans="1:36" x14ac:dyDescent="0.25">
      <c r="A96" s="167">
        <v>43978</v>
      </c>
      <c r="B96" s="162">
        <f t="shared" si="9"/>
        <v>86</v>
      </c>
      <c r="C96" s="81">
        <f>+'Modelo predictivo'!U93</f>
        <v>592.79489075392485</v>
      </c>
      <c r="D96" s="84">
        <f>+$C96*'Estructura Poblacion'!C$19</f>
        <v>24.182147255149729</v>
      </c>
      <c r="E96" s="84">
        <f>+$C96*'Estructura Poblacion'!D$19</f>
        <v>39.769240838998741</v>
      </c>
      <c r="F96" s="84">
        <f>+$C96*'Estructura Poblacion'!E$19</f>
        <v>120.69122811029135</v>
      </c>
      <c r="G96" s="84">
        <f>+$C96*'Estructura Poblacion'!F$19</f>
        <v>137.74439457902952</v>
      </c>
      <c r="H96" s="84">
        <f>+$C96*'Estructura Poblacion'!G$19</f>
        <v>110.297818551345</v>
      </c>
      <c r="I96" s="84">
        <f>+$C96*'Estructura Poblacion'!H$19</f>
        <v>75.07179258639836</v>
      </c>
      <c r="J96" s="84">
        <f>+$C96*'Estructura Poblacion'!I$19</f>
        <v>39.930347749426119</v>
      </c>
      <c r="K96" s="84">
        <f>+$C96*'Estructura Poblacion'!J$19</f>
        <v>21.995120946098044</v>
      </c>
      <c r="L96" s="84">
        <f>+$C96*'Estructura Poblacion'!K$19</f>
        <v>23.112800137187996</v>
      </c>
      <c r="M96" s="164">
        <f>+ROUND(D96*Parámetros!$B$105,0)</f>
        <v>0</v>
      </c>
      <c r="N96" s="164">
        <f>+ROUND(E96*Parámetros!$B$106,0)</f>
        <v>0</v>
      </c>
      <c r="O96" s="164">
        <f>+ROUND(F96*Parámetros!$B$107,0)</f>
        <v>1</v>
      </c>
      <c r="P96" s="164">
        <f>+ROUND(G96*Parámetros!$B$108,0)</f>
        <v>4</v>
      </c>
      <c r="Q96" s="164">
        <f>+ROUND(H96*Parámetros!$B$109,0)</f>
        <v>5</v>
      </c>
      <c r="R96" s="164">
        <f>+ROUND(I96*Parámetros!$B$110,0)</f>
        <v>8</v>
      </c>
      <c r="S96" s="164">
        <f>+ROUND(J96*Parámetros!$B$111,0)</f>
        <v>7</v>
      </c>
      <c r="T96" s="164">
        <f>+ROUND(K96*Parámetros!$B$112,0)</f>
        <v>5</v>
      </c>
      <c r="U96" s="164">
        <f>+ROUND(L96*Parámetros!$B$113,0)</f>
        <v>6</v>
      </c>
      <c r="V96" s="164">
        <f t="shared" si="10"/>
        <v>36</v>
      </c>
      <c r="W96" s="164">
        <f t="shared" si="12"/>
        <v>19</v>
      </c>
      <c r="X96" s="84">
        <f t="shared" si="7"/>
        <v>333</v>
      </c>
      <c r="Y96" s="85">
        <f>+ROUND(M96*Parámetros!$C$105,0)</f>
        <v>0</v>
      </c>
      <c r="Z96" s="85">
        <f>+ROUND(N96*Parámetros!$C$106,0)</f>
        <v>0</v>
      </c>
      <c r="AA96" s="85">
        <f>+ROUND(O96*Parámetros!$C$107,0)</f>
        <v>0</v>
      </c>
      <c r="AB96" s="85">
        <f>+ROUND(P96*Parámetros!$C$108,0)</f>
        <v>0</v>
      </c>
      <c r="AC96" s="85">
        <f>+ROUND(Q96*Parámetros!$C$109,0)</f>
        <v>0</v>
      </c>
      <c r="AD96" s="85">
        <f>+ROUND(R96*Parámetros!$C$110,0)</f>
        <v>1</v>
      </c>
      <c r="AE96" s="85">
        <f>+ROUND(S96*Parámetros!$C$111,0)</f>
        <v>2</v>
      </c>
      <c r="AF96" s="85">
        <f>+ROUND(T96*Parámetros!$C$112,0)</f>
        <v>2</v>
      </c>
      <c r="AG96" s="85">
        <f>+ROUND(U96*Parámetros!$C$113,0)</f>
        <v>4</v>
      </c>
      <c r="AH96" s="85">
        <f t="shared" si="11"/>
        <v>9</v>
      </c>
      <c r="AI96" s="165">
        <f t="shared" si="13"/>
        <v>4</v>
      </c>
      <c r="AJ96" s="84">
        <f t="shared" si="8"/>
        <v>87</v>
      </c>
    </row>
    <row r="97" spans="1:36" x14ac:dyDescent="0.25">
      <c r="A97" s="168">
        <v>43979</v>
      </c>
      <c r="B97" s="162">
        <f t="shared" si="9"/>
        <v>87</v>
      </c>
      <c r="C97" s="81">
        <f>+'Modelo predictivo'!U94</f>
        <v>624.96183583140373</v>
      </c>
      <c r="D97" s="84">
        <f>+$C97*'Estructura Poblacion'!C$19</f>
        <v>25.494347840452694</v>
      </c>
      <c r="E97" s="84">
        <f>+$C97*'Estructura Poblacion'!D$19</f>
        <v>41.927246931484</v>
      </c>
      <c r="F97" s="84">
        <f>+$C97*'Estructura Poblacion'!E$19</f>
        <v>127.24031982229936</v>
      </c>
      <c r="G97" s="84">
        <f>+$C97*'Estructura Poblacion'!F$19</f>
        <v>145.21884559786176</v>
      </c>
      <c r="H97" s="84">
        <f>+$C97*'Estructura Poblacion'!G$19</f>
        <v>116.28293064803417</v>
      </c>
      <c r="I97" s="84">
        <f>+$C97*'Estructura Poblacion'!H$19</f>
        <v>79.145427947734476</v>
      </c>
      <c r="J97" s="84">
        <f>+$C97*'Estructura Poblacion'!I$19</f>
        <v>42.097096017696209</v>
      </c>
      <c r="K97" s="84">
        <f>+$C97*'Estructura Poblacion'!J$19</f>
        <v>23.188646495121947</v>
      </c>
      <c r="L97" s="84">
        <f>+$C97*'Estructura Poblacion'!K$19</f>
        <v>24.366974530719155</v>
      </c>
      <c r="M97" s="164">
        <f>+ROUND(D97*Parámetros!$B$105,0)</f>
        <v>0</v>
      </c>
      <c r="N97" s="164">
        <f>+ROUND(E97*Parámetros!$B$106,0)</f>
        <v>0</v>
      </c>
      <c r="O97" s="164">
        <f>+ROUND(F97*Parámetros!$B$107,0)</f>
        <v>2</v>
      </c>
      <c r="P97" s="164">
        <f>+ROUND(G97*Parámetros!$B$108,0)</f>
        <v>5</v>
      </c>
      <c r="Q97" s="164">
        <f>+ROUND(H97*Parámetros!$B$109,0)</f>
        <v>6</v>
      </c>
      <c r="R97" s="164">
        <f>+ROUND(I97*Parámetros!$B$110,0)</f>
        <v>8</v>
      </c>
      <c r="S97" s="164">
        <f>+ROUND(J97*Parámetros!$B$111,0)</f>
        <v>7</v>
      </c>
      <c r="T97" s="164">
        <f>+ROUND(K97*Parámetros!$B$112,0)</f>
        <v>6</v>
      </c>
      <c r="U97" s="164">
        <f>+ROUND(L97*Parámetros!$B$113,0)</f>
        <v>7</v>
      </c>
      <c r="V97" s="164">
        <f t="shared" si="10"/>
        <v>41</v>
      </c>
      <c r="W97" s="164">
        <f t="shared" si="12"/>
        <v>20</v>
      </c>
      <c r="X97" s="84">
        <f t="shared" si="7"/>
        <v>354</v>
      </c>
      <c r="Y97" s="85">
        <f>+ROUND(M97*Parámetros!$C$105,0)</f>
        <v>0</v>
      </c>
      <c r="Z97" s="85">
        <f>+ROUND(N97*Parámetros!$C$106,0)</f>
        <v>0</v>
      </c>
      <c r="AA97" s="85">
        <f>+ROUND(O97*Parámetros!$C$107,0)</f>
        <v>0</v>
      </c>
      <c r="AB97" s="85">
        <f>+ROUND(P97*Parámetros!$C$108,0)</f>
        <v>0</v>
      </c>
      <c r="AC97" s="85">
        <f>+ROUND(Q97*Parámetros!$C$109,0)</f>
        <v>0</v>
      </c>
      <c r="AD97" s="85">
        <f>+ROUND(R97*Parámetros!$C$110,0)</f>
        <v>1</v>
      </c>
      <c r="AE97" s="85">
        <f>+ROUND(S97*Parámetros!$C$111,0)</f>
        <v>2</v>
      </c>
      <c r="AF97" s="85">
        <f>+ROUND(T97*Parámetros!$C$112,0)</f>
        <v>3</v>
      </c>
      <c r="AG97" s="85">
        <f>+ROUND(U97*Parámetros!$C$113,0)</f>
        <v>5</v>
      </c>
      <c r="AH97" s="85">
        <f t="shared" si="11"/>
        <v>11</v>
      </c>
      <c r="AI97" s="165">
        <f t="shared" si="13"/>
        <v>4</v>
      </c>
      <c r="AJ97" s="84">
        <f t="shared" si="8"/>
        <v>94</v>
      </c>
    </row>
    <row r="98" spans="1:36" x14ac:dyDescent="0.25">
      <c r="A98" s="19">
        <v>43980</v>
      </c>
      <c r="B98" s="162">
        <f t="shared" si="9"/>
        <v>88</v>
      </c>
      <c r="C98" s="81">
        <f>+'Modelo predictivo'!U95</f>
        <v>658.8727408349514</v>
      </c>
      <c r="D98" s="84">
        <f>+$C98*'Estructura Poblacion'!C$19</f>
        <v>26.877690563444531</v>
      </c>
      <c r="E98" s="84">
        <f>+$C98*'Estructura Poblacion'!D$19</f>
        <v>44.202251269728741</v>
      </c>
      <c r="F98" s="84">
        <f>+$C98*'Estructura Poblacion'!E$19</f>
        <v>134.14447644551919</v>
      </c>
      <c r="G98" s="84">
        <f>+$C98*'Estructura Poblacion'!F$19</f>
        <v>153.09853071694226</v>
      </c>
      <c r="H98" s="84">
        <f>+$C98*'Estructura Poblacion'!G$19</f>
        <v>122.59253099265966</v>
      </c>
      <c r="I98" s="84">
        <f>+$C98*'Estructura Poblacion'!H$19</f>
        <v>83.439919122592045</v>
      </c>
      <c r="J98" s="84">
        <f>+$C98*'Estructura Poblacion'!I$19</f>
        <v>44.381316496667075</v>
      </c>
      <c r="K98" s="84">
        <f>+$C98*'Estructura Poblacion'!J$19</f>
        <v>24.446880107756595</v>
      </c>
      <c r="L98" s="84">
        <f>+$C98*'Estructura Poblacion'!K$19</f>
        <v>25.689145119641317</v>
      </c>
      <c r="M98" s="164">
        <f>+ROUND(D98*Parámetros!$B$105,0)</f>
        <v>0</v>
      </c>
      <c r="N98" s="164">
        <f>+ROUND(E98*Parámetros!$B$106,0)</f>
        <v>0</v>
      </c>
      <c r="O98" s="164">
        <f>+ROUND(F98*Parámetros!$B$107,0)</f>
        <v>2</v>
      </c>
      <c r="P98" s="164">
        <f>+ROUND(G98*Parámetros!$B$108,0)</f>
        <v>5</v>
      </c>
      <c r="Q98" s="164">
        <f>+ROUND(H98*Parámetros!$B$109,0)</f>
        <v>6</v>
      </c>
      <c r="R98" s="164">
        <f>+ROUND(I98*Parámetros!$B$110,0)</f>
        <v>9</v>
      </c>
      <c r="S98" s="164">
        <f>+ROUND(J98*Parámetros!$B$111,0)</f>
        <v>7</v>
      </c>
      <c r="T98" s="164">
        <f>+ROUND(K98*Parámetros!$B$112,0)</f>
        <v>6</v>
      </c>
      <c r="U98" s="164">
        <f>+ROUND(L98*Parámetros!$B$113,0)</f>
        <v>7</v>
      </c>
      <c r="V98" s="164">
        <f t="shared" si="10"/>
        <v>42</v>
      </c>
      <c r="W98" s="164">
        <f t="shared" si="12"/>
        <v>22</v>
      </c>
      <c r="X98" s="84">
        <f t="shared" si="7"/>
        <v>374</v>
      </c>
      <c r="Y98" s="85">
        <f>+ROUND(M98*Parámetros!$C$105,0)</f>
        <v>0</v>
      </c>
      <c r="Z98" s="85">
        <f>+ROUND(N98*Parámetros!$C$106,0)</f>
        <v>0</v>
      </c>
      <c r="AA98" s="85">
        <f>+ROUND(O98*Parámetros!$C$107,0)</f>
        <v>0</v>
      </c>
      <c r="AB98" s="85">
        <f>+ROUND(P98*Parámetros!$C$108,0)</f>
        <v>0</v>
      </c>
      <c r="AC98" s="85">
        <f>+ROUND(Q98*Parámetros!$C$109,0)</f>
        <v>0</v>
      </c>
      <c r="AD98" s="85">
        <f>+ROUND(R98*Parámetros!$C$110,0)</f>
        <v>1</v>
      </c>
      <c r="AE98" s="85">
        <f>+ROUND(S98*Parámetros!$C$111,0)</f>
        <v>2</v>
      </c>
      <c r="AF98" s="85">
        <f>+ROUND(T98*Parámetros!$C$112,0)</f>
        <v>3</v>
      </c>
      <c r="AG98" s="85">
        <f>+ROUND(U98*Parámetros!$C$113,0)</f>
        <v>5</v>
      </c>
      <c r="AH98" s="85">
        <f t="shared" si="11"/>
        <v>11</v>
      </c>
      <c r="AI98" s="165">
        <f t="shared" si="13"/>
        <v>5</v>
      </c>
      <c r="AJ98" s="84">
        <f t="shared" si="8"/>
        <v>100</v>
      </c>
    </row>
    <row r="99" spans="1:36" x14ac:dyDescent="0.25">
      <c r="A99" s="19">
        <v>43981</v>
      </c>
      <c r="B99" s="162">
        <f t="shared" si="9"/>
        <v>89</v>
      </c>
      <c r="C99" s="81">
        <f>+'Modelo predictivo'!U96</f>
        <v>641.48902677744627</v>
      </c>
      <c r="D99" s="84">
        <f>+$C99*'Estructura Poblacion'!C$19</f>
        <v>26.168548936657963</v>
      </c>
      <c r="E99" s="84">
        <f>+$C99*'Estructura Poblacion'!D$19</f>
        <v>43.036018021412517</v>
      </c>
      <c r="F99" s="84">
        <f>+$C99*'Estructura Poblacion'!E$19</f>
        <v>130.60520538997739</v>
      </c>
      <c r="G99" s="84">
        <f>+$C99*'Estructura Poblacion'!F$19</f>
        <v>149.0591754429104</v>
      </c>
      <c r="H99" s="84">
        <f>+$C99*'Estructura Poblacion'!G$19</f>
        <v>119.35804674056935</v>
      </c>
      <c r="I99" s="84">
        <f>+$C99*'Estructura Poblacion'!H$19</f>
        <v>81.238438312852722</v>
      </c>
      <c r="J99" s="84">
        <f>+$C99*'Estructura Poblacion'!I$19</f>
        <v>43.210358787146411</v>
      </c>
      <c r="K99" s="84">
        <f>+$C99*'Estructura Poblacion'!J$19</f>
        <v>23.801873041820308</v>
      </c>
      <c r="L99" s="84">
        <f>+$C99*'Estructura Poblacion'!K$19</f>
        <v>25.011362104099224</v>
      </c>
      <c r="M99" s="164">
        <f>+ROUND(D99*Parámetros!$B$105,0)</f>
        <v>0</v>
      </c>
      <c r="N99" s="164">
        <f>+ROUND(E99*Parámetros!$B$106,0)</f>
        <v>0</v>
      </c>
      <c r="O99" s="164">
        <f>+ROUND(F99*Parámetros!$B$107,0)</f>
        <v>2</v>
      </c>
      <c r="P99" s="164">
        <f>+ROUND(G99*Parámetros!$B$108,0)</f>
        <v>5</v>
      </c>
      <c r="Q99" s="164">
        <f>+ROUND(H99*Parámetros!$B$109,0)</f>
        <v>6</v>
      </c>
      <c r="R99" s="164">
        <f>+ROUND(I99*Parámetros!$B$110,0)</f>
        <v>8</v>
      </c>
      <c r="S99" s="164">
        <f>+ROUND(J99*Parámetros!$B$111,0)</f>
        <v>7</v>
      </c>
      <c r="T99" s="164">
        <f>+ROUND(K99*Parámetros!$B$112,0)</f>
        <v>6</v>
      </c>
      <c r="U99" s="164">
        <f>+ROUND(L99*Parámetros!$B$113,0)</f>
        <v>7</v>
      </c>
      <c r="V99" s="164">
        <f t="shared" si="10"/>
        <v>41</v>
      </c>
      <c r="W99" s="164">
        <f t="shared" si="12"/>
        <v>23</v>
      </c>
      <c r="X99" s="84">
        <f t="shared" si="7"/>
        <v>392</v>
      </c>
      <c r="Y99" s="85">
        <f>+ROUND(M99*Parámetros!$C$105,0)</f>
        <v>0</v>
      </c>
      <c r="Z99" s="85">
        <f>+ROUND(N99*Parámetros!$C$106,0)</f>
        <v>0</v>
      </c>
      <c r="AA99" s="85">
        <f>+ROUND(O99*Parámetros!$C$107,0)</f>
        <v>0</v>
      </c>
      <c r="AB99" s="85">
        <f>+ROUND(P99*Parámetros!$C$108,0)</f>
        <v>0</v>
      </c>
      <c r="AC99" s="85">
        <f>+ROUND(Q99*Parámetros!$C$109,0)</f>
        <v>0</v>
      </c>
      <c r="AD99" s="85">
        <f>+ROUND(R99*Parámetros!$C$110,0)</f>
        <v>1</v>
      </c>
      <c r="AE99" s="85">
        <f>+ROUND(S99*Parámetros!$C$111,0)</f>
        <v>2</v>
      </c>
      <c r="AF99" s="85">
        <f>+ROUND(T99*Parámetros!$C$112,0)</f>
        <v>3</v>
      </c>
      <c r="AG99" s="85">
        <f>+ROUND(U99*Parámetros!$C$113,0)</f>
        <v>5</v>
      </c>
      <c r="AH99" s="85">
        <f t="shared" si="11"/>
        <v>11</v>
      </c>
      <c r="AI99" s="165">
        <f t="shared" si="13"/>
        <v>6</v>
      </c>
      <c r="AJ99" s="84">
        <f t="shared" si="8"/>
        <v>105</v>
      </c>
    </row>
    <row r="100" spans="1:36" ht="15.75" thickBot="1" x14ac:dyDescent="0.3">
      <c r="A100" s="20">
        <v>43982</v>
      </c>
      <c r="B100" s="162">
        <f t="shared" si="9"/>
        <v>90</v>
      </c>
      <c r="C100" s="81">
        <f>+'Modelo predictivo'!U97</f>
        <v>670.1262609437108</v>
      </c>
      <c r="D100" s="84">
        <f>+$C100*'Estructura Poblacion'!C$19</f>
        <v>27.336760445208704</v>
      </c>
      <c r="E100" s="84">
        <f>+$C100*'Estructura Poblacion'!D$19</f>
        <v>44.957223956694001</v>
      </c>
      <c r="F100" s="84">
        <f>+$C100*'Estructura Poblacion'!E$19</f>
        <v>136.43565874765181</v>
      </c>
      <c r="G100" s="84">
        <f>+$C100*'Estructura Poblacion'!F$19</f>
        <v>155.71344750931297</v>
      </c>
      <c r="H100" s="84">
        <f>+$C100*'Estructura Poblacion'!G$19</f>
        <v>124.68640652765497</v>
      </c>
      <c r="I100" s="84">
        <f>+$C100*'Estructura Poblacion'!H$19</f>
        <v>84.86506960996752</v>
      </c>
      <c r="J100" s="84">
        <f>+$C100*'Estructura Poblacion'!I$19</f>
        <v>45.139347610559476</v>
      </c>
      <c r="K100" s="84">
        <f>+$C100*'Estructura Poblacion'!J$19</f>
        <v>24.864431843984796</v>
      </c>
      <c r="L100" s="84">
        <f>+$C100*'Estructura Poblacion'!K$19</f>
        <v>26.127914692676576</v>
      </c>
      <c r="M100" s="164">
        <f>+ROUND(D100*Parámetros!$B$105,0)</f>
        <v>0</v>
      </c>
      <c r="N100" s="164">
        <f>+ROUND(E100*Parámetros!$B$106,0)</f>
        <v>0</v>
      </c>
      <c r="O100" s="164">
        <f>+ROUND(F100*Parámetros!$B$107,0)</f>
        <v>2</v>
      </c>
      <c r="P100" s="164">
        <f>+ROUND(G100*Parámetros!$B$108,0)</f>
        <v>5</v>
      </c>
      <c r="Q100" s="164">
        <f>+ROUND(H100*Parámetros!$B$109,0)</f>
        <v>6</v>
      </c>
      <c r="R100" s="164">
        <f>+ROUND(I100*Parámetros!$B$110,0)</f>
        <v>9</v>
      </c>
      <c r="S100" s="164">
        <f>+ROUND(J100*Parámetros!$B$111,0)</f>
        <v>7</v>
      </c>
      <c r="T100" s="164">
        <f>+ROUND(K100*Parámetros!$B$112,0)</f>
        <v>6</v>
      </c>
      <c r="U100" s="164">
        <f>+ROUND(L100*Parámetros!$B$113,0)</f>
        <v>7</v>
      </c>
      <c r="V100" s="164">
        <f t="shared" si="10"/>
        <v>42</v>
      </c>
      <c r="W100" s="164">
        <f t="shared" si="12"/>
        <v>23</v>
      </c>
      <c r="X100" s="84">
        <f t="shared" si="7"/>
        <v>411</v>
      </c>
      <c r="Y100" s="85">
        <f>+ROUND(M100*Parámetros!$C$105,0)</f>
        <v>0</v>
      </c>
      <c r="Z100" s="85">
        <f>+ROUND(N100*Parámetros!$C$106,0)</f>
        <v>0</v>
      </c>
      <c r="AA100" s="85">
        <f>+ROUND(O100*Parámetros!$C$107,0)</f>
        <v>0</v>
      </c>
      <c r="AB100" s="85">
        <f>+ROUND(P100*Parámetros!$C$108,0)</f>
        <v>0</v>
      </c>
      <c r="AC100" s="85">
        <f>+ROUND(Q100*Parámetros!$C$109,0)</f>
        <v>0</v>
      </c>
      <c r="AD100" s="85">
        <f>+ROUND(R100*Parámetros!$C$110,0)</f>
        <v>1</v>
      </c>
      <c r="AE100" s="85">
        <f>+ROUND(S100*Parámetros!$C$111,0)</f>
        <v>2</v>
      </c>
      <c r="AF100" s="85">
        <f>+ROUND(T100*Parámetros!$C$112,0)</f>
        <v>3</v>
      </c>
      <c r="AG100" s="85">
        <f>+ROUND(U100*Parámetros!$C$113,0)</f>
        <v>5</v>
      </c>
      <c r="AH100" s="85">
        <f t="shared" si="11"/>
        <v>11</v>
      </c>
      <c r="AI100" s="165">
        <f t="shared" si="13"/>
        <v>6</v>
      </c>
      <c r="AJ100" s="84">
        <f t="shared" si="8"/>
        <v>110</v>
      </c>
    </row>
    <row r="101" spans="1:36" x14ac:dyDescent="0.25">
      <c r="A101" s="18">
        <v>43983</v>
      </c>
      <c r="B101" s="162">
        <f t="shared" si="9"/>
        <v>91</v>
      </c>
      <c r="C101" s="81">
        <f>+'Modelo predictivo'!U98</f>
        <v>700.04034276306629</v>
      </c>
      <c r="D101" s="84">
        <f>+$C101*'Estructura Poblacion'!C$19</f>
        <v>28.55705897146327</v>
      </c>
      <c r="E101" s="84">
        <f>+$C101*'Estructura Poblacion'!D$19</f>
        <v>46.964090653602327</v>
      </c>
      <c r="F101" s="84">
        <f>+$C101*'Estructura Poblacion'!E$19</f>
        <v>142.52607438530691</v>
      </c>
      <c r="G101" s="84">
        <f>+$C101*'Estructura Poblacion'!F$19</f>
        <v>162.66441344013293</v>
      </c>
      <c r="H101" s="84">
        <f>+$C101*'Estructura Poblacion'!G$19</f>
        <v>130.25234176107958</v>
      </c>
      <c r="I101" s="84">
        <f>+$C101*'Estructura Poblacion'!H$19</f>
        <v>88.653401427232495</v>
      </c>
      <c r="J101" s="84">
        <f>+$C101*'Estructura Poblacion'!I$19</f>
        <v>47.154344211040453</v>
      </c>
      <c r="K101" s="84">
        <f>+$C101*'Estructura Poblacion'!J$19</f>
        <v>25.974366929240659</v>
      </c>
      <c r="L101" s="84">
        <f>+$C101*'Estructura Poblacion'!K$19</f>
        <v>27.294250983967686</v>
      </c>
      <c r="M101" s="164">
        <f>+ROUND(D101*Parámetros!$B$105,0)</f>
        <v>0</v>
      </c>
      <c r="N101" s="164">
        <f>+ROUND(E101*Parámetros!$B$106,0)</f>
        <v>0</v>
      </c>
      <c r="O101" s="164">
        <f>+ROUND(F101*Parámetros!$B$107,0)</f>
        <v>2</v>
      </c>
      <c r="P101" s="164">
        <f>+ROUND(G101*Parámetros!$B$108,0)</f>
        <v>5</v>
      </c>
      <c r="Q101" s="164">
        <f>+ROUND(H101*Parámetros!$B$109,0)</f>
        <v>6</v>
      </c>
      <c r="R101" s="164">
        <f>+ROUND(I101*Parámetros!$B$110,0)</f>
        <v>9</v>
      </c>
      <c r="S101" s="164">
        <f>+ROUND(J101*Parámetros!$B$111,0)</f>
        <v>8</v>
      </c>
      <c r="T101" s="164">
        <f>+ROUND(K101*Parámetros!$B$112,0)</f>
        <v>6</v>
      </c>
      <c r="U101" s="164">
        <f>+ROUND(L101*Parámetros!$B$113,0)</f>
        <v>7</v>
      </c>
      <c r="V101" s="164">
        <f t="shared" si="10"/>
        <v>43</v>
      </c>
      <c r="W101" s="164">
        <f t="shared" si="12"/>
        <v>25</v>
      </c>
      <c r="X101" s="84">
        <f t="shared" si="7"/>
        <v>429</v>
      </c>
      <c r="Y101" s="85">
        <f>+ROUND(M101*Parámetros!$C$105,0)</f>
        <v>0</v>
      </c>
      <c r="Z101" s="85">
        <f>+ROUND(N101*Parámetros!$C$106,0)</f>
        <v>0</v>
      </c>
      <c r="AA101" s="85">
        <f>+ROUND(O101*Parámetros!$C$107,0)</f>
        <v>0</v>
      </c>
      <c r="AB101" s="85">
        <f>+ROUND(P101*Parámetros!$C$108,0)</f>
        <v>0</v>
      </c>
      <c r="AC101" s="85">
        <f>+ROUND(Q101*Parámetros!$C$109,0)</f>
        <v>0</v>
      </c>
      <c r="AD101" s="85">
        <f>+ROUND(R101*Parámetros!$C$110,0)</f>
        <v>1</v>
      </c>
      <c r="AE101" s="85">
        <f>+ROUND(S101*Parámetros!$C$111,0)</f>
        <v>2</v>
      </c>
      <c r="AF101" s="85">
        <f>+ROUND(T101*Parámetros!$C$112,0)</f>
        <v>3</v>
      </c>
      <c r="AG101" s="85">
        <f>+ROUND(U101*Parámetros!$C$113,0)</f>
        <v>5</v>
      </c>
      <c r="AH101" s="85">
        <f t="shared" si="11"/>
        <v>11</v>
      </c>
      <c r="AI101" s="165">
        <f t="shared" si="13"/>
        <v>7</v>
      </c>
      <c r="AJ101" s="84">
        <f t="shared" si="8"/>
        <v>114</v>
      </c>
    </row>
    <row r="102" spans="1:36" x14ac:dyDescent="0.25">
      <c r="A102" s="19">
        <v>43984</v>
      </c>
      <c r="B102" s="162">
        <f t="shared" si="9"/>
        <v>92</v>
      </c>
      <c r="C102" s="81">
        <f>+'Modelo predictivo'!U99</f>
        <v>731.28805959224701</v>
      </c>
      <c r="D102" s="84">
        <f>+$C102*'Estructura Poblacion'!C$19</f>
        <v>29.831761067477355</v>
      </c>
      <c r="E102" s="84">
        <f>+$C102*'Estructura Poblacion'!D$19</f>
        <v>49.060427844815365</v>
      </c>
      <c r="F102" s="84">
        <f>+$C102*'Estructura Poblacion'!E$19</f>
        <v>148.88801403522532</v>
      </c>
      <c r="G102" s="84">
        <f>+$C102*'Estructura Poblacion'!F$19</f>
        <v>169.92526859213723</v>
      </c>
      <c r="H102" s="84">
        <f>+$C102*'Estructura Poblacion'!G$19</f>
        <v>136.06641852646027</v>
      </c>
      <c r="I102" s="84">
        <f>+$C102*'Estructura Poblacion'!H$19</f>
        <v>92.610625339225578</v>
      </c>
      <c r="J102" s="84">
        <f>+$C102*'Estructura Poblacion'!I$19</f>
        <v>49.259173754658647</v>
      </c>
      <c r="K102" s="84">
        <f>+$C102*'Estructura Poblacion'!J$19</f>
        <v>27.133785341354734</v>
      </c>
      <c r="L102" s="84">
        <f>+$C102*'Estructura Poblacion'!K$19</f>
        <v>28.512585090892543</v>
      </c>
      <c r="M102" s="164">
        <f>+ROUND(D102*Parámetros!$B$105,0)</f>
        <v>0</v>
      </c>
      <c r="N102" s="164">
        <f>+ROUND(E102*Parámetros!$B$106,0)</f>
        <v>0</v>
      </c>
      <c r="O102" s="164">
        <f>+ROUND(F102*Parámetros!$B$107,0)</f>
        <v>2</v>
      </c>
      <c r="P102" s="164">
        <f>+ROUND(G102*Parámetros!$B$108,0)</f>
        <v>5</v>
      </c>
      <c r="Q102" s="164">
        <f>+ROUND(H102*Parámetros!$B$109,0)</f>
        <v>7</v>
      </c>
      <c r="R102" s="164">
        <f>+ROUND(I102*Parámetros!$B$110,0)</f>
        <v>9</v>
      </c>
      <c r="S102" s="164">
        <f>+ROUND(J102*Parámetros!$B$111,0)</f>
        <v>8</v>
      </c>
      <c r="T102" s="164">
        <f>+ROUND(K102*Parámetros!$B$112,0)</f>
        <v>7</v>
      </c>
      <c r="U102" s="164">
        <f>+ROUND(L102*Parámetros!$B$113,0)</f>
        <v>8</v>
      </c>
      <c r="V102" s="164">
        <f t="shared" si="10"/>
        <v>46</v>
      </c>
      <c r="W102" s="164">
        <f t="shared" si="12"/>
        <v>26</v>
      </c>
      <c r="X102" s="84">
        <f t="shared" si="7"/>
        <v>449</v>
      </c>
      <c r="Y102" s="85">
        <f>+ROUND(M102*Parámetros!$C$105,0)</f>
        <v>0</v>
      </c>
      <c r="Z102" s="85">
        <f>+ROUND(N102*Parámetros!$C$106,0)</f>
        <v>0</v>
      </c>
      <c r="AA102" s="85">
        <f>+ROUND(O102*Parámetros!$C$107,0)</f>
        <v>0</v>
      </c>
      <c r="AB102" s="85">
        <f>+ROUND(P102*Parámetros!$C$108,0)</f>
        <v>0</v>
      </c>
      <c r="AC102" s="85">
        <f>+ROUND(Q102*Parámetros!$C$109,0)</f>
        <v>0</v>
      </c>
      <c r="AD102" s="85">
        <f>+ROUND(R102*Parámetros!$C$110,0)</f>
        <v>1</v>
      </c>
      <c r="AE102" s="85">
        <f>+ROUND(S102*Parámetros!$C$111,0)</f>
        <v>2</v>
      </c>
      <c r="AF102" s="85">
        <f>+ROUND(T102*Parámetros!$C$112,0)</f>
        <v>3</v>
      </c>
      <c r="AG102" s="85">
        <f>+ROUND(U102*Parámetros!$C$113,0)</f>
        <v>6</v>
      </c>
      <c r="AH102" s="85">
        <f t="shared" si="11"/>
        <v>12</v>
      </c>
      <c r="AI102" s="165">
        <f t="shared" si="13"/>
        <v>7</v>
      </c>
      <c r="AJ102" s="84">
        <f t="shared" si="8"/>
        <v>119</v>
      </c>
    </row>
    <row r="103" spans="1:36" x14ac:dyDescent="0.25">
      <c r="A103" s="19">
        <v>43985</v>
      </c>
      <c r="B103" s="162">
        <f t="shared" si="9"/>
        <v>93</v>
      </c>
      <c r="C103" s="81">
        <f>+'Modelo predictivo'!U100</f>
        <v>763.92871128767729</v>
      </c>
      <c r="D103" s="84">
        <f>+$C103*'Estructura Poblacion'!C$19</f>
        <v>31.163285778830851</v>
      </c>
      <c r="E103" s="84">
        <f>+$C103*'Estructura Poblacion'!D$19</f>
        <v>51.250213820815432</v>
      </c>
      <c r="F103" s="84">
        <f>+$C103*'Estructura Poblacion'!E$19</f>
        <v>155.53355096694804</v>
      </c>
      <c r="G103" s="84">
        <f>+$C103*'Estructura Poblacion'!F$19</f>
        <v>177.50979213742934</v>
      </c>
      <c r="H103" s="84">
        <f>+$C103*'Estructura Poblacion'!G$19</f>
        <v>142.13967039528364</v>
      </c>
      <c r="I103" s="84">
        <f>+$C103*'Estructura Poblacion'!H$19</f>
        <v>96.744251104535024</v>
      </c>
      <c r="J103" s="84">
        <f>+$C103*'Estructura Poblacion'!I$19</f>
        <v>51.457830648122766</v>
      </c>
      <c r="K103" s="84">
        <f>+$C103*'Estructura Poblacion'!J$19</f>
        <v>28.344887348133792</v>
      </c>
      <c r="L103" s="84">
        <f>+$C103*'Estructura Poblacion'!K$19</f>
        <v>29.785229087578426</v>
      </c>
      <c r="M103" s="164">
        <f>+ROUND(D103*Parámetros!$B$105,0)</f>
        <v>0</v>
      </c>
      <c r="N103" s="164">
        <f>+ROUND(E103*Parámetros!$B$106,0)</f>
        <v>0</v>
      </c>
      <c r="O103" s="164">
        <f>+ROUND(F103*Parámetros!$B$107,0)</f>
        <v>2</v>
      </c>
      <c r="P103" s="164">
        <f>+ROUND(G103*Parámetros!$B$108,0)</f>
        <v>6</v>
      </c>
      <c r="Q103" s="164">
        <f>+ROUND(H103*Parámetros!$B$109,0)</f>
        <v>7</v>
      </c>
      <c r="R103" s="164">
        <f>+ROUND(I103*Parámetros!$B$110,0)</f>
        <v>10</v>
      </c>
      <c r="S103" s="164">
        <f>+ROUND(J103*Parámetros!$B$111,0)</f>
        <v>9</v>
      </c>
      <c r="T103" s="164">
        <f>+ROUND(K103*Parámetros!$B$112,0)</f>
        <v>7</v>
      </c>
      <c r="U103" s="164">
        <f>+ROUND(L103*Parámetros!$B$113,0)</f>
        <v>8</v>
      </c>
      <c r="V103" s="164">
        <f t="shared" si="10"/>
        <v>49</v>
      </c>
      <c r="W103" s="164">
        <f t="shared" si="12"/>
        <v>28</v>
      </c>
      <c r="X103" s="84">
        <f t="shared" si="7"/>
        <v>470</v>
      </c>
      <c r="Y103" s="85">
        <f>+ROUND(M103*Parámetros!$C$105,0)</f>
        <v>0</v>
      </c>
      <c r="Z103" s="85">
        <f>+ROUND(N103*Parámetros!$C$106,0)</f>
        <v>0</v>
      </c>
      <c r="AA103" s="85">
        <f>+ROUND(O103*Parámetros!$C$107,0)</f>
        <v>0</v>
      </c>
      <c r="AB103" s="85">
        <f>+ROUND(P103*Parámetros!$C$108,0)</f>
        <v>0</v>
      </c>
      <c r="AC103" s="85">
        <f>+ROUND(Q103*Parámetros!$C$109,0)</f>
        <v>0</v>
      </c>
      <c r="AD103" s="85">
        <f>+ROUND(R103*Parámetros!$C$110,0)</f>
        <v>1</v>
      </c>
      <c r="AE103" s="85">
        <f>+ROUND(S103*Parámetros!$C$111,0)</f>
        <v>2</v>
      </c>
      <c r="AF103" s="85">
        <f>+ROUND(T103*Parámetros!$C$112,0)</f>
        <v>3</v>
      </c>
      <c r="AG103" s="85">
        <f>+ROUND(U103*Parámetros!$C$113,0)</f>
        <v>6</v>
      </c>
      <c r="AH103" s="85">
        <f t="shared" si="11"/>
        <v>12</v>
      </c>
      <c r="AI103" s="165">
        <f t="shared" si="13"/>
        <v>8</v>
      </c>
      <c r="AJ103" s="84">
        <f t="shared" si="8"/>
        <v>123</v>
      </c>
    </row>
    <row r="104" spans="1:36" x14ac:dyDescent="0.25">
      <c r="A104" s="19">
        <v>43986</v>
      </c>
      <c r="B104" s="162">
        <f t="shared" si="9"/>
        <v>94</v>
      </c>
      <c r="C104" s="81">
        <f>+'Modelo predictivo'!U101</f>
        <v>798.02422019094229</v>
      </c>
      <c r="D104" s="84">
        <f>+$C104*'Estructura Poblacion'!C$19</f>
        <v>32.554159131314385</v>
      </c>
      <c r="E104" s="84">
        <f>+$C104*'Estructura Poblacion'!D$19</f>
        <v>53.537602808560678</v>
      </c>
      <c r="F104" s="84">
        <f>+$C104*'Estructura Poblacion'!E$19</f>
        <v>162.47529237998026</v>
      </c>
      <c r="G104" s="84">
        <f>+$C104*'Estructura Poblacion'!F$19</f>
        <v>185.43237262015097</v>
      </c>
      <c r="H104" s="84">
        <f>+$C104*'Estructura Poblacion'!G$19</f>
        <v>148.48361888924794</v>
      </c>
      <c r="I104" s="84">
        <f>+$C104*'Estructura Poblacion'!H$19</f>
        <v>101.06212059436524</v>
      </c>
      <c r="J104" s="84">
        <f>+$C104*'Estructura Poblacion'!I$19</f>
        <v>53.754485947343582</v>
      </c>
      <c r="K104" s="84">
        <f>+$C104*'Estructura Poblacion'!J$19</f>
        <v>29.609970522336422</v>
      </c>
      <c r="L104" s="84">
        <f>+$C104*'Estructura Poblacion'!K$19</f>
        <v>31.114597297642845</v>
      </c>
      <c r="M104" s="164">
        <f>+ROUND(D104*Parámetros!$B$105,0)</f>
        <v>0</v>
      </c>
      <c r="N104" s="164">
        <f>+ROUND(E104*Parámetros!$B$106,0)</f>
        <v>0</v>
      </c>
      <c r="O104" s="164">
        <f>+ROUND(F104*Parámetros!$B$107,0)</f>
        <v>2</v>
      </c>
      <c r="P104" s="164">
        <f>+ROUND(G104*Parámetros!$B$108,0)</f>
        <v>6</v>
      </c>
      <c r="Q104" s="164">
        <f>+ROUND(H104*Parámetros!$B$109,0)</f>
        <v>7</v>
      </c>
      <c r="R104" s="164">
        <f>+ROUND(I104*Parámetros!$B$110,0)</f>
        <v>10</v>
      </c>
      <c r="S104" s="164">
        <f>+ROUND(J104*Parámetros!$B$111,0)</f>
        <v>9</v>
      </c>
      <c r="T104" s="164">
        <f>+ROUND(K104*Parámetros!$B$112,0)</f>
        <v>7</v>
      </c>
      <c r="U104" s="164">
        <f>+ROUND(L104*Parámetros!$B$113,0)</f>
        <v>8</v>
      </c>
      <c r="V104" s="164">
        <f t="shared" si="10"/>
        <v>49</v>
      </c>
      <c r="W104" s="164">
        <f t="shared" si="12"/>
        <v>29</v>
      </c>
      <c r="X104" s="84">
        <f t="shared" si="7"/>
        <v>490</v>
      </c>
      <c r="Y104" s="85">
        <f>+ROUND(M104*Parámetros!$C$105,0)</f>
        <v>0</v>
      </c>
      <c r="Z104" s="85">
        <f>+ROUND(N104*Parámetros!$C$106,0)</f>
        <v>0</v>
      </c>
      <c r="AA104" s="85">
        <f>+ROUND(O104*Parámetros!$C$107,0)</f>
        <v>0</v>
      </c>
      <c r="AB104" s="85">
        <f>+ROUND(P104*Parámetros!$C$108,0)</f>
        <v>0</v>
      </c>
      <c r="AC104" s="85">
        <f>+ROUND(Q104*Parámetros!$C$109,0)</f>
        <v>0</v>
      </c>
      <c r="AD104" s="85">
        <f>+ROUND(R104*Parámetros!$C$110,0)</f>
        <v>1</v>
      </c>
      <c r="AE104" s="85">
        <f>+ROUND(S104*Parámetros!$C$111,0)</f>
        <v>2</v>
      </c>
      <c r="AF104" s="85">
        <f>+ROUND(T104*Parámetros!$C$112,0)</f>
        <v>3</v>
      </c>
      <c r="AG104" s="85">
        <f>+ROUND(U104*Parámetros!$C$113,0)</f>
        <v>6</v>
      </c>
      <c r="AH104" s="85">
        <f t="shared" si="11"/>
        <v>12</v>
      </c>
      <c r="AI104" s="165">
        <f t="shared" si="13"/>
        <v>8</v>
      </c>
      <c r="AJ104" s="84">
        <f t="shared" si="8"/>
        <v>127</v>
      </c>
    </row>
    <row r="105" spans="1:36" x14ac:dyDescent="0.25">
      <c r="A105" s="19">
        <v>43987</v>
      </c>
      <c r="B105" s="162">
        <f t="shared" si="9"/>
        <v>95</v>
      </c>
      <c r="C105" s="81">
        <f>+'Modelo predictivo'!U102</f>
        <v>833.6392457485199</v>
      </c>
      <c r="D105" s="84">
        <f>+$C105*'Estructura Poblacion'!C$19</f>
        <v>34.007018806663339</v>
      </c>
      <c r="E105" s="84">
        <f>+$C105*'Estructura Poblacion'!D$19</f>
        <v>55.926932661058267</v>
      </c>
      <c r="F105" s="84">
        <f>+$C105*'Estructura Poblacion'!E$19</f>
        <v>169.72640274001839</v>
      </c>
      <c r="G105" s="84">
        <f>+$C105*'Estructura Poblacion'!F$19</f>
        <v>193.70803459002047</v>
      </c>
      <c r="H105" s="84">
        <f>+$C105*'Estructura Poblacion'!G$19</f>
        <v>155.11029480687469</v>
      </c>
      <c r="I105" s="84">
        <f>+$C105*'Estructura Poblacion'!H$19</f>
        <v>105.57242230802764</v>
      </c>
      <c r="J105" s="84">
        <f>+$C105*'Estructura Poblacion'!I$19</f>
        <v>56.153495078157952</v>
      </c>
      <c r="K105" s="84">
        <f>+$C105*'Estructura Poblacion'!J$19</f>
        <v>30.931433994535055</v>
      </c>
      <c r="L105" s="84">
        <f>+$C105*'Estructura Poblacion'!K$19</f>
        <v>32.503210763164155</v>
      </c>
      <c r="M105" s="164">
        <f>+ROUND(D105*Parámetros!$B$105,0)</f>
        <v>0</v>
      </c>
      <c r="N105" s="164">
        <f>+ROUND(E105*Parámetros!$B$106,0)</f>
        <v>0</v>
      </c>
      <c r="O105" s="164">
        <f>+ROUND(F105*Parámetros!$B$107,0)</f>
        <v>2</v>
      </c>
      <c r="P105" s="164">
        <f>+ROUND(G105*Parámetros!$B$108,0)</f>
        <v>6</v>
      </c>
      <c r="Q105" s="164">
        <f>+ROUND(H105*Parámetros!$B$109,0)</f>
        <v>8</v>
      </c>
      <c r="R105" s="164">
        <f>+ROUND(I105*Parámetros!$B$110,0)</f>
        <v>11</v>
      </c>
      <c r="S105" s="164">
        <f>+ROUND(J105*Parámetros!$B$111,0)</f>
        <v>9</v>
      </c>
      <c r="T105" s="164">
        <f>+ROUND(K105*Parámetros!$B$112,0)</f>
        <v>8</v>
      </c>
      <c r="U105" s="164">
        <f>+ROUND(L105*Parámetros!$B$113,0)</f>
        <v>9</v>
      </c>
      <c r="V105" s="164">
        <f t="shared" si="10"/>
        <v>53</v>
      </c>
      <c r="W105" s="164">
        <f t="shared" si="12"/>
        <v>33</v>
      </c>
      <c r="X105" s="84">
        <f t="shared" si="7"/>
        <v>510</v>
      </c>
      <c r="Y105" s="85">
        <f>+ROUND(M105*Parámetros!$C$105,0)</f>
        <v>0</v>
      </c>
      <c r="Z105" s="85">
        <f>+ROUND(N105*Parámetros!$C$106,0)</f>
        <v>0</v>
      </c>
      <c r="AA105" s="85">
        <f>+ROUND(O105*Parámetros!$C$107,0)</f>
        <v>0</v>
      </c>
      <c r="AB105" s="85">
        <f>+ROUND(P105*Parámetros!$C$108,0)</f>
        <v>0</v>
      </c>
      <c r="AC105" s="85">
        <f>+ROUND(Q105*Parámetros!$C$109,0)</f>
        <v>1</v>
      </c>
      <c r="AD105" s="85">
        <f>+ROUND(R105*Parámetros!$C$110,0)</f>
        <v>1</v>
      </c>
      <c r="AE105" s="85">
        <f>+ROUND(S105*Parámetros!$C$111,0)</f>
        <v>2</v>
      </c>
      <c r="AF105" s="85">
        <f>+ROUND(T105*Parámetros!$C$112,0)</f>
        <v>3</v>
      </c>
      <c r="AG105" s="85">
        <f>+ROUND(U105*Parámetros!$C$113,0)</f>
        <v>6</v>
      </c>
      <c r="AH105" s="85">
        <f t="shared" si="11"/>
        <v>13</v>
      </c>
      <c r="AI105" s="165">
        <f t="shared" si="13"/>
        <v>9</v>
      </c>
      <c r="AJ105" s="84">
        <f t="shared" si="8"/>
        <v>131</v>
      </c>
    </row>
    <row r="106" spans="1:36" x14ac:dyDescent="0.25">
      <c r="A106" s="19">
        <v>43988</v>
      </c>
      <c r="B106" s="162">
        <f t="shared" si="9"/>
        <v>96</v>
      </c>
      <c r="C106" s="81">
        <f>+'Modelo predictivo'!U103</f>
        <v>870.84130413085222</v>
      </c>
      <c r="D106" s="84">
        <f>+$C106*'Estructura Poblacion'!C$19</f>
        <v>35.52461902223213</v>
      </c>
      <c r="E106" s="84">
        <f>+$C106*'Estructura Poblacion'!D$19</f>
        <v>58.4227328823318</v>
      </c>
      <c r="F106" s="84">
        <f>+$C106*'Estructura Poblacion'!E$19</f>
        <v>177.30062813302749</v>
      </c>
      <c r="G106" s="84">
        <f>+$C106*'Estructura Poblacion'!F$19</f>
        <v>202.35246639753962</v>
      </c>
      <c r="H106" s="84">
        <f>+$C106*'Estructura Poblacion'!G$19</f>
        <v>162.03226048031763</v>
      </c>
      <c r="I106" s="84">
        <f>+$C106*'Estructura Poblacion'!H$19</f>
        <v>110.28370652154976</v>
      </c>
      <c r="J106" s="84">
        <f>+$C106*'Estructura Poblacion'!I$19</f>
        <v>58.659405893805697</v>
      </c>
      <c r="K106" s="84">
        <f>+$C106*'Estructura Poblacion'!J$19</f>
        <v>32.31178289147396</v>
      </c>
      <c r="L106" s="84">
        <f>+$C106*'Estructura Poblacion'!K$19</f>
        <v>33.953701908574139</v>
      </c>
      <c r="M106" s="164">
        <f>+ROUND(D106*Parámetros!$B$105,0)</f>
        <v>0</v>
      </c>
      <c r="N106" s="164">
        <f>+ROUND(E106*Parámetros!$B$106,0)</f>
        <v>0</v>
      </c>
      <c r="O106" s="164">
        <f>+ROUND(F106*Parámetros!$B$107,0)</f>
        <v>2</v>
      </c>
      <c r="P106" s="164">
        <f>+ROUND(G106*Parámetros!$B$108,0)</f>
        <v>6</v>
      </c>
      <c r="Q106" s="164">
        <f>+ROUND(H106*Parámetros!$B$109,0)</f>
        <v>8</v>
      </c>
      <c r="R106" s="164">
        <f>+ROUND(I106*Parámetros!$B$110,0)</f>
        <v>11</v>
      </c>
      <c r="S106" s="164">
        <f>+ROUND(J106*Parámetros!$B$111,0)</f>
        <v>10</v>
      </c>
      <c r="T106" s="164">
        <f>+ROUND(K106*Parámetros!$B$112,0)</f>
        <v>8</v>
      </c>
      <c r="U106" s="164">
        <f>+ROUND(L106*Parámetros!$B$113,0)</f>
        <v>9</v>
      </c>
      <c r="V106" s="164">
        <f t="shared" si="10"/>
        <v>54</v>
      </c>
      <c r="W106" s="164">
        <f t="shared" si="12"/>
        <v>34</v>
      </c>
      <c r="X106" s="84">
        <f t="shared" si="7"/>
        <v>530</v>
      </c>
      <c r="Y106" s="85">
        <f>+ROUND(M106*Parámetros!$C$105,0)</f>
        <v>0</v>
      </c>
      <c r="Z106" s="85">
        <f>+ROUND(N106*Parámetros!$C$106,0)</f>
        <v>0</v>
      </c>
      <c r="AA106" s="85">
        <f>+ROUND(O106*Parámetros!$C$107,0)</f>
        <v>0</v>
      </c>
      <c r="AB106" s="85">
        <f>+ROUND(P106*Parámetros!$C$108,0)</f>
        <v>0</v>
      </c>
      <c r="AC106" s="85">
        <f>+ROUND(Q106*Parámetros!$C$109,0)</f>
        <v>1</v>
      </c>
      <c r="AD106" s="85">
        <f>+ROUND(R106*Parámetros!$C$110,0)</f>
        <v>1</v>
      </c>
      <c r="AE106" s="85">
        <f>+ROUND(S106*Parámetros!$C$111,0)</f>
        <v>3</v>
      </c>
      <c r="AF106" s="85">
        <f>+ROUND(T106*Parámetros!$C$112,0)</f>
        <v>3</v>
      </c>
      <c r="AG106" s="85">
        <f>+ROUND(U106*Parámetros!$C$113,0)</f>
        <v>6</v>
      </c>
      <c r="AH106" s="85">
        <f t="shared" si="11"/>
        <v>14</v>
      </c>
      <c r="AI106" s="165">
        <f t="shared" si="13"/>
        <v>9</v>
      </c>
      <c r="AJ106" s="84">
        <f t="shared" si="8"/>
        <v>136</v>
      </c>
    </row>
    <row r="107" spans="1:36" x14ac:dyDescent="0.25">
      <c r="A107" s="19">
        <v>43989</v>
      </c>
      <c r="B107" s="162">
        <f t="shared" si="9"/>
        <v>97</v>
      </c>
      <c r="C107" s="81">
        <f>+'Modelo predictivo'!U104</f>
        <v>932.94796112179756</v>
      </c>
      <c r="D107" s="84">
        <f>+$C107*'Estructura Poblacion'!C$19</f>
        <v>38.058163673688242</v>
      </c>
      <c r="E107" s="84">
        <f>+$C107*'Estructura Poblacion'!D$19</f>
        <v>62.589325135575905</v>
      </c>
      <c r="F107" s="84">
        <f>+$C107*'Estructura Poblacion'!E$19</f>
        <v>189.94535369152317</v>
      </c>
      <c r="G107" s="84">
        <f>+$C107*'Estructura Poblacion'!F$19</f>
        <v>216.78383886713877</v>
      </c>
      <c r="H107" s="84">
        <f>+$C107*'Estructura Poblacion'!G$19</f>
        <v>173.58807664955907</v>
      </c>
      <c r="I107" s="84">
        <f>+$C107*'Estructura Poblacion'!H$19</f>
        <v>118.1489195059752</v>
      </c>
      <c r="J107" s="84">
        <f>+$C107*'Estructura Poblacion'!I$19</f>
        <v>62.842877192029526</v>
      </c>
      <c r="K107" s="84">
        <f>+$C107*'Estructura Poblacion'!J$19</f>
        <v>34.616194507330363</v>
      </c>
      <c r="L107" s="84">
        <f>+$C107*'Estructura Poblacion'!K$19</f>
        <v>36.375211898977348</v>
      </c>
      <c r="M107" s="164">
        <f>+ROUND(D107*Parámetros!$B$105,0)</f>
        <v>0</v>
      </c>
      <c r="N107" s="164">
        <f>+ROUND(E107*Parámetros!$B$106,0)</f>
        <v>0</v>
      </c>
      <c r="O107" s="164">
        <f>+ROUND(F107*Parámetros!$B$107,0)</f>
        <v>2</v>
      </c>
      <c r="P107" s="164">
        <f>+ROUND(G107*Parámetros!$B$108,0)</f>
        <v>7</v>
      </c>
      <c r="Q107" s="164">
        <f>+ROUND(H107*Parámetros!$B$109,0)</f>
        <v>9</v>
      </c>
      <c r="R107" s="164">
        <f>+ROUND(I107*Parámetros!$B$110,0)</f>
        <v>12</v>
      </c>
      <c r="S107" s="164">
        <f>+ROUND(J107*Parámetros!$B$111,0)</f>
        <v>10</v>
      </c>
      <c r="T107" s="164">
        <f>+ROUND(K107*Parámetros!$B$112,0)</f>
        <v>8</v>
      </c>
      <c r="U107" s="164">
        <f>+ROUND(L107*Parámetros!$B$113,0)</f>
        <v>10</v>
      </c>
      <c r="V107" s="164">
        <f t="shared" si="10"/>
        <v>58</v>
      </c>
      <c r="W107" s="164">
        <f t="shared" si="12"/>
        <v>34</v>
      </c>
      <c r="X107" s="84">
        <f t="shared" si="7"/>
        <v>554</v>
      </c>
      <c r="Y107" s="85">
        <f>+ROUND(M107*Parámetros!$C$105,0)</f>
        <v>0</v>
      </c>
      <c r="Z107" s="85">
        <f>+ROUND(N107*Parámetros!$C$106,0)</f>
        <v>0</v>
      </c>
      <c r="AA107" s="85">
        <f>+ROUND(O107*Parámetros!$C$107,0)</f>
        <v>0</v>
      </c>
      <c r="AB107" s="85">
        <f>+ROUND(P107*Parámetros!$C$108,0)</f>
        <v>0</v>
      </c>
      <c r="AC107" s="85">
        <f>+ROUND(Q107*Parámetros!$C$109,0)</f>
        <v>1</v>
      </c>
      <c r="AD107" s="85">
        <f>+ROUND(R107*Parámetros!$C$110,0)</f>
        <v>1</v>
      </c>
      <c r="AE107" s="85">
        <f>+ROUND(S107*Parámetros!$C$111,0)</f>
        <v>3</v>
      </c>
      <c r="AF107" s="85">
        <f>+ROUND(T107*Parámetros!$C$112,0)</f>
        <v>3</v>
      </c>
      <c r="AG107" s="85">
        <f>+ROUND(U107*Parámetros!$C$113,0)</f>
        <v>7</v>
      </c>
      <c r="AH107" s="85">
        <f t="shared" si="11"/>
        <v>15</v>
      </c>
      <c r="AI107" s="165">
        <f t="shared" si="13"/>
        <v>9</v>
      </c>
      <c r="AJ107" s="84">
        <f t="shared" si="8"/>
        <v>142</v>
      </c>
    </row>
    <row r="108" spans="1:36" x14ac:dyDescent="0.25">
      <c r="A108" s="19">
        <v>43990</v>
      </c>
      <c r="B108" s="162">
        <f t="shared" si="9"/>
        <v>98</v>
      </c>
      <c r="C108" s="81">
        <f>+'Modelo predictivo'!U105</f>
        <v>977.34263874590397</v>
      </c>
      <c r="D108" s="84">
        <f>+$C108*'Estructura Poblacion'!C$19</f>
        <v>39.869175624694897</v>
      </c>
      <c r="E108" s="84">
        <f>+$C108*'Estructura Poblacion'!D$19</f>
        <v>65.567661578653812</v>
      </c>
      <c r="F108" s="84">
        <f>+$C108*'Estructura Poblacion'!E$19</f>
        <v>198.98397438071203</v>
      </c>
      <c r="G108" s="84">
        <f>+$C108*'Estructura Poblacion'!F$19</f>
        <v>227.09957891018541</v>
      </c>
      <c r="H108" s="84">
        <f>+$C108*'Estructura Poblacion'!G$19</f>
        <v>181.8483301935826</v>
      </c>
      <c r="I108" s="84">
        <f>+$C108*'Estructura Poblacion'!H$19</f>
        <v>123.77108002476486</v>
      </c>
      <c r="J108" s="84">
        <f>+$C108*'Estructura Poblacion'!I$19</f>
        <v>65.833279004534518</v>
      </c>
      <c r="K108" s="84">
        <f>+$C108*'Estructura Poblacion'!J$19</f>
        <v>36.263419068364229</v>
      </c>
      <c r="L108" s="84">
        <f>+$C108*'Estructura Poblacion'!K$19</f>
        <v>38.106139960411674</v>
      </c>
      <c r="M108" s="164">
        <f>+ROUND(D108*Parámetros!$B$105,0)</f>
        <v>0</v>
      </c>
      <c r="N108" s="164">
        <f>+ROUND(E108*Parámetros!$B$106,0)</f>
        <v>0</v>
      </c>
      <c r="O108" s="164">
        <f>+ROUND(F108*Parámetros!$B$107,0)</f>
        <v>2</v>
      </c>
      <c r="P108" s="164">
        <f>+ROUND(G108*Parámetros!$B$108,0)</f>
        <v>7</v>
      </c>
      <c r="Q108" s="164">
        <f>+ROUND(H108*Parámetros!$B$109,0)</f>
        <v>9</v>
      </c>
      <c r="R108" s="164">
        <f>+ROUND(I108*Parámetros!$B$110,0)</f>
        <v>13</v>
      </c>
      <c r="S108" s="164">
        <f>+ROUND(J108*Parámetros!$B$111,0)</f>
        <v>11</v>
      </c>
      <c r="T108" s="164">
        <f>+ROUND(K108*Parámetros!$B$112,0)</f>
        <v>9</v>
      </c>
      <c r="U108" s="164">
        <f>+ROUND(L108*Parámetros!$B$113,0)</f>
        <v>10</v>
      </c>
      <c r="V108" s="164">
        <f t="shared" si="10"/>
        <v>61</v>
      </c>
      <c r="W108" s="164">
        <f t="shared" si="12"/>
        <v>36</v>
      </c>
      <c r="X108" s="84">
        <f t="shared" si="7"/>
        <v>579</v>
      </c>
      <c r="Y108" s="85">
        <f>+ROUND(M108*Parámetros!$C$105,0)</f>
        <v>0</v>
      </c>
      <c r="Z108" s="85">
        <f>+ROUND(N108*Parámetros!$C$106,0)</f>
        <v>0</v>
      </c>
      <c r="AA108" s="85">
        <f>+ROUND(O108*Parámetros!$C$107,0)</f>
        <v>0</v>
      </c>
      <c r="AB108" s="85">
        <f>+ROUND(P108*Parámetros!$C$108,0)</f>
        <v>0</v>
      </c>
      <c r="AC108" s="85">
        <f>+ROUND(Q108*Parámetros!$C$109,0)</f>
        <v>1</v>
      </c>
      <c r="AD108" s="85">
        <f>+ROUND(R108*Parámetros!$C$110,0)</f>
        <v>2</v>
      </c>
      <c r="AE108" s="85">
        <f>+ROUND(S108*Parámetros!$C$111,0)</f>
        <v>3</v>
      </c>
      <c r="AF108" s="85">
        <f>+ROUND(T108*Parámetros!$C$112,0)</f>
        <v>4</v>
      </c>
      <c r="AG108" s="85">
        <f>+ROUND(U108*Parámetros!$C$113,0)</f>
        <v>7</v>
      </c>
      <c r="AH108" s="85">
        <f t="shared" si="11"/>
        <v>17</v>
      </c>
      <c r="AI108" s="165">
        <f t="shared" si="13"/>
        <v>9</v>
      </c>
      <c r="AJ108" s="84">
        <f t="shared" si="8"/>
        <v>150</v>
      </c>
    </row>
    <row r="109" spans="1:36" x14ac:dyDescent="0.25">
      <c r="A109" s="19">
        <v>43991</v>
      </c>
      <c r="B109" s="162">
        <f t="shared" si="9"/>
        <v>99</v>
      </c>
      <c r="C109" s="81">
        <f>+'Modelo predictivo'!U106</f>
        <v>1023.8463958352804</v>
      </c>
      <c r="D109" s="84">
        <f>+$C109*'Estructura Poblacion'!C$19</f>
        <v>41.766224198144613</v>
      </c>
      <c r="E109" s="84">
        <f>+$C109*'Estructura Poblacion'!D$19</f>
        <v>68.687491294550298</v>
      </c>
      <c r="F109" s="84">
        <f>+$C109*'Estructura Poblacion'!E$19</f>
        <v>208.45199720344812</v>
      </c>
      <c r="G109" s="84">
        <f>+$C109*'Estructura Poblacion'!F$19</f>
        <v>237.90539381486457</v>
      </c>
      <c r="H109" s="84">
        <f>+$C109*'Estructura Poblacion'!G$19</f>
        <v>190.50100760596109</v>
      </c>
      <c r="I109" s="84">
        <f>+$C109*'Estructura Poblacion'!H$19</f>
        <v>129.66033524803754</v>
      </c>
      <c r="J109" s="84">
        <f>+$C109*'Estructura Poblacion'!I$19</f>
        <v>68.96574728521081</v>
      </c>
      <c r="K109" s="84">
        <f>+$C109*'Estructura Poblacion'!J$19</f>
        <v>37.988899124928004</v>
      </c>
      <c r="L109" s="84">
        <f>+$C109*'Estructura Poblacion'!K$19</f>
        <v>39.919300060135392</v>
      </c>
      <c r="M109" s="164">
        <f>+ROUND(D109*Parámetros!$B$105,0)</f>
        <v>0</v>
      </c>
      <c r="N109" s="164">
        <f>+ROUND(E109*Parámetros!$B$106,0)</f>
        <v>0</v>
      </c>
      <c r="O109" s="164">
        <f>+ROUND(F109*Parámetros!$B$107,0)</f>
        <v>3</v>
      </c>
      <c r="P109" s="164">
        <f>+ROUND(G109*Parámetros!$B$108,0)</f>
        <v>8</v>
      </c>
      <c r="Q109" s="164">
        <f>+ROUND(H109*Parámetros!$B$109,0)</f>
        <v>9</v>
      </c>
      <c r="R109" s="164">
        <f>+ROUND(I109*Parámetros!$B$110,0)</f>
        <v>13</v>
      </c>
      <c r="S109" s="164">
        <f>+ROUND(J109*Parámetros!$B$111,0)</f>
        <v>11</v>
      </c>
      <c r="T109" s="164">
        <f>+ROUND(K109*Parámetros!$B$112,0)</f>
        <v>9</v>
      </c>
      <c r="U109" s="164">
        <f>+ROUND(L109*Parámetros!$B$113,0)</f>
        <v>11</v>
      </c>
      <c r="V109" s="164">
        <f t="shared" si="10"/>
        <v>64</v>
      </c>
      <c r="W109" s="164">
        <f t="shared" si="12"/>
        <v>41</v>
      </c>
      <c r="X109" s="84">
        <f t="shared" si="7"/>
        <v>602</v>
      </c>
      <c r="Y109" s="85">
        <f>+ROUND(M109*Parámetros!$C$105,0)</f>
        <v>0</v>
      </c>
      <c r="Z109" s="85">
        <f>+ROUND(N109*Parámetros!$C$106,0)</f>
        <v>0</v>
      </c>
      <c r="AA109" s="85">
        <f>+ROUND(O109*Parámetros!$C$107,0)</f>
        <v>0</v>
      </c>
      <c r="AB109" s="85">
        <f>+ROUND(P109*Parámetros!$C$108,0)</f>
        <v>0</v>
      </c>
      <c r="AC109" s="85">
        <f>+ROUND(Q109*Parámetros!$C$109,0)</f>
        <v>1</v>
      </c>
      <c r="AD109" s="85">
        <f>+ROUND(R109*Parámetros!$C$110,0)</f>
        <v>2</v>
      </c>
      <c r="AE109" s="85">
        <f>+ROUND(S109*Parámetros!$C$111,0)</f>
        <v>3</v>
      </c>
      <c r="AF109" s="85">
        <f>+ROUND(T109*Parámetros!$C$112,0)</f>
        <v>4</v>
      </c>
      <c r="AG109" s="85">
        <f>+ROUND(U109*Parámetros!$C$113,0)</f>
        <v>8</v>
      </c>
      <c r="AH109" s="85">
        <f t="shared" si="11"/>
        <v>18</v>
      </c>
      <c r="AI109" s="165">
        <f t="shared" si="13"/>
        <v>11</v>
      </c>
      <c r="AJ109" s="84">
        <f t="shared" si="8"/>
        <v>157</v>
      </c>
    </row>
    <row r="110" spans="1:36" x14ac:dyDescent="0.25">
      <c r="A110" s="19">
        <v>43992</v>
      </c>
      <c r="B110" s="162">
        <f t="shared" si="9"/>
        <v>100</v>
      </c>
      <c r="C110" s="81">
        <f>+'Modelo predictivo'!U107</f>
        <v>1072.5590923205018</v>
      </c>
      <c r="D110" s="84">
        <f>+$C110*'Estructura Poblacion'!C$19</f>
        <v>43.753383024872811</v>
      </c>
      <c r="E110" s="84">
        <f>+$C110*'Estructura Poblacion'!D$19</f>
        <v>71.955513655495366</v>
      </c>
      <c r="F110" s="84">
        <f>+$C110*'Estructura Poblacion'!E$19</f>
        <v>218.36975333641345</v>
      </c>
      <c r="G110" s="84">
        <f>+$C110*'Estructura Poblacion'!F$19</f>
        <v>249.22448746821081</v>
      </c>
      <c r="H110" s="84">
        <f>+$C110*'Estructura Poblacion'!G$19</f>
        <v>199.56468922987042</v>
      </c>
      <c r="I110" s="84">
        <f>+$C110*'Estructura Poblacion'!H$19</f>
        <v>135.82933147911464</v>
      </c>
      <c r="J110" s="84">
        <f>+$C110*'Estructura Poblacion'!I$19</f>
        <v>72.24700854573436</v>
      </c>
      <c r="K110" s="84">
        <f>+$C110*'Estructura Poblacion'!J$19</f>
        <v>39.796339889878482</v>
      </c>
      <c r="L110" s="84">
        <f>+$C110*'Estructura Poblacion'!K$19</f>
        <v>41.818585690911497</v>
      </c>
      <c r="M110" s="164">
        <f>+ROUND(D110*Parámetros!$B$105,0)</f>
        <v>0</v>
      </c>
      <c r="N110" s="164">
        <f>+ROUND(E110*Parámetros!$B$106,0)</f>
        <v>0</v>
      </c>
      <c r="O110" s="164">
        <f>+ROUND(F110*Parámetros!$B$107,0)</f>
        <v>3</v>
      </c>
      <c r="P110" s="164">
        <f>+ROUND(G110*Parámetros!$B$108,0)</f>
        <v>8</v>
      </c>
      <c r="Q110" s="164">
        <f>+ROUND(H110*Parámetros!$B$109,0)</f>
        <v>10</v>
      </c>
      <c r="R110" s="164">
        <f>+ROUND(I110*Parámetros!$B$110,0)</f>
        <v>14</v>
      </c>
      <c r="S110" s="164">
        <f>+ROUND(J110*Parámetros!$B$111,0)</f>
        <v>12</v>
      </c>
      <c r="T110" s="164">
        <f>+ROUND(K110*Parámetros!$B$112,0)</f>
        <v>10</v>
      </c>
      <c r="U110" s="164">
        <f>+ROUND(L110*Parámetros!$B$113,0)</f>
        <v>11</v>
      </c>
      <c r="V110" s="164">
        <f t="shared" si="10"/>
        <v>68</v>
      </c>
      <c r="W110" s="164">
        <f t="shared" si="12"/>
        <v>42</v>
      </c>
      <c r="X110" s="84">
        <f t="shared" si="7"/>
        <v>628</v>
      </c>
      <c r="Y110" s="85">
        <f>+ROUND(M110*Parámetros!$C$105,0)</f>
        <v>0</v>
      </c>
      <c r="Z110" s="85">
        <f>+ROUND(N110*Parámetros!$C$106,0)</f>
        <v>0</v>
      </c>
      <c r="AA110" s="85">
        <f>+ROUND(O110*Parámetros!$C$107,0)</f>
        <v>0</v>
      </c>
      <c r="AB110" s="85">
        <f>+ROUND(P110*Parámetros!$C$108,0)</f>
        <v>0</v>
      </c>
      <c r="AC110" s="85">
        <f>+ROUND(Q110*Parámetros!$C$109,0)</f>
        <v>1</v>
      </c>
      <c r="AD110" s="85">
        <f>+ROUND(R110*Parámetros!$C$110,0)</f>
        <v>2</v>
      </c>
      <c r="AE110" s="85">
        <f>+ROUND(S110*Parámetros!$C$111,0)</f>
        <v>3</v>
      </c>
      <c r="AF110" s="85">
        <f>+ROUND(T110*Parámetros!$C$112,0)</f>
        <v>4</v>
      </c>
      <c r="AG110" s="85">
        <f>+ROUND(U110*Parámetros!$C$113,0)</f>
        <v>8</v>
      </c>
      <c r="AH110" s="85">
        <f t="shared" si="11"/>
        <v>18</v>
      </c>
      <c r="AI110" s="165">
        <f t="shared" si="13"/>
        <v>11</v>
      </c>
      <c r="AJ110" s="84">
        <f t="shared" si="8"/>
        <v>164</v>
      </c>
    </row>
    <row r="111" spans="1:36" x14ac:dyDescent="0.25">
      <c r="A111" s="19">
        <v>43993</v>
      </c>
      <c r="B111" s="162">
        <f t="shared" si="9"/>
        <v>101</v>
      </c>
      <c r="C111" s="81">
        <f>+'Modelo predictivo'!U108</f>
        <v>1123.5852834135294</v>
      </c>
      <c r="D111" s="84">
        <f>+$C111*'Estructura Poblacion'!C$19</f>
        <v>45.834917272429635</v>
      </c>
      <c r="E111" s="84">
        <f>+$C111*'Estructura Poblacion'!D$19</f>
        <v>75.378743029308836</v>
      </c>
      <c r="F111" s="84">
        <f>+$C111*'Estructura Poblacion'!E$19</f>
        <v>228.75852990123093</v>
      </c>
      <c r="G111" s="84">
        <f>+$C111*'Estructura Poblacion'!F$19</f>
        <v>261.08115477322741</v>
      </c>
      <c r="H111" s="84">
        <f>+$C111*'Estructura Poblacion'!G$19</f>
        <v>209.05882903155992</v>
      </c>
      <c r="I111" s="84">
        <f>+$C111*'Estructura Poblacion'!H$19</f>
        <v>142.29130963371352</v>
      </c>
      <c r="J111" s="84">
        <f>+$C111*'Estructura Poblacion'!I$19</f>
        <v>75.684105569431622</v>
      </c>
      <c r="K111" s="84">
        <f>+$C111*'Estructura Poblacion'!J$19</f>
        <v>41.689620790262865</v>
      </c>
      <c r="L111" s="84">
        <f>+$C111*'Estructura Poblacion'!K$19</f>
        <v>43.808073412364671</v>
      </c>
      <c r="M111" s="164">
        <f>+ROUND(D111*Parámetros!$B$105,0)</f>
        <v>0</v>
      </c>
      <c r="N111" s="164">
        <f>+ROUND(E111*Parámetros!$B$106,0)</f>
        <v>0</v>
      </c>
      <c r="O111" s="164">
        <f>+ROUND(F111*Parámetros!$B$107,0)</f>
        <v>3</v>
      </c>
      <c r="P111" s="164">
        <f>+ROUND(G111*Parámetros!$B$108,0)</f>
        <v>8</v>
      </c>
      <c r="Q111" s="164">
        <f>+ROUND(H111*Parámetros!$B$109,0)</f>
        <v>10</v>
      </c>
      <c r="R111" s="164">
        <f>+ROUND(I111*Parámetros!$B$110,0)</f>
        <v>15</v>
      </c>
      <c r="S111" s="164">
        <f>+ROUND(J111*Parámetros!$B$111,0)</f>
        <v>13</v>
      </c>
      <c r="T111" s="164">
        <f>+ROUND(K111*Parámetros!$B$112,0)</f>
        <v>10</v>
      </c>
      <c r="U111" s="164">
        <f>+ROUND(L111*Parámetros!$B$113,0)</f>
        <v>12</v>
      </c>
      <c r="V111" s="164">
        <f t="shared" si="10"/>
        <v>71</v>
      </c>
      <c r="W111" s="164">
        <f t="shared" si="12"/>
        <v>41</v>
      </c>
      <c r="X111" s="84">
        <f t="shared" si="7"/>
        <v>658</v>
      </c>
      <c r="Y111" s="85">
        <f>+ROUND(M111*Parámetros!$C$105,0)</f>
        <v>0</v>
      </c>
      <c r="Z111" s="85">
        <f>+ROUND(N111*Parámetros!$C$106,0)</f>
        <v>0</v>
      </c>
      <c r="AA111" s="85">
        <f>+ROUND(O111*Parámetros!$C$107,0)</f>
        <v>0</v>
      </c>
      <c r="AB111" s="85">
        <f>+ROUND(P111*Parámetros!$C$108,0)</f>
        <v>0</v>
      </c>
      <c r="AC111" s="85">
        <f>+ROUND(Q111*Parámetros!$C$109,0)</f>
        <v>1</v>
      </c>
      <c r="AD111" s="85">
        <f>+ROUND(R111*Parámetros!$C$110,0)</f>
        <v>2</v>
      </c>
      <c r="AE111" s="85">
        <f>+ROUND(S111*Parámetros!$C$111,0)</f>
        <v>4</v>
      </c>
      <c r="AF111" s="85">
        <f>+ROUND(T111*Parámetros!$C$112,0)</f>
        <v>4</v>
      </c>
      <c r="AG111" s="85">
        <f>+ROUND(U111*Parámetros!$C$113,0)</f>
        <v>9</v>
      </c>
      <c r="AH111" s="85">
        <f t="shared" si="11"/>
        <v>20</v>
      </c>
      <c r="AI111" s="165">
        <f t="shared" si="13"/>
        <v>11</v>
      </c>
      <c r="AJ111" s="84">
        <f t="shared" si="8"/>
        <v>173</v>
      </c>
    </row>
    <row r="112" spans="1:36" x14ac:dyDescent="0.25">
      <c r="A112" s="19">
        <v>43994</v>
      </c>
      <c r="B112" s="162">
        <f t="shared" si="9"/>
        <v>102</v>
      </c>
      <c r="C112" s="81">
        <f>+'Modelo predictivo'!U109</f>
        <v>1177.0344371125102</v>
      </c>
      <c r="D112" s="84">
        <f>+$C112*'Estructura Poblacion'!C$19</f>
        <v>48.015292517850604</v>
      </c>
      <c r="E112" s="84">
        <f>+$C112*'Estructura Poblacion'!D$19</f>
        <v>78.964523371295286</v>
      </c>
      <c r="F112" s="84">
        <f>+$C112*'Estructura Poblacion'!E$19</f>
        <v>239.64061424777688</v>
      </c>
      <c r="G112" s="84">
        <f>+$C112*'Estructura Poblacion'!F$19</f>
        <v>273.50083218924584</v>
      </c>
      <c r="H112" s="84">
        <f>+$C112*'Estructura Poblacion'!G$19</f>
        <v>219.00379507017638</v>
      </c>
      <c r="I112" s="84">
        <f>+$C112*'Estructura Poblacion'!H$19</f>
        <v>149.06013278484633</v>
      </c>
      <c r="J112" s="84">
        <f>+$C112*'Estructura Poblacion'!I$19</f>
        <v>79.284412062286961</v>
      </c>
      <c r="K112" s="84">
        <f>+$C112*'Estructura Poblacion'!J$19</f>
        <v>43.6728035376386</v>
      </c>
      <c r="L112" s="84">
        <f>+$C112*'Estructura Poblacion'!K$19</f>
        <v>45.892031331393362</v>
      </c>
      <c r="M112" s="164">
        <f>+ROUND(D112*Parámetros!$B$105,0)</f>
        <v>0</v>
      </c>
      <c r="N112" s="164">
        <f>+ROUND(E112*Parámetros!$B$106,0)</f>
        <v>0</v>
      </c>
      <c r="O112" s="164">
        <f>+ROUND(F112*Parámetros!$B$107,0)</f>
        <v>3</v>
      </c>
      <c r="P112" s="164">
        <f>+ROUND(G112*Parámetros!$B$108,0)</f>
        <v>9</v>
      </c>
      <c r="Q112" s="164">
        <f>+ROUND(H112*Parámetros!$B$109,0)</f>
        <v>11</v>
      </c>
      <c r="R112" s="164">
        <f>+ROUND(I112*Parámetros!$B$110,0)</f>
        <v>15</v>
      </c>
      <c r="S112" s="164">
        <f>+ROUND(J112*Parámetros!$B$111,0)</f>
        <v>13</v>
      </c>
      <c r="T112" s="164">
        <f>+ROUND(K112*Parámetros!$B$112,0)</f>
        <v>11</v>
      </c>
      <c r="U112" s="164">
        <f>+ROUND(L112*Parámetros!$B$113,0)</f>
        <v>13</v>
      </c>
      <c r="V112" s="164">
        <f t="shared" si="10"/>
        <v>75</v>
      </c>
      <c r="W112" s="164">
        <f t="shared" si="12"/>
        <v>42</v>
      </c>
      <c r="X112" s="84">
        <f t="shared" si="7"/>
        <v>691</v>
      </c>
      <c r="Y112" s="85">
        <f>+ROUND(M112*Parámetros!$C$105,0)</f>
        <v>0</v>
      </c>
      <c r="Z112" s="85">
        <f>+ROUND(N112*Parámetros!$C$106,0)</f>
        <v>0</v>
      </c>
      <c r="AA112" s="85">
        <f>+ROUND(O112*Parámetros!$C$107,0)</f>
        <v>0</v>
      </c>
      <c r="AB112" s="85">
        <f>+ROUND(P112*Parámetros!$C$108,0)</f>
        <v>0</v>
      </c>
      <c r="AC112" s="85">
        <f>+ROUND(Q112*Parámetros!$C$109,0)</f>
        <v>1</v>
      </c>
      <c r="AD112" s="85">
        <f>+ROUND(R112*Parámetros!$C$110,0)</f>
        <v>2</v>
      </c>
      <c r="AE112" s="85">
        <f>+ROUND(S112*Parámetros!$C$111,0)</f>
        <v>4</v>
      </c>
      <c r="AF112" s="85">
        <f>+ROUND(T112*Parámetros!$C$112,0)</f>
        <v>5</v>
      </c>
      <c r="AG112" s="85">
        <f>+ROUND(U112*Parámetros!$C$113,0)</f>
        <v>9</v>
      </c>
      <c r="AH112" s="85">
        <f t="shared" si="11"/>
        <v>21</v>
      </c>
      <c r="AI112" s="165">
        <f t="shared" si="13"/>
        <v>11</v>
      </c>
      <c r="AJ112" s="84">
        <f t="shared" si="8"/>
        <v>183</v>
      </c>
    </row>
    <row r="113" spans="1:36" x14ac:dyDescent="0.25">
      <c r="A113" s="19">
        <v>43995</v>
      </c>
      <c r="B113" s="162">
        <f t="shared" si="9"/>
        <v>103</v>
      </c>
      <c r="C113" s="81">
        <f>+'Modelo predictivo'!U110</f>
        <v>1233.0211615413427</v>
      </c>
      <c r="D113" s="84">
        <f>+$C113*'Estructura Poblacion'!C$19</f>
        <v>50.299184021621215</v>
      </c>
      <c r="E113" s="84">
        <f>+$C113*'Estructura Poblacion'!D$19</f>
        <v>82.720543475930711</v>
      </c>
      <c r="F113" s="84">
        <f>+$C113*'Estructura Poblacion'!E$19</f>
        <v>251.03934023982191</v>
      </c>
      <c r="G113" s="84">
        <f>+$C113*'Estructura Poblacion'!F$19</f>
        <v>286.51015055753413</v>
      </c>
      <c r="H113" s="84">
        <f>+$C113*'Estructura Poblacion'!G$19</f>
        <v>229.42091179748454</v>
      </c>
      <c r="I113" s="84">
        <f>+$C113*'Estructura Poblacion'!H$19</f>
        <v>156.15031495319752</v>
      </c>
      <c r="J113" s="84">
        <f>+$C113*'Estructura Poblacion'!I$19</f>
        <v>83.055647966414526</v>
      </c>
      <c r="K113" s="84">
        <f>+$C113*'Estructura Poblacion'!J$19</f>
        <v>45.750140563303376</v>
      </c>
      <c r="L113" s="84">
        <f>+$C113*'Estructura Poblacion'!K$19</f>
        <v>48.074927966034871</v>
      </c>
      <c r="M113" s="164">
        <f>+ROUND(D113*Parámetros!$B$105,0)</f>
        <v>0</v>
      </c>
      <c r="N113" s="164">
        <f>+ROUND(E113*Parámetros!$B$106,0)</f>
        <v>0</v>
      </c>
      <c r="O113" s="164">
        <f>+ROUND(F113*Parámetros!$B$107,0)</f>
        <v>3</v>
      </c>
      <c r="P113" s="164">
        <f>+ROUND(G113*Parámetros!$B$108,0)</f>
        <v>9</v>
      </c>
      <c r="Q113" s="164">
        <f>+ROUND(H113*Parámetros!$B$109,0)</f>
        <v>11</v>
      </c>
      <c r="R113" s="164">
        <f>+ROUND(I113*Parámetros!$B$110,0)</f>
        <v>16</v>
      </c>
      <c r="S113" s="164">
        <f>+ROUND(J113*Parámetros!$B$111,0)</f>
        <v>14</v>
      </c>
      <c r="T113" s="164">
        <f>+ROUND(K113*Parámetros!$B$112,0)</f>
        <v>11</v>
      </c>
      <c r="U113" s="164">
        <f>+ROUND(L113*Parámetros!$B$113,0)</f>
        <v>13</v>
      </c>
      <c r="V113" s="164">
        <f t="shared" si="10"/>
        <v>77</v>
      </c>
      <c r="W113" s="164">
        <f t="shared" si="12"/>
        <v>43</v>
      </c>
      <c r="X113" s="84">
        <f t="shared" si="7"/>
        <v>725</v>
      </c>
      <c r="Y113" s="85">
        <f>+ROUND(M113*Parámetros!$C$105,0)</f>
        <v>0</v>
      </c>
      <c r="Z113" s="85">
        <f>+ROUND(N113*Parámetros!$C$106,0)</f>
        <v>0</v>
      </c>
      <c r="AA113" s="85">
        <f>+ROUND(O113*Parámetros!$C$107,0)</f>
        <v>0</v>
      </c>
      <c r="AB113" s="85">
        <f>+ROUND(P113*Parámetros!$C$108,0)</f>
        <v>0</v>
      </c>
      <c r="AC113" s="85">
        <f>+ROUND(Q113*Parámetros!$C$109,0)</f>
        <v>1</v>
      </c>
      <c r="AD113" s="85">
        <f>+ROUND(R113*Parámetros!$C$110,0)</f>
        <v>2</v>
      </c>
      <c r="AE113" s="85">
        <f>+ROUND(S113*Parámetros!$C$111,0)</f>
        <v>4</v>
      </c>
      <c r="AF113" s="85">
        <f>+ROUND(T113*Parámetros!$C$112,0)</f>
        <v>5</v>
      </c>
      <c r="AG113" s="85">
        <f>+ROUND(U113*Parámetros!$C$113,0)</f>
        <v>9</v>
      </c>
      <c r="AH113" s="85">
        <f t="shared" si="11"/>
        <v>21</v>
      </c>
      <c r="AI113" s="165">
        <f t="shared" si="13"/>
        <v>11</v>
      </c>
      <c r="AJ113" s="84">
        <f t="shared" si="8"/>
        <v>193</v>
      </c>
    </row>
    <row r="114" spans="1:36" x14ac:dyDescent="0.25">
      <c r="A114" s="19">
        <v>43996</v>
      </c>
      <c r="B114" s="162">
        <f t="shared" si="9"/>
        <v>104</v>
      </c>
      <c r="C114" s="81">
        <f>+'Modelo predictivo'!U111</f>
        <v>1291.6654424592853</v>
      </c>
      <c r="D114" s="84">
        <f>+$C114*'Estructura Poblacion'!C$19</f>
        <v>52.691486416512703</v>
      </c>
      <c r="E114" s="84">
        <f>+$C114*'Estructura Poblacion'!D$19</f>
        <v>86.654852910833867</v>
      </c>
      <c r="F114" s="84">
        <f>+$C114*'Estructura Poblacion'!E$19</f>
        <v>262.97913661126108</v>
      </c>
      <c r="G114" s="84">
        <f>+$C114*'Estructura Poblacion'!F$19</f>
        <v>300.13699029006102</v>
      </c>
      <c r="H114" s="84">
        <f>+$C114*'Estructura Poblacion'!G$19</f>
        <v>240.33250424986684</v>
      </c>
      <c r="I114" s="84">
        <f>+$C114*'Estructura Poblacion'!H$19</f>
        <v>163.57705118543976</v>
      </c>
      <c r="J114" s="84">
        <f>+$C114*'Estructura Poblacion'!I$19</f>
        <v>87.005895458578777</v>
      </c>
      <c r="K114" s="84">
        <f>+$C114*'Estructura Poblacion'!J$19</f>
        <v>47.926083830875399</v>
      </c>
      <c r="L114" s="84">
        <f>+$C114*'Estructura Poblacion'!K$19</f>
        <v>50.361441505855794</v>
      </c>
      <c r="M114" s="164">
        <f>+ROUND(D114*Parámetros!$B$105,0)</f>
        <v>0</v>
      </c>
      <c r="N114" s="164">
        <f>+ROUND(E114*Parámetros!$B$106,0)</f>
        <v>0</v>
      </c>
      <c r="O114" s="164">
        <f>+ROUND(F114*Parámetros!$B$107,0)</f>
        <v>3</v>
      </c>
      <c r="P114" s="164">
        <f>+ROUND(G114*Parámetros!$B$108,0)</f>
        <v>10</v>
      </c>
      <c r="Q114" s="164">
        <f>+ROUND(H114*Parámetros!$B$109,0)</f>
        <v>12</v>
      </c>
      <c r="R114" s="164">
        <f>+ROUND(I114*Parámetros!$B$110,0)</f>
        <v>17</v>
      </c>
      <c r="S114" s="164">
        <f>+ROUND(J114*Parámetros!$B$111,0)</f>
        <v>14</v>
      </c>
      <c r="T114" s="164">
        <f>+ROUND(K114*Parámetros!$B$112,0)</f>
        <v>12</v>
      </c>
      <c r="U114" s="164">
        <f>+ROUND(L114*Parámetros!$B$113,0)</f>
        <v>14</v>
      </c>
      <c r="V114" s="164">
        <f t="shared" si="10"/>
        <v>82</v>
      </c>
      <c r="W114" s="164">
        <f t="shared" si="12"/>
        <v>46</v>
      </c>
      <c r="X114" s="84">
        <f t="shared" si="7"/>
        <v>761</v>
      </c>
      <c r="Y114" s="85">
        <f>+ROUND(M114*Parámetros!$C$105,0)</f>
        <v>0</v>
      </c>
      <c r="Z114" s="85">
        <f>+ROUND(N114*Parámetros!$C$106,0)</f>
        <v>0</v>
      </c>
      <c r="AA114" s="85">
        <f>+ROUND(O114*Parámetros!$C$107,0)</f>
        <v>0</v>
      </c>
      <c r="AB114" s="85">
        <f>+ROUND(P114*Parámetros!$C$108,0)</f>
        <v>1</v>
      </c>
      <c r="AC114" s="85">
        <f>+ROUND(Q114*Parámetros!$C$109,0)</f>
        <v>1</v>
      </c>
      <c r="AD114" s="85">
        <f>+ROUND(R114*Parámetros!$C$110,0)</f>
        <v>2</v>
      </c>
      <c r="AE114" s="85">
        <f>+ROUND(S114*Parámetros!$C$111,0)</f>
        <v>4</v>
      </c>
      <c r="AF114" s="85">
        <f>+ROUND(T114*Parámetros!$C$112,0)</f>
        <v>5</v>
      </c>
      <c r="AG114" s="85">
        <f>+ROUND(U114*Parámetros!$C$113,0)</f>
        <v>10</v>
      </c>
      <c r="AH114" s="85">
        <f t="shared" si="11"/>
        <v>23</v>
      </c>
      <c r="AI114" s="165">
        <f t="shared" si="13"/>
        <v>12</v>
      </c>
      <c r="AJ114" s="84">
        <f t="shared" si="8"/>
        <v>204</v>
      </c>
    </row>
    <row r="115" spans="1:36" x14ac:dyDescent="0.25">
      <c r="A115" s="19">
        <v>43997</v>
      </c>
      <c r="B115" s="162">
        <f t="shared" si="9"/>
        <v>105</v>
      </c>
      <c r="C115" s="81">
        <f>+'Modelo predictivo'!U112</f>
        <v>1327.0263191536069</v>
      </c>
      <c r="D115" s="84">
        <f>+$C115*'Estructura Poblacion'!C$19</f>
        <v>54.133978483550848</v>
      </c>
      <c r="E115" s="84">
        <f>+$C115*'Estructura Poblacion'!D$19</f>
        <v>89.027132502761674</v>
      </c>
      <c r="F115" s="84">
        <f>+$C115*'Estructura Poblacion'!E$19</f>
        <v>270.17850303944755</v>
      </c>
      <c r="G115" s="84">
        <f>+$C115*'Estructura Poblacion'!F$19</f>
        <v>308.35359712661517</v>
      </c>
      <c r="H115" s="84">
        <f>+$C115*'Estructura Poblacion'!G$19</f>
        <v>246.91189220053965</v>
      </c>
      <c r="I115" s="84">
        <f>+$C115*'Estructura Poblacion'!H$19</f>
        <v>168.05516738089676</v>
      </c>
      <c r="J115" s="84">
        <f>+$C115*'Estructura Poblacion'!I$19</f>
        <v>89.387785257482207</v>
      </c>
      <c r="K115" s="84">
        <f>+$C115*'Estructura Poblacion'!J$19</f>
        <v>49.238117338219716</v>
      </c>
      <c r="L115" s="84">
        <f>+$C115*'Estructura Poblacion'!K$19</f>
        <v>51.740145824093368</v>
      </c>
      <c r="M115" s="164">
        <f>+ROUND(D115*Parámetros!$B$105,0)</f>
        <v>0</v>
      </c>
      <c r="N115" s="164">
        <f>+ROUND(E115*Parámetros!$B$106,0)</f>
        <v>0</v>
      </c>
      <c r="O115" s="164">
        <f>+ROUND(F115*Parámetros!$B$107,0)</f>
        <v>3</v>
      </c>
      <c r="P115" s="164">
        <f>+ROUND(G115*Parámetros!$B$108,0)</f>
        <v>10</v>
      </c>
      <c r="Q115" s="164">
        <f>+ROUND(H115*Parámetros!$B$109,0)</f>
        <v>12</v>
      </c>
      <c r="R115" s="164">
        <f>+ROUND(I115*Parámetros!$B$110,0)</f>
        <v>17</v>
      </c>
      <c r="S115" s="164">
        <f>+ROUND(J115*Parámetros!$B$111,0)</f>
        <v>15</v>
      </c>
      <c r="T115" s="164">
        <f>+ROUND(K115*Parámetros!$B$112,0)</f>
        <v>12</v>
      </c>
      <c r="U115" s="164">
        <f>+ROUND(L115*Parámetros!$B$113,0)</f>
        <v>14</v>
      </c>
      <c r="V115" s="164">
        <f t="shared" si="10"/>
        <v>83</v>
      </c>
      <c r="W115" s="164">
        <f t="shared" si="12"/>
        <v>49</v>
      </c>
      <c r="X115" s="84">
        <f t="shared" si="7"/>
        <v>795</v>
      </c>
      <c r="Y115" s="85">
        <f>+ROUND(M115*Parámetros!$C$105,0)</f>
        <v>0</v>
      </c>
      <c r="Z115" s="85">
        <f>+ROUND(N115*Parámetros!$C$106,0)</f>
        <v>0</v>
      </c>
      <c r="AA115" s="85">
        <f>+ROUND(O115*Parámetros!$C$107,0)</f>
        <v>0</v>
      </c>
      <c r="AB115" s="85">
        <f>+ROUND(P115*Parámetros!$C$108,0)</f>
        <v>1</v>
      </c>
      <c r="AC115" s="85">
        <f>+ROUND(Q115*Parámetros!$C$109,0)</f>
        <v>1</v>
      </c>
      <c r="AD115" s="85">
        <f>+ROUND(R115*Parámetros!$C$110,0)</f>
        <v>2</v>
      </c>
      <c r="AE115" s="85">
        <f>+ROUND(S115*Parámetros!$C$111,0)</f>
        <v>4</v>
      </c>
      <c r="AF115" s="85">
        <f>+ROUND(T115*Parámetros!$C$112,0)</f>
        <v>5</v>
      </c>
      <c r="AG115" s="85">
        <f>+ROUND(U115*Parámetros!$C$113,0)</f>
        <v>10</v>
      </c>
      <c r="AH115" s="85">
        <f t="shared" si="11"/>
        <v>23</v>
      </c>
      <c r="AI115" s="165">
        <f t="shared" si="13"/>
        <v>12</v>
      </c>
      <c r="AJ115" s="84">
        <f t="shared" si="8"/>
        <v>215</v>
      </c>
    </row>
    <row r="116" spans="1:36" x14ac:dyDescent="0.25">
      <c r="A116" s="19">
        <v>43998</v>
      </c>
      <c r="B116" s="162">
        <f t="shared" si="9"/>
        <v>106</v>
      </c>
      <c r="C116" s="81">
        <f>+'Modelo predictivo'!U113</f>
        <v>1387.0873427689075</v>
      </c>
      <c r="D116" s="84">
        <f>+$C116*'Estructura Poblacion'!C$19</f>
        <v>56.584074697290198</v>
      </c>
      <c r="E116" s="84">
        <f>+$C116*'Estructura Poblacion'!D$19</f>
        <v>93.056487934884004</v>
      </c>
      <c r="F116" s="84">
        <f>+$C116*'Estructura Poblacion'!E$19</f>
        <v>282.40674389434537</v>
      </c>
      <c r="G116" s="84">
        <f>+$C116*'Estructura Poblacion'!F$19</f>
        <v>322.30963734343379</v>
      </c>
      <c r="H116" s="84">
        <f>+$C116*'Estructura Poblacion'!G$19</f>
        <v>258.0870895378568</v>
      </c>
      <c r="I116" s="84">
        <f>+$C116*'Estructura Poblacion'!H$19</f>
        <v>175.66132050013192</v>
      </c>
      <c r="J116" s="84">
        <f>+$C116*'Estructura Poblacion'!I$19</f>
        <v>93.43346378230099</v>
      </c>
      <c r="K116" s="84">
        <f>+$C116*'Estructura Poblacion'!J$19</f>
        <v>51.466627568604558</v>
      </c>
      <c r="L116" s="84">
        <f>+$C116*'Estructura Poblacion'!K$19</f>
        <v>54.081897510059939</v>
      </c>
      <c r="M116" s="164">
        <f>+ROUND(D116*Parámetros!$B$105,0)</f>
        <v>0</v>
      </c>
      <c r="N116" s="164">
        <f>+ROUND(E116*Parámetros!$B$106,0)</f>
        <v>0</v>
      </c>
      <c r="O116" s="164">
        <f>+ROUND(F116*Parámetros!$B$107,0)</f>
        <v>3</v>
      </c>
      <c r="P116" s="164">
        <f>+ROUND(G116*Parámetros!$B$108,0)</f>
        <v>10</v>
      </c>
      <c r="Q116" s="164">
        <f>+ROUND(H116*Parámetros!$B$109,0)</f>
        <v>13</v>
      </c>
      <c r="R116" s="164">
        <f>+ROUND(I116*Parámetros!$B$110,0)</f>
        <v>18</v>
      </c>
      <c r="S116" s="164">
        <f>+ROUND(J116*Parámetros!$B$111,0)</f>
        <v>16</v>
      </c>
      <c r="T116" s="164">
        <f>+ROUND(K116*Parámetros!$B$112,0)</f>
        <v>13</v>
      </c>
      <c r="U116" s="164">
        <f>+ROUND(L116*Parámetros!$B$113,0)</f>
        <v>15</v>
      </c>
      <c r="V116" s="164">
        <f t="shared" si="10"/>
        <v>88</v>
      </c>
      <c r="W116" s="164">
        <f t="shared" si="12"/>
        <v>49</v>
      </c>
      <c r="X116" s="84">
        <f t="shared" si="7"/>
        <v>834</v>
      </c>
      <c r="Y116" s="85">
        <f>+ROUND(M116*Parámetros!$C$105,0)</f>
        <v>0</v>
      </c>
      <c r="Z116" s="85">
        <f>+ROUND(N116*Parámetros!$C$106,0)</f>
        <v>0</v>
      </c>
      <c r="AA116" s="85">
        <f>+ROUND(O116*Parámetros!$C$107,0)</f>
        <v>0</v>
      </c>
      <c r="AB116" s="85">
        <f>+ROUND(P116*Parámetros!$C$108,0)</f>
        <v>1</v>
      </c>
      <c r="AC116" s="85">
        <f>+ROUND(Q116*Parámetros!$C$109,0)</f>
        <v>1</v>
      </c>
      <c r="AD116" s="85">
        <f>+ROUND(R116*Parámetros!$C$110,0)</f>
        <v>2</v>
      </c>
      <c r="AE116" s="85">
        <f>+ROUND(S116*Parámetros!$C$111,0)</f>
        <v>4</v>
      </c>
      <c r="AF116" s="85">
        <f>+ROUND(T116*Parámetros!$C$112,0)</f>
        <v>6</v>
      </c>
      <c r="AG116" s="85">
        <f>+ROUND(U116*Parámetros!$C$113,0)</f>
        <v>11</v>
      </c>
      <c r="AH116" s="85">
        <f t="shared" si="11"/>
        <v>25</v>
      </c>
      <c r="AI116" s="165">
        <f t="shared" si="13"/>
        <v>12</v>
      </c>
      <c r="AJ116" s="84">
        <f t="shared" si="8"/>
        <v>228</v>
      </c>
    </row>
    <row r="117" spans="1:36" x14ac:dyDescent="0.25">
      <c r="A117" s="19">
        <v>43999</v>
      </c>
      <c r="B117" s="162">
        <f t="shared" si="9"/>
        <v>107</v>
      </c>
      <c r="C117" s="81">
        <f>+'Modelo predictivo'!U114</f>
        <v>1449.8599383383989</v>
      </c>
      <c r="D117" s="84">
        <f>+$C117*'Estructura Poblacion'!C$19</f>
        <v>59.144785279189477</v>
      </c>
      <c r="E117" s="84">
        <f>+$C117*'Estructura Poblacion'!D$19</f>
        <v>97.267756470139403</v>
      </c>
      <c r="F117" s="84">
        <f>+$C117*'Estructura Poblacion'!E$19</f>
        <v>295.1870525122506</v>
      </c>
      <c r="G117" s="84">
        <f>+$C117*'Estructura Poblacion'!F$19</f>
        <v>336.89575019247843</v>
      </c>
      <c r="H117" s="84">
        <f>+$C117*'Estructura Poblacion'!G$19</f>
        <v>269.76681293647636</v>
      </c>
      <c r="I117" s="84">
        <f>+$C117*'Estructura Poblacion'!H$19</f>
        <v>183.61086822431923</v>
      </c>
      <c r="J117" s="84">
        <f>+$C117*'Estructura Poblacion'!I$19</f>
        <v>97.661792348082031</v>
      </c>
      <c r="K117" s="84">
        <f>+$C117*'Estructura Poblacion'!J$19</f>
        <v>53.795748236118207</v>
      </c>
      <c r="L117" s="84">
        <f>+$C117*'Estructura Poblacion'!K$19</f>
        <v>56.529372139345242</v>
      </c>
      <c r="M117" s="164">
        <f>+ROUND(D117*Parámetros!$B$105,0)</f>
        <v>0</v>
      </c>
      <c r="N117" s="164">
        <f>+ROUND(E117*Parámetros!$B$106,0)</f>
        <v>0</v>
      </c>
      <c r="O117" s="164">
        <f>+ROUND(F117*Parámetros!$B$107,0)</f>
        <v>4</v>
      </c>
      <c r="P117" s="164">
        <f>+ROUND(G117*Parámetros!$B$108,0)</f>
        <v>11</v>
      </c>
      <c r="Q117" s="164">
        <f>+ROUND(H117*Parámetros!$B$109,0)</f>
        <v>13</v>
      </c>
      <c r="R117" s="164">
        <f>+ROUND(I117*Parámetros!$B$110,0)</f>
        <v>19</v>
      </c>
      <c r="S117" s="164">
        <f>+ROUND(J117*Parámetros!$B$111,0)</f>
        <v>16</v>
      </c>
      <c r="T117" s="164">
        <f>+ROUND(K117*Parámetros!$B$112,0)</f>
        <v>13</v>
      </c>
      <c r="U117" s="164">
        <f>+ROUND(L117*Parámetros!$B$113,0)</f>
        <v>15</v>
      </c>
      <c r="V117" s="164">
        <f t="shared" si="10"/>
        <v>91</v>
      </c>
      <c r="W117" s="164">
        <f t="shared" si="12"/>
        <v>53</v>
      </c>
      <c r="X117" s="84">
        <f t="shared" si="7"/>
        <v>872</v>
      </c>
      <c r="Y117" s="85">
        <f>+ROUND(M117*Parámetros!$C$105,0)</f>
        <v>0</v>
      </c>
      <c r="Z117" s="85">
        <f>+ROUND(N117*Parámetros!$C$106,0)</f>
        <v>0</v>
      </c>
      <c r="AA117" s="85">
        <f>+ROUND(O117*Parámetros!$C$107,0)</f>
        <v>0</v>
      </c>
      <c r="AB117" s="85">
        <f>+ROUND(P117*Parámetros!$C$108,0)</f>
        <v>1</v>
      </c>
      <c r="AC117" s="85">
        <f>+ROUND(Q117*Parámetros!$C$109,0)</f>
        <v>1</v>
      </c>
      <c r="AD117" s="85">
        <f>+ROUND(R117*Parámetros!$C$110,0)</f>
        <v>2</v>
      </c>
      <c r="AE117" s="85">
        <f>+ROUND(S117*Parámetros!$C$111,0)</f>
        <v>4</v>
      </c>
      <c r="AF117" s="85">
        <f>+ROUND(T117*Parámetros!$C$112,0)</f>
        <v>6</v>
      </c>
      <c r="AG117" s="85">
        <f>+ROUND(U117*Parámetros!$C$113,0)</f>
        <v>11</v>
      </c>
      <c r="AH117" s="85">
        <f t="shared" si="11"/>
        <v>25</v>
      </c>
      <c r="AI117" s="165">
        <f t="shared" si="13"/>
        <v>13</v>
      </c>
      <c r="AJ117" s="84">
        <f t="shared" si="8"/>
        <v>240</v>
      </c>
    </row>
    <row r="118" spans="1:36" x14ac:dyDescent="0.25">
      <c r="A118" s="19">
        <v>44000</v>
      </c>
      <c r="B118" s="162">
        <f t="shared" si="9"/>
        <v>108</v>
      </c>
      <c r="C118" s="81">
        <f>+'Modelo predictivo'!U115</f>
        <v>1515.4658967405558</v>
      </c>
      <c r="D118" s="84">
        <f>+$C118*'Estructura Poblacion'!C$19</f>
        <v>61.821078499055893</v>
      </c>
      <c r="E118" s="84">
        <f>+$C118*'Estructura Poblacion'!D$19</f>
        <v>101.66910877742805</v>
      </c>
      <c r="F118" s="84">
        <f>+$C118*'Estructura Poblacion'!E$19</f>
        <v>308.54422514381406</v>
      </c>
      <c r="G118" s="84">
        <f>+$C118*'Estructura Poblacion'!F$19</f>
        <v>352.14023553105636</v>
      </c>
      <c r="H118" s="84">
        <f>+$C118*'Estructura Poblacion'!G$19</f>
        <v>281.97372330057391</v>
      </c>
      <c r="I118" s="84">
        <f>+$C118*'Estructura Poblacion'!H$19</f>
        <v>191.91923420118303</v>
      </c>
      <c r="J118" s="84">
        <f>+$C118*'Estructura Poblacion'!I$19</f>
        <v>102.08097472345773</v>
      </c>
      <c r="K118" s="84">
        <f>+$C118*'Estructura Poblacion'!J$19</f>
        <v>56.229998281702905</v>
      </c>
      <c r="L118" s="84">
        <f>+$C118*'Estructura Poblacion'!K$19</f>
        <v>59.08731828228386</v>
      </c>
      <c r="M118" s="164">
        <f>+ROUND(D118*Parámetros!$B$105,0)</f>
        <v>0</v>
      </c>
      <c r="N118" s="164">
        <f>+ROUND(E118*Parámetros!$B$106,0)</f>
        <v>0</v>
      </c>
      <c r="O118" s="164">
        <f>+ROUND(F118*Parámetros!$B$107,0)</f>
        <v>4</v>
      </c>
      <c r="P118" s="164">
        <f>+ROUND(G118*Parámetros!$B$108,0)</f>
        <v>11</v>
      </c>
      <c r="Q118" s="164">
        <f>+ROUND(H118*Parámetros!$B$109,0)</f>
        <v>14</v>
      </c>
      <c r="R118" s="164">
        <f>+ROUND(I118*Parámetros!$B$110,0)</f>
        <v>20</v>
      </c>
      <c r="S118" s="164">
        <f>+ROUND(J118*Parámetros!$B$111,0)</f>
        <v>17</v>
      </c>
      <c r="T118" s="164">
        <f>+ROUND(K118*Parámetros!$B$112,0)</f>
        <v>14</v>
      </c>
      <c r="U118" s="164">
        <f>+ROUND(L118*Parámetros!$B$113,0)</f>
        <v>16</v>
      </c>
      <c r="V118" s="164">
        <f t="shared" si="10"/>
        <v>96</v>
      </c>
      <c r="W118" s="164">
        <f t="shared" si="12"/>
        <v>54</v>
      </c>
      <c r="X118" s="84">
        <f t="shared" si="7"/>
        <v>914</v>
      </c>
      <c r="Y118" s="85">
        <f>+ROUND(M118*Parámetros!$C$105,0)</f>
        <v>0</v>
      </c>
      <c r="Z118" s="85">
        <f>+ROUND(N118*Parámetros!$C$106,0)</f>
        <v>0</v>
      </c>
      <c r="AA118" s="85">
        <f>+ROUND(O118*Parámetros!$C$107,0)</f>
        <v>0</v>
      </c>
      <c r="AB118" s="85">
        <f>+ROUND(P118*Parámetros!$C$108,0)</f>
        <v>1</v>
      </c>
      <c r="AC118" s="85">
        <f>+ROUND(Q118*Parámetros!$C$109,0)</f>
        <v>1</v>
      </c>
      <c r="AD118" s="85">
        <f>+ROUND(R118*Parámetros!$C$110,0)</f>
        <v>2</v>
      </c>
      <c r="AE118" s="85">
        <f>+ROUND(S118*Parámetros!$C$111,0)</f>
        <v>5</v>
      </c>
      <c r="AF118" s="85">
        <f>+ROUND(T118*Parámetros!$C$112,0)</f>
        <v>6</v>
      </c>
      <c r="AG118" s="85">
        <f>+ROUND(U118*Parámetros!$C$113,0)</f>
        <v>11</v>
      </c>
      <c r="AH118" s="85">
        <f t="shared" si="11"/>
        <v>26</v>
      </c>
      <c r="AI118" s="165">
        <f t="shared" si="13"/>
        <v>14</v>
      </c>
      <c r="AJ118" s="84">
        <f t="shared" si="8"/>
        <v>252</v>
      </c>
    </row>
    <row r="119" spans="1:36" x14ac:dyDescent="0.25">
      <c r="A119" s="19">
        <v>44001</v>
      </c>
      <c r="B119" s="162">
        <f t="shared" si="9"/>
        <v>109</v>
      </c>
      <c r="C119" s="81">
        <f>+'Modelo predictivo'!U116</f>
        <v>1584.0324208661914</v>
      </c>
      <c r="D119" s="84">
        <f>+$C119*'Estructura Poblacion'!C$19</f>
        <v>64.618143401337903</v>
      </c>
      <c r="E119" s="84">
        <f>+$C119*'Estructura Poblacion'!D$19</f>
        <v>106.26907860506503</v>
      </c>
      <c r="F119" s="84">
        <f>+$C119*'Estructura Poblacion'!E$19</f>
        <v>322.50415990885926</v>
      </c>
      <c r="G119" s="84">
        <f>+$C119*'Estructura Poblacion'!F$19</f>
        <v>368.07265077515916</v>
      </c>
      <c r="H119" s="84">
        <f>+$C119*'Estructura Poblacion'!G$19</f>
        <v>294.73148851526292</v>
      </c>
      <c r="I119" s="84">
        <f>+$C119*'Estructura Poblacion'!H$19</f>
        <v>200.60252745795088</v>
      </c>
      <c r="J119" s="84">
        <f>+$C119*'Estructura Poblacion'!I$19</f>
        <v>106.69957922732578</v>
      </c>
      <c r="K119" s="84">
        <f>+$C119*'Estructura Poblacion'!J$19</f>
        <v>58.774097454148276</v>
      </c>
      <c r="L119" s="84">
        <f>+$C119*'Estructura Poblacion'!K$19</f>
        <v>61.760695521082205</v>
      </c>
      <c r="M119" s="164">
        <f>+ROUND(D119*Parámetros!$B$105,0)</f>
        <v>0</v>
      </c>
      <c r="N119" s="164">
        <f>+ROUND(E119*Parámetros!$B$106,0)</f>
        <v>0</v>
      </c>
      <c r="O119" s="164">
        <f>+ROUND(F119*Parámetros!$B$107,0)</f>
        <v>4</v>
      </c>
      <c r="P119" s="164">
        <f>+ROUND(G119*Parámetros!$B$108,0)</f>
        <v>12</v>
      </c>
      <c r="Q119" s="164">
        <f>+ROUND(H119*Parámetros!$B$109,0)</f>
        <v>14</v>
      </c>
      <c r="R119" s="164">
        <f>+ROUND(I119*Parámetros!$B$110,0)</f>
        <v>20</v>
      </c>
      <c r="S119" s="164">
        <f>+ROUND(J119*Parámetros!$B$111,0)</f>
        <v>18</v>
      </c>
      <c r="T119" s="164">
        <f>+ROUND(K119*Parámetros!$B$112,0)</f>
        <v>14</v>
      </c>
      <c r="U119" s="164">
        <f>+ROUND(L119*Parámetros!$B$113,0)</f>
        <v>17</v>
      </c>
      <c r="V119" s="164">
        <f t="shared" si="10"/>
        <v>99</v>
      </c>
      <c r="W119" s="164">
        <f t="shared" si="12"/>
        <v>58</v>
      </c>
      <c r="X119" s="84">
        <f t="shared" si="7"/>
        <v>955</v>
      </c>
      <c r="Y119" s="85">
        <f>+ROUND(M119*Parámetros!$C$105,0)</f>
        <v>0</v>
      </c>
      <c r="Z119" s="85">
        <f>+ROUND(N119*Parámetros!$C$106,0)</f>
        <v>0</v>
      </c>
      <c r="AA119" s="85">
        <f>+ROUND(O119*Parámetros!$C$107,0)</f>
        <v>0</v>
      </c>
      <c r="AB119" s="85">
        <f>+ROUND(P119*Parámetros!$C$108,0)</f>
        <v>1</v>
      </c>
      <c r="AC119" s="85">
        <f>+ROUND(Q119*Parámetros!$C$109,0)</f>
        <v>1</v>
      </c>
      <c r="AD119" s="85">
        <f>+ROUND(R119*Parámetros!$C$110,0)</f>
        <v>2</v>
      </c>
      <c r="AE119" s="85">
        <f>+ROUND(S119*Parámetros!$C$111,0)</f>
        <v>5</v>
      </c>
      <c r="AF119" s="85">
        <f>+ROUND(T119*Parámetros!$C$112,0)</f>
        <v>6</v>
      </c>
      <c r="AG119" s="85">
        <f>+ROUND(U119*Parámetros!$C$113,0)</f>
        <v>12</v>
      </c>
      <c r="AH119" s="85">
        <f t="shared" si="11"/>
        <v>27</v>
      </c>
      <c r="AI119" s="165">
        <f t="shared" si="13"/>
        <v>15</v>
      </c>
      <c r="AJ119" s="84">
        <f t="shared" si="8"/>
        <v>264</v>
      </c>
    </row>
    <row r="120" spans="1:36" x14ac:dyDescent="0.25">
      <c r="A120" s="19">
        <v>44002</v>
      </c>
      <c r="B120" s="162">
        <f t="shared" si="9"/>
        <v>110</v>
      </c>
      <c r="C120" s="81">
        <f>+'Modelo predictivo'!U117</f>
        <v>1655.6923607140779</v>
      </c>
      <c r="D120" s="84">
        <f>+$C120*'Estructura Poblacion'!C$19</f>
        <v>67.541399395485968</v>
      </c>
      <c r="E120" s="84">
        <f>+$C120*'Estructura Poblacion'!D$19</f>
        <v>111.0765785528029</v>
      </c>
      <c r="F120" s="84">
        <f>+$C120*'Estructura Poblacion'!E$19</f>
        <v>337.09390466113177</v>
      </c>
      <c r="G120" s="84">
        <f>+$C120*'Estructura Poblacion'!F$19</f>
        <v>384.72386552730228</v>
      </c>
      <c r="H120" s="84">
        <f>+$C120*'Estructura Poblacion'!G$19</f>
        <v>308.06482718943766</v>
      </c>
      <c r="I120" s="84">
        <f>+$C120*'Estructura Poblacion'!H$19</f>
        <v>209.67757217396121</v>
      </c>
      <c r="J120" s="84">
        <f>+$C120*'Estructura Poblacion'!I$19</f>
        <v>111.52655456476482</v>
      </c>
      <c r="K120" s="84">
        <f>+$C120*'Estructura Poblacion'!J$19</f>
        <v>61.43297503310275</v>
      </c>
      <c r="L120" s="84">
        <f>+$C120*'Estructura Poblacion'!K$19</f>
        <v>64.554683616088653</v>
      </c>
      <c r="M120" s="164">
        <f>+ROUND(D120*Parámetros!$B$105,0)</f>
        <v>0</v>
      </c>
      <c r="N120" s="164">
        <f>+ROUND(E120*Parámetros!$B$106,0)</f>
        <v>0</v>
      </c>
      <c r="O120" s="164">
        <f>+ROUND(F120*Parámetros!$B$107,0)</f>
        <v>4</v>
      </c>
      <c r="P120" s="164">
        <f>+ROUND(G120*Parámetros!$B$108,0)</f>
        <v>12</v>
      </c>
      <c r="Q120" s="164">
        <f>+ROUND(H120*Parámetros!$B$109,0)</f>
        <v>15</v>
      </c>
      <c r="R120" s="164">
        <f>+ROUND(I120*Parámetros!$B$110,0)</f>
        <v>21</v>
      </c>
      <c r="S120" s="164">
        <f>+ROUND(J120*Parámetros!$B$111,0)</f>
        <v>19</v>
      </c>
      <c r="T120" s="164">
        <f>+ROUND(K120*Parámetros!$B$112,0)</f>
        <v>15</v>
      </c>
      <c r="U120" s="164">
        <f>+ROUND(L120*Parámetros!$B$113,0)</f>
        <v>18</v>
      </c>
      <c r="V120" s="164">
        <f t="shared" si="10"/>
        <v>104</v>
      </c>
      <c r="W120" s="164">
        <f t="shared" si="12"/>
        <v>61</v>
      </c>
      <c r="X120" s="84">
        <f t="shared" si="7"/>
        <v>998</v>
      </c>
      <c r="Y120" s="85">
        <f>+ROUND(M120*Parámetros!$C$105,0)</f>
        <v>0</v>
      </c>
      <c r="Z120" s="85">
        <f>+ROUND(N120*Parámetros!$C$106,0)</f>
        <v>0</v>
      </c>
      <c r="AA120" s="85">
        <f>+ROUND(O120*Parámetros!$C$107,0)</f>
        <v>0</v>
      </c>
      <c r="AB120" s="85">
        <f>+ROUND(P120*Parámetros!$C$108,0)</f>
        <v>1</v>
      </c>
      <c r="AC120" s="85">
        <f>+ROUND(Q120*Parámetros!$C$109,0)</f>
        <v>1</v>
      </c>
      <c r="AD120" s="85">
        <f>+ROUND(R120*Parámetros!$C$110,0)</f>
        <v>3</v>
      </c>
      <c r="AE120" s="85">
        <f>+ROUND(S120*Parámetros!$C$111,0)</f>
        <v>5</v>
      </c>
      <c r="AF120" s="85">
        <f>+ROUND(T120*Parámetros!$C$112,0)</f>
        <v>6</v>
      </c>
      <c r="AG120" s="85">
        <f>+ROUND(U120*Parámetros!$C$113,0)</f>
        <v>13</v>
      </c>
      <c r="AH120" s="85">
        <f t="shared" si="11"/>
        <v>29</v>
      </c>
      <c r="AI120" s="165">
        <f t="shared" si="13"/>
        <v>17</v>
      </c>
      <c r="AJ120" s="84">
        <f t="shared" si="8"/>
        <v>276</v>
      </c>
    </row>
    <row r="121" spans="1:36" x14ac:dyDescent="0.25">
      <c r="A121" s="19">
        <v>44003</v>
      </c>
      <c r="B121" s="162">
        <f t="shared" si="9"/>
        <v>111</v>
      </c>
      <c r="C121" s="81">
        <f>+'Modelo predictivo'!U118</f>
        <v>1730.5844581797719</v>
      </c>
      <c r="D121" s="84">
        <f>+$C121*'Estructura Poblacion'!C$19</f>
        <v>70.596506241732769</v>
      </c>
      <c r="E121" s="84">
        <f>+$C121*'Estructura Poblacion'!D$19</f>
        <v>116.10091649414881</v>
      </c>
      <c r="F121" s="84">
        <f>+$C121*'Estructura Poblacion'!E$19</f>
        <v>352.34170682655622</v>
      </c>
      <c r="G121" s="84">
        <f>+$C121*'Estructura Poblacion'!F$19</f>
        <v>402.12611845671887</v>
      </c>
      <c r="H121" s="84">
        <f>+$C121*'Estructura Poblacion'!G$19</f>
        <v>321.9995542021739</v>
      </c>
      <c r="I121" s="84">
        <f>+$C121*'Estructura Poblacion'!H$19</f>
        <v>219.16193868082229</v>
      </c>
      <c r="J121" s="84">
        <f>+$C121*'Estructura Poblacion'!I$19</f>
        <v>116.57124631587921</v>
      </c>
      <c r="K121" s="84">
        <f>+$C121*'Estructura Poblacion'!J$19</f>
        <v>64.211778911742613</v>
      </c>
      <c r="L121" s="84">
        <f>+$C121*'Estructura Poblacion'!K$19</f>
        <v>67.474692049997259</v>
      </c>
      <c r="M121" s="164">
        <f>+ROUND(D121*Parámetros!$B$105,0)</f>
        <v>0</v>
      </c>
      <c r="N121" s="164">
        <f>+ROUND(E121*Parámetros!$B$106,0)</f>
        <v>0</v>
      </c>
      <c r="O121" s="164">
        <f>+ROUND(F121*Parámetros!$B$107,0)</f>
        <v>4</v>
      </c>
      <c r="P121" s="164">
        <f>+ROUND(G121*Parámetros!$B$108,0)</f>
        <v>13</v>
      </c>
      <c r="Q121" s="164">
        <f>+ROUND(H121*Parámetros!$B$109,0)</f>
        <v>16</v>
      </c>
      <c r="R121" s="164">
        <f>+ROUND(I121*Parámetros!$B$110,0)</f>
        <v>22</v>
      </c>
      <c r="S121" s="164">
        <f>+ROUND(J121*Parámetros!$B$111,0)</f>
        <v>19</v>
      </c>
      <c r="T121" s="164">
        <f>+ROUND(K121*Parámetros!$B$112,0)</f>
        <v>16</v>
      </c>
      <c r="U121" s="164">
        <f>+ROUND(L121*Parámetros!$B$113,0)</f>
        <v>18</v>
      </c>
      <c r="V121" s="164">
        <f t="shared" si="10"/>
        <v>108</v>
      </c>
      <c r="W121" s="164">
        <f t="shared" si="12"/>
        <v>64</v>
      </c>
      <c r="X121" s="84">
        <f t="shared" si="7"/>
        <v>1042</v>
      </c>
      <c r="Y121" s="85">
        <f>+ROUND(M121*Parámetros!$C$105,0)</f>
        <v>0</v>
      </c>
      <c r="Z121" s="85">
        <f>+ROUND(N121*Parámetros!$C$106,0)</f>
        <v>0</v>
      </c>
      <c r="AA121" s="85">
        <f>+ROUND(O121*Parámetros!$C$107,0)</f>
        <v>0</v>
      </c>
      <c r="AB121" s="85">
        <f>+ROUND(P121*Parámetros!$C$108,0)</f>
        <v>1</v>
      </c>
      <c r="AC121" s="85">
        <f>+ROUND(Q121*Parámetros!$C$109,0)</f>
        <v>1</v>
      </c>
      <c r="AD121" s="85">
        <f>+ROUND(R121*Parámetros!$C$110,0)</f>
        <v>3</v>
      </c>
      <c r="AE121" s="85">
        <f>+ROUND(S121*Parámetros!$C$111,0)</f>
        <v>5</v>
      </c>
      <c r="AF121" s="85">
        <f>+ROUND(T121*Parámetros!$C$112,0)</f>
        <v>7</v>
      </c>
      <c r="AG121" s="85">
        <f>+ROUND(U121*Parámetros!$C$113,0)</f>
        <v>13</v>
      </c>
      <c r="AH121" s="85">
        <f t="shared" si="11"/>
        <v>30</v>
      </c>
      <c r="AI121" s="165">
        <f t="shared" si="13"/>
        <v>18</v>
      </c>
      <c r="AJ121" s="84">
        <f t="shared" si="8"/>
        <v>288</v>
      </c>
    </row>
    <row r="122" spans="1:36" x14ac:dyDescent="0.25">
      <c r="A122" s="19">
        <v>44004</v>
      </c>
      <c r="B122" s="162">
        <f t="shared" si="9"/>
        <v>112</v>
      </c>
      <c r="C122" s="81">
        <f>+'Modelo predictivo'!U119</f>
        <v>1868.0077356472611</v>
      </c>
      <c r="D122" s="84">
        <f>+$C122*'Estructura Poblacion'!C$19</f>
        <v>76.202475496591973</v>
      </c>
      <c r="E122" s="84">
        <f>+$C122*'Estructura Poblacion'!D$19</f>
        <v>125.32032695758649</v>
      </c>
      <c r="F122" s="84">
        <f>+$C122*'Estructura Poblacion'!E$19</f>
        <v>380.32066613809582</v>
      </c>
      <c r="G122" s="84">
        <f>+$C122*'Estructura Poblacion'!F$19</f>
        <v>434.05838786570575</v>
      </c>
      <c r="H122" s="84">
        <f>+$C122*'Estructura Poblacion'!G$19</f>
        <v>347.56908585512519</v>
      </c>
      <c r="I122" s="84">
        <f>+$C122*'Estructura Poblacion'!H$19</f>
        <v>236.56527994353394</v>
      </c>
      <c r="J122" s="84">
        <f>+$C122*'Estructura Poblacion'!I$19</f>
        <v>125.82800500886292</v>
      </c>
      <c r="K122" s="84">
        <f>+$C122*'Estructura Poblacion'!J$19</f>
        <v>69.310745950514459</v>
      </c>
      <c r="L122" s="84">
        <f>+$C122*'Estructura Poblacion'!K$19</f>
        <v>72.832762431244689</v>
      </c>
      <c r="M122" s="164">
        <f>+ROUND(D122*Parámetros!$B$105,0)</f>
        <v>0</v>
      </c>
      <c r="N122" s="164">
        <f>+ROUND(E122*Parámetros!$B$106,0)</f>
        <v>0</v>
      </c>
      <c r="O122" s="164">
        <f>+ROUND(F122*Parámetros!$B$107,0)</f>
        <v>5</v>
      </c>
      <c r="P122" s="164">
        <f>+ROUND(G122*Parámetros!$B$108,0)</f>
        <v>14</v>
      </c>
      <c r="Q122" s="164">
        <f>+ROUND(H122*Parámetros!$B$109,0)</f>
        <v>17</v>
      </c>
      <c r="R122" s="164">
        <f>+ROUND(I122*Parámetros!$B$110,0)</f>
        <v>24</v>
      </c>
      <c r="S122" s="164">
        <f>+ROUND(J122*Parámetros!$B$111,0)</f>
        <v>21</v>
      </c>
      <c r="T122" s="164">
        <f>+ROUND(K122*Parámetros!$B$112,0)</f>
        <v>17</v>
      </c>
      <c r="U122" s="164">
        <f>+ROUND(L122*Parámetros!$B$113,0)</f>
        <v>20</v>
      </c>
      <c r="V122" s="164">
        <f t="shared" si="10"/>
        <v>118</v>
      </c>
      <c r="W122" s="164">
        <f t="shared" si="12"/>
        <v>68</v>
      </c>
      <c r="X122" s="84">
        <f t="shared" si="7"/>
        <v>1092</v>
      </c>
      <c r="Y122" s="85">
        <f>+ROUND(M122*Parámetros!$C$105,0)</f>
        <v>0</v>
      </c>
      <c r="Z122" s="85">
        <f>+ROUND(N122*Parámetros!$C$106,0)</f>
        <v>0</v>
      </c>
      <c r="AA122" s="85">
        <f>+ROUND(O122*Parámetros!$C$107,0)</f>
        <v>0</v>
      </c>
      <c r="AB122" s="85">
        <f>+ROUND(P122*Parámetros!$C$108,0)</f>
        <v>1</v>
      </c>
      <c r="AC122" s="85">
        <f>+ROUND(Q122*Parámetros!$C$109,0)</f>
        <v>1</v>
      </c>
      <c r="AD122" s="85">
        <f>+ROUND(R122*Parámetros!$C$110,0)</f>
        <v>3</v>
      </c>
      <c r="AE122" s="85">
        <f>+ROUND(S122*Parámetros!$C$111,0)</f>
        <v>6</v>
      </c>
      <c r="AF122" s="85">
        <f>+ROUND(T122*Parámetros!$C$112,0)</f>
        <v>7</v>
      </c>
      <c r="AG122" s="85">
        <f>+ROUND(U122*Parámetros!$C$113,0)</f>
        <v>14</v>
      </c>
      <c r="AH122" s="85">
        <f t="shared" si="11"/>
        <v>32</v>
      </c>
      <c r="AI122" s="165">
        <f t="shared" si="13"/>
        <v>18</v>
      </c>
      <c r="AJ122" s="84">
        <f t="shared" si="8"/>
        <v>302</v>
      </c>
    </row>
    <row r="123" spans="1:36" x14ac:dyDescent="0.25">
      <c r="A123" s="19">
        <v>44005</v>
      </c>
      <c r="B123" s="162">
        <f t="shared" si="9"/>
        <v>113</v>
      </c>
      <c r="C123" s="81">
        <f>+'Modelo predictivo'!U120</f>
        <v>1959.6058531180024</v>
      </c>
      <c r="D123" s="84">
        <f>+$C123*'Estructura Poblacion'!C$19</f>
        <v>79.939078492874302</v>
      </c>
      <c r="E123" s="84">
        <f>+$C123*'Estructura Poblacion'!D$19</f>
        <v>131.4654332176284</v>
      </c>
      <c r="F123" s="84">
        <f>+$C123*'Estructura Poblacion'!E$19</f>
        <v>398.96976292109014</v>
      </c>
      <c r="G123" s="84">
        <f>+$C123*'Estructura Poblacion'!F$19</f>
        <v>455.34252413675131</v>
      </c>
      <c r="H123" s="84">
        <f>+$C123*'Estructura Poblacion'!G$19</f>
        <v>364.61220261948085</v>
      </c>
      <c r="I123" s="84">
        <f>+$C123*'Estructura Poblacion'!H$19</f>
        <v>248.16530380224586</v>
      </c>
      <c r="J123" s="84">
        <f>+$C123*'Estructura Poblacion'!I$19</f>
        <v>131.99800535948631</v>
      </c>
      <c r="K123" s="84">
        <f>+$C123*'Estructura Poblacion'!J$19</f>
        <v>72.709411667152992</v>
      </c>
      <c r="L123" s="84">
        <f>+$C123*'Estructura Poblacion'!K$19</f>
        <v>76.404130901292348</v>
      </c>
      <c r="M123" s="164">
        <f>+ROUND(D123*Parámetros!$B$105,0)</f>
        <v>0</v>
      </c>
      <c r="N123" s="164">
        <f>+ROUND(E123*Parámetros!$B$106,0)</f>
        <v>0</v>
      </c>
      <c r="O123" s="164">
        <f>+ROUND(F123*Parámetros!$B$107,0)</f>
        <v>5</v>
      </c>
      <c r="P123" s="164">
        <f>+ROUND(G123*Parámetros!$B$108,0)</f>
        <v>15</v>
      </c>
      <c r="Q123" s="164">
        <f>+ROUND(H123*Parámetros!$B$109,0)</f>
        <v>18</v>
      </c>
      <c r="R123" s="164">
        <f>+ROUND(I123*Parámetros!$B$110,0)</f>
        <v>25</v>
      </c>
      <c r="S123" s="164">
        <f>+ROUND(J123*Parámetros!$B$111,0)</f>
        <v>22</v>
      </c>
      <c r="T123" s="164">
        <f>+ROUND(K123*Parámetros!$B$112,0)</f>
        <v>18</v>
      </c>
      <c r="U123" s="164">
        <f>+ROUND(L123*Parámetros!$B$113,0)</f>
        <v>21</v>
      </c>
      <c r="V123" s="164">
        <f t="shared" si="10"/>
        <v>124</v>
      </c>
      <c r="W123" s="164">
        <f t="shared" si="12"/>
        <v>71</v>
      </c>
      <c r="X123" s="84">
        <f t="shared" si="7"/>
        <v>1145</v>
      </c>
      <c r="Y123" s="85">
        <f>+ROUND(M123*Parámetros!$C$105,0)</f>
        <v>0</v>
      </c>
      <c r="Z123" s="85">
        <f>+ROUND(N123*Parámetros!$C$106,0)</f>
        <v>0</v>
      </c>
      <c r="AA123" s="85">
        <f>+ROUND(O123*Parámetros!$C$107,0)</f>
        <v>0</v>
      </c>
      <c r="AB123" s="85">
        <f>+ROUND(P123*Parámetros!$C$108,0)</f>
        <v>1</v>
      </c>
      <c r="AC123" s="85">
        <f>+ROUND(Q123*Parámetros!$C$109,0)</f>
        <v>1</v>
      </c>
      <c r="AD123" s="85">
        <f>+ROUND(R123*Parámetros!$C$110,0)</f>
        <v>3</v>
      </c>
      <c r="AE123" s="85">
        <f>+ROUND(S123*Parámetros!$C$111,0)</f>
        <v>6</v>
      </c>
      <c r="AF123" s="85">
        <f>+ROUND(T123*Parámetros!$C$112,0)</f>
        <v>8</v>
      </c>
      <c r="AG123" s="85">
        <f>+ROUND(U123*Parámetros!$C$113,0)</f>
        <v>15</v>
      </c>
      <c r="AH123" s="85">
        <f t="shared" si="11"/>
        <v>34</v>
      </c>
      <c r="AI123" s="165">
        <f t="shared" si="13"/>
        <v>20</v>
      </c>
      <c r="AJ123" s="84">
        <f t="shared" si="8"/>
        <v>316</v>
      </c>
    </row>
    <row r="124" spans="1:36" x14ac:dyDescent="0.25">
      <c r="A124" s="19">
        <v>44006</v>
      </c>
      <c r="B124" s="162">
        <f t="shared" si="9"/>
        <v>114</v>
      </c>
      <c r="C124" s="81">
        <f>+'Modelo predictivo'!U121</f>
        <v>2055.6813602522016</v>
      </c>
      <c r="D124" s="84">
        <f>+$C124*'Estructura Poblacion'!C$19</f>
        <v>83.85832964933681</v>
      </c>
      <c r="E124" s="84">
        <f>+$C124*'Estructura Poblacion'!D$19</f>
        <v>137.91091721478213</v>
      </c>
      <c r="F124" s="84">
        <f>+$C124*'Estructura Poblacion'!E$19</f>
        <v>418.530442556163</v>
      </c>
      <c r="G124" s="84">
        <f>+$C124*'Estructura Poblacion'!F$19</f>
        <v>477.66704610967599</v>
      </c>
      <c r="H124" s="84">
        <f>+$C124*'Estructura Poblacion'!G$19</f>
        <v>382.48840064075432</v>
      </c>
      <c r="I124" s="84">
        <f>+$C124*'Estructura Poblacion'!H$19</f>
        <v>260.33234615822602</v>
      </c>
      <c r="J124" s="84">
        <f>+$C124*'Estructura Poblacion'!I$19</f>
        <v>138.46960029039394</v>
      </c>
      <c r="K124" s="84">
        <f>+$C124*'Estructura Poblacion'!J$19</f>
        <v>76.274206897906126</v>
      </c>
      <c r="L124" s="84">
        <f>+$C124*'Estructura Poblacion'!K$19</f>
        <v>80.150070734963251</v>
      </c>
      <c r="M124" s="164">
        <f>+ROUND(D124*Parámetros!$B$105,0)</f>
        <v>0</v>
      </c>
      <c r="N124" s="164">
        <f>+ROUND(E124*Parámetros!$B$106,0)</f>
        <v>0</v>
      </c>
      <c r="O124" s="164">
        <f>+ROUND(F124*Parámetros!$B$107,0)</f>
        <v>5</v>
      </c>
      <c r="P124" s="164">
        <f>+ROUND(G124*Parámetros!$B$108,0)</f>
        <v>15</v>
      </c>
      <c r="Q124" s="164">
        <f>+ROUND(H124*Parámetros!$B$109,0)</f>
        <v>19</v>
      </c>
      <c r="R124" s="164">
        <f>+ROUND(I124*Parámetros!$B$110,0)</f>
        <v>27</v>
      </c>
      <c r="S124" s="164">
        <f>+ROUND(J124*Parámetros!$B$111,0)</f>
        <v>23</v>
      </c>
      <c r="T124" s="164">
        <f>+ROUND(K124*Parámetros!$B$112,0)</f>
        <v>19</v>
      </c>
      <c r="U124" s="164">
        <f>+ROUND(L124*Parámetros!$B$113,0)</f>
        <v>22</v>
      </c>
      <c r="V124" s="164">
        <f t="shared" si="10"/>
        <v>130</v>
      </c>
      <c r="W124" s="164">
        <f t="shared" si="12"/>
        <v>75</v>
      </c>
      <c r="X124" s="84">
        <f t="shared" si="7"/>
        <v>1200</v>
      </c>
      <c r="Y124" s="85">
        <f>+ROUND(M124*Parámetros!$C$105,0)</f>
        <v>0</v>
      </c>
      <c r="Z124" s="85">
        <f>+ROUND(N124*Parámetros!$C$106,0)</f>
        <v>0</v>
      </c>
      <c r="AA124" s="85">
        <f>+ROUND(O124*Parámetros!$C$107,0)</f>
        <v>0</v>
      </c>
      <c r="AB124" s="85">
        <f>+ROUND(P124*Parámetros!$C$108,0)</f>
        <v>1</v>
      </c>
      <c r="AC124" s="85">
        <f>+ROUND(Q124*Parámetros!$C$109,0)</f>
        <v>1</v>
      </c>
      <c r="AD124" s="85">
        <f>+ROUND(R124*Parámetros!$C$110,0)</f>
        <v>3</v>
      </c>
      <c r="AE124" s="85">
        <f>+ROUND(S124*Parámetros!$C$111,0)</f>
        <v>6</v>
      </c>
      <c r="AF124" s="85">
        <f>+ROUND(T124*Parámetros!$C$112,0)</f>
        <v>8</v>
      </c>
      <c r="AG124" s="85">
        <f>+ROUND(U124*Parámetros!$C$113,0)</f>
        <v>16</v>
      </c>
      <c r="AH124" s="85">
        <f t="shared" si="11"/>
        <v>35</v>
      </c>
      <c r="AI124" s="165">
        <f t="shared" si="13"/>
        <v>21</v>
      </c>
      <c r="AJ124" s="84">
        <f t="shared" si="8"/>
        <v>330</v>
      </c>
    </row>
    <row r="125" spans="1:36" x14ac:dyDescent="0.25">
      <c r="A125" s="19">
        <v>44007</v>
      </c>
      <c r="B125" s="162">
        <f t="shared" si="9"/>
        <v>115</v>
      </c>
      <c r="C125" s="81">
        <f>+'Modelo predictivo'!U122</f>
        <v>2156.451692931354</v>
      </c>
      <c r="D125" s="84">
        <f>+$C125*'Estructura Poblacion'!C$19</f>
        <v>87.969098925196263</v>
      </c>
      <c r="E125" s="84">
        <f>+$C125*'Estructura Poblacion'!D$19</f>
        <v>144.67136622041772</v>
      </c>
      <c r="F125" s="84">
        <f>+$C125*'Estructura Poblacion'!E$19</f>
        <v>439.04697432427866</v>
      </c>
      <c r="G125" s="84">
        <f>+$C125*'Estructura Poblacion'!F$19</f>
        <v>501.08247812995501</v>
      </c>
      <c r="H125" s="84">
        <f>+$C125*'Estructura Poblacion'!G$19</f>
        <v>401.23813691980348</v>
      </c>
      <c r="I125" s="84">
        <f>+$C125*'Estructura Poblacion'!H$19</f>
        <v>273.09394318233399</v>
      </c>
      <c r="J125" s="84">
        <f>+$C125*'Estructura Poblacion'!I$19</f>
        <v>145.25743616662157</v>
      </c>
      <c r="K125" s="84">
        <f>+$C125*'Estructura Poblacion'!J$19</f>
        <v>80.013199405479142</v>
      </c>
      <c r="L125" s="84">
        <f>+$C125*'Estructura Poblacion'!K$19</f>
        <v>84.079059657268289</v>
      </c>
      <c r="M125" s="164">
        <f>+ROUND(D125*Parámetros!$B$105,0)</f>
        <v>0</v>
      </c>
      <c r="N125" s="164">
        <f>+ROUND(E125*Parámetros!$B$106,0)</f>
        <v>0</v>
      </c>
      <c r="O125" s="164">
        <f>+ROUND(F125*Parámetros!$B$107,0)</f>
        <v>5</v>
      </c>
      <c r="P125" s="164">
        <f>+ROUND(G125*Parámetros!$B$108,0)</f>
        <v>16</v>
      </c>
      <c r="Q125" s="164">
        <f>+ROUND(H125*Parámetros!$B$109,0)</f>
        <v>20</v>
      </c>
      <c r="R125" s="164">
        <f>+ROUND(I125*Parámetros!$B$110,0)</f>
        <v>28</v>
      </c>
      <c r="S125" s="164">
        <f>+ROUND(J125*Parámetros!$B$111,0)</f>
        <v>24</v>
      </c>
      <c r="T125" s="164">
        <f>+ROUND(K125*Parámetros!$B$112,0)</f>
        <v>19</v>
      </c>
      <c r="U125" s="164">
        <f>+ROUND(L125*Parámetros!$B$113,0)</f>
        <v>23</v>
      </c>
      <c r="V125" s="164">
        <f t="shared" si="10"/>
        <v>135</v>
      </c>
      <c r="W125" s="164">
        <f t="shared" si="12"/>
        <v>77</v>
      </c>
      <c r="X125" s="84">
        <f t="shared" si="7"/>
        <v>1258</v>
      </c>
      <c r="Y125" s="85">
        <f>+ROUND(M125*Parámetros!$C$105,0)</f>
        <v>0</v>
      </c>
      <c r="Z125" s="85">
        <f>+ROUND(N125*Parámetros!$C$106,0)</f>
        <v>0</v>
      </c>
      <c r="AA125" s="85">
        <f>+ROUND(O125*Parámetros!$C$107,0)</f>
        <v>0</v>
      </c>
      <c r="AB125" s="85">
        <f>+ROUND(P125*Parámetros!$C$108,0)</f>
        <v>1</v>
      </c>
      <c r="AC125" s="85">
        <f>+ROUND(Q125*Parámetros!$C$109,0)</f>
        <v>1</v>
      </c>
      <c r="AD125" s="85">
        <f>+ROUND(R125*Parámetros!$C$110,0)</f>
        <v>3</v>
      </c>
      <c r="AE125" s="85">
        <f>+ROUND(S125*Parámetros!$C$111,0)</f>
        <v>7</v>
      </c>
      <c r="AF125" s="85">
        <f>+ROUND(T125*Parámetros!$C$112,0)</f>
        <v>8</v>
      </c>
      <c r="AG125" s="85">
        <f>+ROUND(U125*Parámetros!$C$113,0)</f>
        <v>16</v>
      </c>
      <c r="AH125" s="85">
        <f t="shared" si="11"/>
        <v>36</v>
      </c>
      <c r="AI125" s="165">
        <f t="shared" si="13"/>
        <v>21</v>
      </c>
      <c r="AJ125" s="84">
        <f t="shared" si="8"/>
        <v>345</v>
      </c>
    </row>
    <row r="126" spans="1:36" x14ac:dyDescent="0.25">
      <c r="A126" s="19">
        <v>44008</v>
      </c>
      <c r="B126" s="162">
        <f t="shared" si="9"/>
        <v>116</v>
      </c>
      <c r="C126" s="81">
        <f>+'Modelo predictivo'!U123</f>
        <v>2262.1447032243013</v>
      </c>
      <c r="D126" s="84">
        <f>+$C126*'Estructura Poblacion'!C$19</f>
        <v>92.280681191861049</v>
      </c>
      <c r="E126" s="84">
        <f>+$C126*'Estructura Poblacion'!D$19</f>
        <v>151.76206630387009</v>
      </c>
      <c r="F126" s="84">
        <f>+$C126*'Estructura Poblacion'!E$19</f>
        <v>460.56574821031188</v>
      </c>
      <c r="G126" s="84">
        <f>+$C126*'Estructura Poblacion'!F$19</f>
        <v>525.64176489357965</v>
      </c>
      <c r="H126" s="84">
        <f>+$C126*'Estructura Poblacion'!G$19</f>
        <v>420.90380653549551</v>
      </c>
      <c r="I126" s="84">
        <f>+$C126*'Estructura Poblacion'!H$19</f>
        <v>286.47895015574585</v>
      </c>
      <c r="J126" s="84">
        <f>+$C126*'Estructura Poblacion'!I$19</f>
        <v>152.37686098203039</v>
      </c>
      <c r="K126" s="84">
        <f>+$C126*'Estructura Poblacion'!J$19</f>
        <v>83.934843435834964</v>
      </c>
      <c r="L126" s="84">
        <f>+$C126*'Estructura Poblacion'!K$19</f>
        <v>88.199981515572063</v>
      </c>
      <c r="M126" s="164">
        <f>+ROUND(D126*Parámetros!$B$105,0)</f>
        <v>0</v>
      </c>
      <c r="N126" s="164">
        <f>+ROUND(E126*Parámetros!$B$106,0)</f>
        <v>0</v>
      </c>
      <c r="O126" s="164">
        <f>+ROUND(F126*Parámetros!$B$107,0)</f>
        <v>6</v>
      </c>
      <c r="P126" s="164">
        <f>+ROUND(G126*Parámetros!$B$108,0)</f>
        <v>17</v>
      </c>
      <c r="Q126" s="164">
        <f>+ROUND(H126*Parámetros!$B$109,0)</f>
        <v>21</v>
      </c>
      <c r="R126" s="164">
        <f>+ROUND(I126*Parámetros!$B$110,0)</f>
        <v>29</v>
      </c>
      <c r="S126" s="164">
        <f>+ROUND(J126*Parámetros!$B$111,0)</f>
        <v>25</v>
      </c>
      <c r="T126" s="164">
        <f>+ROUND(K126*Parámetros!$B$112,0)</f>
        <v>20</v>
      </c>
      <c r="U126" s="164">
        <f>+ROUND(L126*Parámetros!$B$113,0)</f>
        <v>24</v>
      </c>
      <c r="V126" s="164">
        <f t="shared" si="10"/>
        <v>142</v>
      </c>
      <c r="W126" s="164">
        <f t="shared" si="12"/>
        <v>82</v>
      </c>
      <c r="X126" s="84">
        <f t="shared" si="7"/>
        <v>1318</v>
      </c>
      <c r="Y126" s="85">
        <f>+ROUND(M126*Parámetros!$C$105,0)</f>
        <v>0</v>
      </c>
      <c r="Z126" s="85">
        <f>+ROUND(N126*Parámetros!$C$106,0)</f>
        <v>0</v>
      </c>
      <c r="AA126" s="85">
        <f>+ROUND(O126*Parámetros!$C$107,0)</f>
        <v>0</v>
      </c>
      <c r="AB126" s="85">
        <f>+ROUND(P126*Parámetros!$C$108,0)</f>
        <v>1</v>
      </c>
      <c r="AC126" s="85">
        <f>+ROUND(Q126*Parámetros!$C$109,0)</f>
        <v>1</v>
      </c>
      <c r="AD126" s="85">
        <f>+ROUND(R126*Parámetros!$C$110,0)</f>
        <v>4</v>
      </c>
      <c r="AE126" s="85">
        <f>+ROUND(S126*Parámetros!$C$111,0)</f>
        <v>7</v>
      </c>
      <c r="AF126" s="85">
        <f>+ROUND(T126*Parámetros!$C$112,0)</f>
        <v>9</v>
      </c>
      <c r="AG126" s="85">
        <f>+ROUND(U126*Parámetros!$C$113,0)</f>
        <v>17</v>
      </c>
      <c r="AH126" s="85">
        <f t="shared" si="11"/>
        <v>39</v>
      </c>
      <c r="AI126" s="165">
        <f t="shared" si="13"/>
        <v>23</v>
      </c>
      <c r="AJ126" s="84">
        <f t="shared" si="8"/>
        <v>361</v>
      </c>
    </row>
    <row r="127" spans="1:36" x14ac:dyDescent="0.25">
      <c r="A127" s="19">
        <v>44009</v>
      </c>
      <c r="B127" s="162">
        <f t="shared" si="9"/>
        <v>117</v>
      </c>
      <c r="C127" s="81">
        <f>+'Modelo predictivo'!U124</f>
        <v>2372.9991439580917</v>
      </c>
      <c r="D127" s="84">
        <f>+$C127*'Estructura Poblacion'!C$19</f>
        <v>96.802816000247191</v>
      </c>
      <c r="E127" s="84">
        <f>+$C127*'Estructura Poblacion'!D$19</f>
        <v>159.19903484117935</v>
      </c>
      <c r="F127" s="84">
        <f>+$C127*'Estructura Poblacion'!E$19</f>
        <v>483.13537356019447</v>
      </c>
      <c r="G127" s="84">
        <f>+$C127*'Estructura Poblacion'!F$19</f>
        <v>551.40038404404629</v>
      </c>
      <c r="H127" s="84">
        <f>+$C127*'Estructura Poblacion'!G$19</f>
        <v>441.52983280592434</v>
      </c>
      <c r="I127" s="84">
        <f>+$C127*'Estructura Poblacion'!H$19</f>
        <v>300.51760283621041</v>
      </c>
      <c r="J127" s="84">
        <f>+$C127*'Estructura Poblacion'!I$19</f>
        <v>159.84395699974198</v>
      </c>
      <c r="K127" s="84">
        <f>+$C127*'Estructura Poblacion'!J$19</f>
        <v>88.047997697759811</v>
      </c>
      <c r="L127" s="84">
        <f>+$C127*'Estructura Poblacion'!K$19</f>
        <v>92.522145172787901</v>
      </c>
      <c r="M127" s="164">
        <f>+ROUND(D127*Parámetros!$B$105,0)</f>
        <v>0</v>
      </c>
      <c r="N127" s="164">
        <f>+ROUND(E127*Parámetros!$B$106,0)</f>
        <v>0</v>
      </c>
      <c r="O127" s="164">
        <f>+ROUND(F127*Parámetros!$B$107,0)</f>
        <v>6</v>
      </c>
      <c r="P127" s="164">
        <f>+ROUND(G127*Parámetros!$B$108,0)</f>
        <v>18</v>
      </c>
      <c r="Q127" s="164">
        <f>+ROUND(H127*Parámetros!$B$109,0)</f>
        <v>22</v>
      </c>
      <c r="R127" s="164">
        <f>+ROUND(I127*Parámetros!$B$110,0)</f>
        <v>31</v>
      </c>
      <c r="S127" s="164">
        <f>+ROUND(J127*Parámetros!$B$111,0)</f>
        <v>27</v>
      </c>
      <c r="T127" s="164">
        <f>+ROUND(K127*Parámetros!$B$112,0)</f>
        <v>21</v>
      </c>
      <c r="U127" s="164">
        <f>+ROUND(L127*Parámetros!$B$113,0)</f>
        <v>25</v>
      </c>
      <c r="V127" s="164">
        <f t="shared" si="10"/>
        <v>150</v>
      </c>
      <c r="W127" s="164">
        <f t="shared" si="12"/>
        <v>83</v>
      </c>
      <c r="X127" s="84">
        <f t="shared" si="7"/>
        <v>1385</v>
      </c>
      <c r="Y127" s="85">
        <f>+ROUND(M127*Parámetros!$C$105,0)</f>
        <v>0</v>
      </c>
      <c r="Z127" s="85">
        <f>+ROUND(N127*Parámetros!$C$106,0)</f>
        <v>0</v>
      </c>
      <c r="AA127" s="85">
        <f>+ROUND(O127*Parámetros!$C$107,0)</f>
        <v>0</v>
      </c>
      <c r="AB127" s="85">
        <f>+ROUND(P127*Parámetros!$C$108,0)</f>
        <v>1</v>
      </c>
      <c r="AC127" s="85">
        <f>+ROUND(Q127*Parámetros!$C$109,0)</f>
        <v>1</v>
      </c>
      <c r="AD127" s="85">
        <f>+ROUND(R127*Parámetros!$C$110,0)</f>
        <v>4</v>
      </c>
      <c r="AE127" s="85">
        <f>+ROUND(S127*Parámetros!$C$111,0)</f>
        <v>7</v>
      </c>
      <c r="AF127" s="85">
        <f>+ROUND(T127*Parámetros!$C$112,0)</f>
        <v>9</v>
      </c>
      <c r="AG127" s="85">
        <f>+ROUND(U127*Parámetros!$C$113,0)</f>
        <v>18</v>
      </c>
      <c r="AH127" s="85">
        <f t="shared" si="11"/>
        <v>40</v>
      </c>
      <c r="AI127" s="165">
        <f t="shared" si="13"/>
        <v>23</v>
      </c>
      <c r="AJ127" s="84">
        <f t="shared" si="8"/>
        <v>378</v>
      </c>
    </row>
    <row r="128" spans="1:36" x14ac:dyDescent="0.25">
      <c r="A128" s="19">
        <v>44010</v>
      </c>
      <c r="B128" s="162">
        <f t="shared" si="9"/>
        <v>118</v>
      </c>
      <c r="C128" s="81">
        <f>+'Modelo predictivo'!U125</f>
        <v>2489.2651742845774</v>
      </c>
      <c r="D128" s="84">
        <f>+$C128*'Estructura Poblacion'!C$19</f>
        <v>101.54570820458282</v>
      </c>
      <c r="E128" s="84">
        <f>+$C128*'Estructura Poblacion'!D$19</f>
        <v>166.99905443238688</v>
      </c>
      <c r="F128" s="84">
        <f>+$C128*'Estructura Poblacion'!E$19</f>
        <v>506.80678201272934</v>
      </c>
      <c r="G128" s="84">
        <f>+$C128*'Estructura Poblacion'!F$19</f>
        <v>578.41646364800636</v>
      </c>
      <c r="H128" s="84">
        <f>+$C128*'Estructura Poblacion'!G$19</f>
        <v>463.16276135617937</v>
      </c>
      <c r="I128" s="84">
        <f>+$C128*'Estructura Poblacion'!H$19</f>
        <v>315.24158148321436</v>
      </c>
      <c r="J128" s="84">
        <f>+$C128*'Estructura Poblacion'!I$19</f>
        <v>167.67557480683448</v>
      </c>
      <c r="K128" s="84">
        <f>+$C128*'Estructura Poblacion'!J$19</f>
        <v>92.36194412145683</v>
      </c>
      <c r="L128" s="84">
        <f>+$C128*'Estructura Poblacion'!K$19</f>
        <v>97.055304219186979</v>
      </c>
      <c r="M128" s="164">
        <f>+ROUND(D128*Parámetros!$B$105,0)</f>
        <v>0</v>
      </c>
      <c r="N128" s="164">
        <f>+ROUND(E128*Parámetros!$B$106,0)</f>
        <v>1</v>
      </c>
      <c r="O128" s="164">
        <f>+ROUND(F128*Parámetros!$B$107,0)</f>
        <v>6</v>
      </c>
      <c r="P128" s="164">
        <f>+ROUND(G128*Parámetros!$B$108,0)</f>
        <v>19</v>
      </c>
      <c r="Q128" s="164">
        <f>+ROUND(H128*Parámetros!$B$109,0)</f>
        <v>23</v>
      </c>
      <c r="R128" s="164">
        <f>+ROUND(I128*Parámetros!$B$110,0)</f>
        <v>32</v>
      </c>
      <c r="S128" s="164">
        <f>+ROUND(J128*Parámetros!$B$111,0)</f>
        <v>28</v>
      </c>
      <c r="T128" s="164">
        <f>+ROUND(K128*Parámetros!$B$112,0)</f>
        <v>22</v>
      </c>
      <c r="U128" s="164">
        <f>+ROUND(L128*Parámetros!$B$113,0)</f>
        <v>26</v>
      </c>
      <c r="V128" s="164">
        <f t="shared" si="10"/>
        <v>157</v>
      </c>
      <c r="W128" s="164">
        <f t="shared" si="12"/>
        <v>88</v>
      </c>
      <c r="X128" s="84">
        <f t="shared" si="7"/>
        <v>1454</v>
      </c>
      <c r="Y128" s="85">
        <f>+ROUND(M128*Parámetros!$C$105,0)</f>
        <v>0</v>
      </c>
      <c r="Z128" s="85">
        <f>+ROUND(N128*Parámetros!$C$106,0)</f>
        <v>0</v>
      </c>
      <c r="AA128" s="85">
        <f>+ROUND(O128*Parámetros!$C$107,0)</f>
        <v>0</v>
      </c>
      <c r="AB128" s="85">
        <f>+ROUND(P128*Parámetros!$C$108,0)</f>
        <v>1</v>
      </c>
      <c r="AC128" s="85">
        <f>+ROUND(Q128*Parámetros!$C$109,0)</f>
        <v>1</v>
      </c>
      <c r="AD128" s="85">
        <f>+ROUND(R128*Parámetros!$C$110,0)</f>
        <v>4</v>
      </c>
      <c r="AE128" s="85">
        <f>+ROUND(S128*Parámetros!$C$111,0)</f>
        <v>8</v>
      </c>
      <c r="AF128" s="85">
        <f>+ROUND(T128*Parámetros!$C$112,0)</f>
        <v>10</v>
      </c>
      <c r="AG128" s="85">
        <f>+ROUND(U128*Parámetros!$C$113,0)</f>
        <v>18</v>
      </c>
      <c r="AH128" s="85">
        <f t="shared" si="11"/>
        <v>42</v>
      </c>
      <c r="AI128" s="165">
        <f t="shared" si="13"/>
        <v>25</v>
      </c>
      <c r="AJ128" s="84">
        <f t="shared" si="8"/>
        <v>395</v>
      </c>
    </row>
    <row r="129" spans="1:36" x14ac:dyDescent="0.25">
      <c r="A129" s="19">
        <v>44011</v>
      </c>
      <c r="B129" s="162">
        <f t="shared" si="9"/>
        <v>119</v>
      </c>
      <c r="C129" s="81">
        <f>+'Modelo predictivo'!U126</f>
        <v>2365.6716142073274</v>
      </c>
      <c r="D129" s="84">
        <f>+$C129*'Estructura Poblacion'!C$19</f>
        <v>96.503900800043439</v>
      </c>
      <c r="E129" s="84">
        <f>+$C129*'Estructura Poblacion'!D$19</f>
        <v>158.70744778474833</v>
      </c>
      <c r="F129" s="84">
        <f>+$C129*'Estructura Poblacion'!E$19</f>
        <v>481.64351089668588</v>
      </c>
      <c r="G129" s="84">
        <f>+$C129*'Estructura Poblacion'!F$19</f>
        <v>549.69772741690304</v>
      </c>
      <c r="H129" s="84">
        <f>+$C129*'Estructura Poblacion'!G$19</f>
        <v>440.16644293957194</v>
      </c>
      <c r="I129" s="84">
        <f>+$C129*'Estructura Poblacion'!H$19</f>
        <v>299.5896414077298</v>
      </c>
      <c r="J129" s="84">
        <f>+$C129*'Estructura Poblacion'!I$19</f>
        <v>159.35037850293648</v>
      </c>
      <c r="K129" s="84">
        <f>+$C129*'Estructura Poblacion'!J$19</f>
        <v>87.776116300639103</v>
      </c>
      <c r="L129" s="84">
        <f>+$C129*'Estructura Poblacion'!K$19</f>
        <v>92.236448158069507</v>
      </c>
      <c r="M129" s="164">
        <f>+ROUND(D129*Parámetros!$B$105,0)</f>
        <v>0</v>
      </c>
      <c r="N129" s="164">
        <f>+ROUND(E129*Parámetros!$B$106,0)</f>
        <v>0</v>
      </c>
      <c r="O129" s="164">
        <f>+ROUND(F129*Parámetros!$B$107,0)</f>
        <v>6</v>
      </c>
      <c r="P129" s="164">
        <f>+ROUND(G129*Parámetros!$B$108,0)</f>
        <v>18</v>
      </c>
      <c r="Q129" s="164">
        <f>+ROUND(H129*Parámetros!$B$109,0)</f>
        <v>22</v>
      </c>
      <c r="R129" s="164">
        <f>+ROUND(I129*Parámetros!$B$110,0)</f>
        <v>31</v>
      </c>
      <c r="S129" s="164">
        <f>+ROUND(J129*Parámetros!$B$111,0)</f>
        <v>26</v>
      </c>
      <c r="T129" s="164">
        <f>+ROUND(K129*Parámetros!$B$112,0)</f>
        <v>21</v>
      </c>
      <c r="U129" s="164">
        <f>+ROUND(L129*Parámetros!$B$113,0)</f>
        <v>25</v>
      </c>
      <c r="V129" s="164">
        <f t="shared" si="10"/>
        <v>149</v>
      </c>
      <c r="W129" s="164">
        <f t="shared" si="12"/>
        <v>91</v>
      </c>
      <c r="X129" s="84">
        <f t="shared" si="7"/>
        <v>1512</v>
      </c>
      <c r="Y129" s="85">
        <f>+ROUND(M129*Parámetros!$C$105,0)</f>
        <v>0</v>
      </c>
      <c r="Z129" s="85">
        <f>+ROUND(N129*Parámetros!$C$106,0)</f>
        <v>0</v>
      </c>
      <c r="AA129" s="85">
        <f>+ROUND(O129*Parámetros!$C$107,0)</f>
        <v>0</v>
      </c>
      <c r="AB129" s="85">
        <f>+ROUND(P129*Parámetros!$C$108,0)</f>
        <v>1</v>
      </c>
      <c r="AC129" s="85">
        <f>+ROUND(Q129*Parámetros!$C$109,0)</f>
        <v>1</v>
      </c>
      <c r="AD129" s="85">
        <f>+ROUND(R129*Parámetros!$C$110,0)</f>
        <v>4</v>
      </c>
      <c r="AE129" s="85">
        <f>+ROUND(S129*Parámetros!$C$111,0)</f>
        <v>7</v>
      </c>
      <c r="AF129" s="85">
        <f>+ROUND(T129*Parámetros!$C$112,0)</f>
        <v>9</v>
      </c>
      <c r="AG129" s="85">
        <f>+ROUND(U129*Parámetros!$C$113,0)</f>
        <v>18</v>
      </c>
      <c r="AH129" s="85">
        <f t="shared" si="11"/>
        <v>40</v>
      </c>
      <c r="AI129" s="165">
        <f t="shared" si="13"/>
        <v>25</v>
      </c>
      <c r="AJ129" s="84">
        <f t="shared" si="8"/>
        <v>410</v>
      </c>
    </row>
    <row r="130" spans="1:36" x14ac:dyDescent="0.25">
      <c r="A130" s="19">
        <v>44012</v>
      </c>
      <c r="B130" s="162">
        <f t="shared" si="9"/>
        <v>120</v>
      </c>
      <c r="C130" s="81">
        <f>+'Modelo predictivo'!U127</f>
        <v>2454.7520164549351</v>
      </c>
      <c r="D130" s="84">
        <f>+$C130*'Estructura Poblacion'!C$19</f>
        <v>100.13779751254704</v>
      </c>
      <c r="E130" s="84">
        <f>+$C130*'Estructura Poblacion'!D$19</f>
        <v>164.68364634225344</v>
      </c>
      <c r="F130" s="84">
        <f>+$C130*'Estructura Poblacion'!E$19</f>
        <v>499.78000855466831</v>
      </c>
      <c r="G130" s="84">
        <f>+$C130*'Estructura Poblacion'!F$19</f>
        <v>570.39683644742718</v>
      </c>
      <c r="H130" s="84">
        <f>+$C130*'Estructura Poblacion'!G$19</f>
        <v>456.74110341124265</v>
      </c>
      <c r="I130" s="84">
        <f>+$C130*'Estructura Poblacion'!H$19</f>
        <v>310.8708207588881</v>
      </c>
      <c r="J130" s="84">
        <f>+$C130*'Estructura Poblacion'!I$19</f>
        <v>165.3507868986328</v>
      </c>
      <c r="K130" s="84">
        <f>+$C130*'Estructura Poblacion'!J$19</f>
        <v>91.081364459696758</v>
      </c>
      <c r="L130" s="84">
        <f>+$C130*'Estructura Poblacion'!K$19</f>
        <v>95.709652069578823</v>
      </c>
      <c r="M130" s="164">
        <f>+ROUND(D130*Parámetros!$B$105,0)</f>
        <v>0</v>
      </c>
      <c r="N130" s="164">
        <f>+ROUND(E130*Parámetros!$B$106,0)</f>
        <v>0</v>
      </c>
      <c r="O130" s="164">
        <f>+ROUND(F130*Parámetros!$B$107,0)</f>
        <v>6</v>
      </c>
      <c r="P130" s="164">
        <f>+ROUND(G130*Parámetros!$B$108,0)</f>
        <v>18</v>
      </c>
      <c r="Q130" s="164">
        <f>+ROUND(H130*Parámetros!$B$109,0)</f>
        <v>22</v>
      </c>
      <c r="R130" s="164">
        <f>+ROUND(I130*Parámetros!$B$110,0)</f>
        <v>32</v>
      </c>
      <c r="S130" s="164">
        <f>+ROUND(J130*Parámetros!$B$111,0)</f>
        <v>27</v>
      </c>
      <c r="T130" s="164">
        <f>+ROUND(K130*Parámetros!$B$112,0)</f>
        <v>22</v>
      </c>
      <c r="U130" s="164">
        <f>+ROUND(L130*Parámetros!$B$113,0)</f>
        <v>26</v>
      </c>
      <c r="V130" s="164">
        <f t="shared" si="10"/>
        <v>153</v>
      </c>
      <c r="W130" s="164">
        <f t="shared" si="12"/>
        <v>96</v>
      </c>
      <c r="X130" s="84">
        <f t="shared" si="7"/>
        <v>1569</v>
      </c>
      <c r="Y130" s="85">
        <f>+ROUND(M130*Parámetros!$C$105,0)</f>
        <v>0</v>
      </c>
      <c r="Z130" s="85">
        <f>+ROUND(N130*Parámetros!$C$106,0)</f>
        <v>0</v>
      </c>
      <c r="AA130" s="85">
        <f>+ROUND(O130*Parámetros!$C$107,0)</f>
        <v>0</v>
      </c>
      <c r="AB130" s="85">
        <f>+ROUND(P130*Parámetros!$C$108,0)</f>
        <v>1</v>
      </c>
      <c r="AC130" s="85">
        <f>+ROUND(Q130*Parámetros!$C$109,0)</f>
        <v>1</v>
      </c>
      <c r="AD130" s="85">
        <f>+ROUND(R130*Parámetros!$C$110,0)</f>
        <v>4</v>
      </c>
      <c r="AE130" s="85">
        <f>+ROUND(S130*Parámetros!$C$111,0)</f>
        <v>7</v>
      </c>
      <c r="AF130" s="85">
        <f>+ROUND(T130*Parámetros!$C$112,0)</f>
        <v>10</v>
      </c>
      <c r="AG130" s="85">
        <f>+ROUND(U130*Parámetros!$C$113,0)</f>
        <v>18</v>
      </c>
      <c r="AH130" s="85">
        <f t="shared" si="11"/>
        <v>41</v>
      </c>
      <c r="AI130" s="165">
        <f t="shared" si="13"/>
        <v>26</v>
      </c>
      <c r="AJ130" s="84">
        <f t="shared" si="8"/>
        <v>425</v>
      </c>
    </row>
    <row r="131" spans="1:36" x14ac:dyDescent="0.25">
      <c r="A131" s="19">
        <v>44013</v>
      </c>
      <c r="B131" s="162">
        <f t="shared" si="9"/>
        <v>121</v>
      </c>
      <c r="C131" s="81">
        <f>+'Modelo predictivo'!U128</f>
        <v>2547.1674340218306</v>
      </c>
      <c r="D131" s="84">
        <f>+$C131*'Estructura Poblacion'!C$19</f>
        <v>103.90774099739482</v>
      </c>
      <c r="E131" s="84">
        <f>+$C131*'Estructura Poblacion'!D$19</f>
        <v>170.88358337912669</v>
      </c>
      <c r="F131" s="84">
        <f>+$C131*'Estructura Poblacion'!E$19</f>
        <v>518.59550513947954</v>
      </c>
      <c r="G131" s="84">
        <f>+$C131*'Estructura Poblacion'!F$19</f>
        <v>591.87088411732259</v>
      </c>
      <c r="H131" s="84">
        <f>+$C131*'Estructura Poblacion'!G$19</f>
        <v>473.93629034204827</v>
      </c>
      <c r="I131" s="84">
        <f>+$C131*'Estructura Poblacion'!H$19</f>
        <v>322.57434784317826</v>
      </c>
      <c r="J131" s="84">
        <f>+$C131*'Estructura Poblacion'!I$19</f>
        <v>171.57584014793011</v>
      </c>
      <c r="K131" s="84">
        <f>+$C131*'Estructura Poblacion'!J$19</f>
        <v>94.510355360888269</v>
      </c>
      <c r="L131" s="84">
        <f>+$C131*'Estructura Poblacion'!K$19</f>
        <v>99.31288669446208</v>
      </c>
      <c r="M131" s="164">
        <f>+ROUND(D131*Parámetros!$B$105,0)</f>
        <v>0</v>
      </c>
      <c r="N131" s="164">
        <f>+ROUND(E131*Parámetros!$B$106,0)</f>
        <v>1</v>
      </c>
      <c r="O131" s="164">
        <f>+ROUND(F131*Parámetros!$B$107,0)</f>
        <v>6</v>
      </c>
      <c r="P131" s="164">
        <f>+ROUND(G131*Parámetros!$B$108,0)</f>
        <v>19</v>
      </c>
      <c r="Q131" s="164">
        <f>+ROUND(H131*Parámetros!$B$109,0)</f>
        <v>23</v>
      </c>
      <c r="R131" s="164">
        <f>+ROUND(I131*Parámetros!$B$110,0)</f>
        <v>33</v>
      </c>
      <c r="S131" s="164">
        <f>+ROUND(J131*Parámetros!$B$111,0)</f>
        <v>28</v>
      </c>
      <c r="T131" s="164">
        <f>+ROUND(K131*Parámetros!$B$112,0)</f>
        <v>23</v>
      </c>
      <c r="U131" s="164">
        <f>+ROUND(L131*Parámetros!$B$113,0)</f>
        <v>27</v>
      </c>
      <c r="V131" s="164">
        <f t="shared" si="10"/>
        <v>160</v>
      </c>
      <c r="W131" s="164">
        <f t="shared" si="12"/>
        <v>99</v>
      </c>
      <c r="X131" s="84">
        <f t="shared" si="7"/>
        <v>1630</v>
      </c>
      <c r="Y131" s="85">
        <f>+ROUND(M131*Parámetros!$C$105,0)</f>
        <v>0</v>
      </c>
      <c r="Z131" s="85">
        <f>+ROUND(N131*Parámetros!$C$106,0)</f>
        <v>0</v>
      </c>
      <c r="AA131" s="85">
        <f>+ROUND(O131*Parámetros!$C$107,0)</f>
        <v>0</v>
      </c>
      <c r="AB131" s="85">
        <f>+ROUND(P131*Parámetros!$C$108,0)</f>
        <v>1</v>
      </c>
      <c r="AC131" s="85">
        <f>+ROUND(Q131*Parámetros!$C$109,0)</f>
        <v>1</v>
      </c>
      <c r="AD131" s="85">
        <f>+ROUND(R131*Parámetros!$C$110,0)</f>
        <v>4</v>
      </c>
      <c r="AE131" s="85">
        <f>+ROUND(S131*Parámetros!$C$111,0)</f>
        <v>8</v>
      </c>
      <c r="AF131" s="85">
        <f>+ROUND(T131*Parámetros!$C$112,0)</f>
        <v>10</v>
      </c>
      <c r="AG131" s="85">
        <f>+ROUND(U131*Parámetros!$C$113,0)</f>
        <v>19</v>
      </c>
      <c r="AH131" s="85">
        <f t="shared" si="11"/>
        <v>43</v>
      </c>
      <c r="AI131" s="165">
        <f t="shared" si="13"/>
        <v>27</v>
      </c>
      <c r="AJ131" s="84">
        <f t="shared" si="8"/>
        <v>441</v>
      </c>
    </row>
    <row r="132" spans="1:36" x14ac:dyDescent="0.25">
      <c r="A132" s="19">
        <v>44014</v>
      </c>
      <c r="B132" s="162">
        <f t="shared" si="9"/>
        <v>122</v>
      </c>
      <c r="C132" s="81">
        <f>+'Modelo predictivo'!U129</f>
        <v>2643.0412363857031</v>
      </c>
      <c r="D132" s="84">
        <f>+$C132*'Estructura Poblacion'!C$19</f>
        <v>107.81876392089822</v>
      </c>
      <c r="E132" s="84">
        <f>+$C132*'Estructura Poblacion'!D$19</f>
        <v>177.31553546884564</v>
      </c>
      <c r="F132" s="84">
        <f>+$C132*'Estructura Poblacion'!E$19</f>
        <v>538.1151182997462</v>
      </c>
      <c r="G132" s="84">
        <f>+$C132*'Estructura Poblacion'!F$19</f>
        <v>614.14853709406384</v>
      </c>
      <c r="H132" s="84">
        <f>+$C132*'Estructura Poblacion'!G$19</f>
        <v>491.77495835672852</v>
      </c>
      <c r="I132" s="84">
        <f>+$C132*'Estructura Poblacion'!H$19</f>
        <v>334.71584622278846</v>
      </c>
      <c r="J132" s="84">
        <f>+$C132*'Estructura Poblacion'!I$19</f>
        <v>178.03384835306213</v>
      </c>
      <c r="K132" s="84">
        <f>+$C132*'Estructura Poblacion'!J$19</f>
        <v>98.067666517659092</v>
      </c>
      <c r="L132" s="84">
        <f>+$C132*'Estructura Poblacion'!K$19</f>
        <v>103.05096215191115</v>
      </c>
      <c r="M132" s="164">
        <f>+ROUND(D132*Parámetros!$B$105,0)</f>
        <v>0</v>
      </c>
      <c r="N132" s="164">
        <f>+ROUND(E132*Parámetros!$B$106,0)</f>
        <v>1</v>
      </c>
      <c r="O132" s="164">
        <f>+ROUND(F132*Parámetros!$B$107,0)</f>
        <v>6</v>
      </c>
      <c r="P132" s="164">
        <f>+ROUND(G132*Parámetros!$B$108,0)</f>
        <v>20</v>
      </c>
      <c r="Q132" s="164">
        <f>+ROUND(H132*Parámetros!$B$109,0)</f>
        <v>24</v>
      </c>
      <c r="R132" s="164">
        <f>+ROUND(I132*Parámetros!$B$110,0)</f>
        <v>34</v>
      </c>
      <c r="S132" s="164">
        <f>+ROUND(J132*Parámetros!$B$111,0)</f>
        <v>30</v>
      </c>
      <c r="T132" s="164">
        <f>+ROUND(K132*Parámetros!$B$112,0)</f>
        <v>24</v>
      </c>
      <c r="U132" s="164">
        <f>+ROUND(L132*Parámetros!$B$113,0)</f>
        <v>28</v>
      </c>
      <c r="V132" s="164">
        <f t="shared" si="10"/>
        <v>167</v>
      </c>
      <c r="W132" s="164">
        <f t="shared" si="12"/>
        <v>104</v>
      </c>
      <c r="X132" s="84">
        <f t="shared" si="7"/>
        <v>1693</v>
      </c>
      <c r="Y132" s="85">
        <f>+ROUND(M132*Parámetros!$C$105,0)</f>
        <v>0</v>
      </c>
      <c r="Z132" s="85">
        <f>+ROUND(N132*Parámetros!$C$106,0)</f>
        <v>0</v>
      </c>
      <c r="AA132" s="85">
        <f>+ROUND(O132*Parámetros!$C$107,0)</f>
        <v>0</v>
      </c>
      <c r="AB132" s="85">
        <f>+ROUND(P132*Parámetros!$C$108,0)</f>
        <v>1</v>
      </c>
      <c r="AC132" s="85">
        <f>+ROUND(Q132*Parámetros!$C$109,0)</f>
        <v>2</v>
      </c>
      <c r="AD132" s="85">
        <f>+ROUND(R132*Parámetros!$C$110,0)</f>
        <v>4</v>
      </c>
      <c r="AE132" s="85">
        <f>+ROUND(S132*Parámetros!$C$111,0)</f>
        <v>8</v>
      </c>
      <c r="AF132" s="85">
        <f>+ROUND(T132*Parámetros!$C$112,0)</f>
        <v>10</v>
      </c>
      <c r="AG132" s="85">
        <f>+ROUND(U132*Parámetros!$C$113,0)</f>
        <v>20</v>
      </c>
      <c r="AH132" s="85">
        <f t="shared" si="11"/>
        <v>45</v>
      </c>
      <c r="AI132" s="165">
        <f t="shared" si="13"/>
        <v>29</v>
      </c>
      <c r="AJ132" s="84">
        <f t="shared" si="8"/>
        <v>457</v>
      </c>
    </row>
    <row r="133" spans="1:36" x14ac:dyDescent="0.25">
      <c r="A133" s="19">
        <v>44015</v>
      </c>
      <c r="B133" s="162">
        <f t="shared" si="9"/>
        <v>123</v>
      </c>
      <c r="C133" s="81">
        <f>+'Modelo predictivo'!U130</f>
        <v>2742.5012422129512</v>
      </c>
      <c r="D133" s="84">
        <f>+$C133*'Estructura Poblacion'!C$19</f>
        <v>111.87608044711465</v>
      </c>
      <c r="E133" s="84">
        <f>+$C133*'Estructura Poblacion'!D$19</f>
        <v>183.98807767068791</v>
      </c>
      <c r="F133" s="84">
        <f>+$C133*'Estructura Poblacion'!E$19</f>
        <v>558.3648715253189</v>
      </c>
      <c r="G133" s="84">
        <f>+$C133*'Estructura Poblacion'!F$19</f>
        <v>637.25949587793104</v>
      </c>
      <c r="H133" s="84">
        <f>+$C133*'Estructura Poblacion'!G$19</f>
        <v>510.28088991409646</v>
      </c>
      <c r="I133" s="84">
        <f>+$C133*'Estructura Poblacion'!H$19</f>
        <v>347.31150290702362</v>
      </c>
      <c r="J133" s="84">
        <f>+$C133*'Estructura Poblacion'!I$19</f>
        <v>184.73342131124164</v>
      </c>
      <c r="K133" s="84">
        <f>+$C133*'Estructura Poblacion'!J$19</f>
        <v>101.75804052659778</v>
      </c>
      <c r="L133" s="84">
        <f>+$C133*'Estructura Poblacion'!K$19</f>
        <v>106.92886203293929</v>
      </c>
      <c r="M133" s="164">
        <f>+ROUND(D133*Parámetros!$B$105,0)</f>
        <v>0</v>
      </c>
      <c r="N133" s="164">
        <f>+ROUND(E133*Parámetros!$B$106,0)</f>
        <v>1</v>
      </c>
      <c r="O133" s="164">
        <f>+ROUND(F133*Parámetros!$B$107,0)</f>
        <v>7</v>
      </c>
      <c r="P133" s="164">
        <f>+ROUND(G133*Parámetros!$B$108,0)</f>
        <v>20</v>
      </c>
      <c r="Q133" s="164">
        <f>+ROUND(H133*Parámetros!$B$109,0)</f>
        <v>25</v>
      </c>
      <c r="R133" s="164">
        <f>+ROUND(I133*Parámetros!$B$110,0)</f>
        <v>35</v>
      </c>
      <c r="S133" s="164">
        <f>+ROUND(J133*Parámetros!$B$111,0)</f>
        <v>31</v>
      </c>
      <c r="T133" s="164">
        <f>+ROUND(K133*Parámetros!$B$112,0)</f>
        <v>25</v>
      </c>
      <c r="U133" s="164">
        <f>+ROUND(L133*Parámetros!$B$113,0)</f>
        <v>29</v>
      </c>
      <c r="V133" s="164">
        <f t="shared" si="10"/>
        <v>173</v>
      </c>
      <c r="W133" s="164">
        <f t="shared" si="12"/>
        <v>108</v>
      </c>
      <c r="X133" s="84">
        <f t="shared" si="7"/>
        <v>1758</v>
      </c>
      <c r="Y133" s="85">
        <f>+ROUND(M133*Parámetros!$C$105,0)</f>
        <v>0</v>
      </c>
      <c r="Z133" s="85">
        <f>+ROUND(N133*Parámetros!$C$106,0)</f>
        <v>0</v>
      </c>
      <c r="AA133" s="85">
        <f>+ROUND(O133*Parámetros!$C$107,0)</f>
        <v>0</v>
      </c>
      <c r="AB133" s="85">
        <f>+ROUND(P133*Parámetros!$C$108,0)</f>
        <v>1</v>
      </c>
      <c r="AC133" s="85">
        <f>+ROUND(Q133*Parámetros!$C$109,0)</f>
        <v>2</v>
      </c>
      <c r="AD133" s="85">
        <f>+ROUND(R133*Parámetros!$C$110,0)</f>
        <v>4</v>
      </c>
      <c r="AE133" s="85">
        <f>+ROUND(S133*Parámetros!$C$111,0)</f>
        <v>8</v>
      </c>
      <c r="AF133" s="85">
        <f>+ROUND(T133*Parámetros!$C$112,0)</f>
        <v>11</v>
      </c>
      <c r="AG133" s="85">
        <f>+ROUND(U133*Parámetros!$C$113,0)</f>
        <v>21</v>
      </c>
      <c r="AH133" s="85">
        <f t="shared" si="11"/>
        <v>47</v>
      </c>
      <c r="AI133" s="165">
        <f t="shared" si="13"/>
        <v>30</v>
      </c>
      <c r="AJ133" s="84">
        <f t="shared" si="8"/>
        <v>474</v>
      </c>
    </row>
    <row r="134" spans="1:36" x14ac:dyDescent="0.25">
      <c r="A134" s="19">
        <v>44016</v>
      </c>
      <c r="B134" s="162">
        <f t="shared" si="9"/>
        <v>124</v>
      </c>
      <c r="C134" s="81">
        <f>+'Modelo predictivo'!U131</f>
        <v>2845.6798709407449</v>
      </c>
      <c r="D134" s="84">
        <f>+$C134*'Estructura Poblacion'!C$19</f>
        <v>116.08509242140251</v>
      </c>
      <c r="E134" s="84">
        <f>+$C134*'Estructura Poblacion'!D$19</f>
        <v>190.91009369902207</v>
      </c>
      <c r="F134" s="84">
        <f>+$C134*'Estructura Poblacion'!E$19</f>
        <v>579.37172500891688</v>
      </c>
      <c r="G134" s="84">
        <f>+$C134*'Estructura Poblacion'!F$19</f>
        <v>661.23453002427641</v>
      </c>
      <c r="H134" s="84">
        <f>+$C134*'Estructura Poblacion'!G$19</f>
        <v>529.47872351101068</v>
      </c>
      <c r="I134" s="84">
        <f>+$C134*'Estructura Poblacion'!H$19</f>
        <v>360.37808754872106</v>
      </c>
      <c r="J134" s="84">
        <f>+$C134*'Estructura Poblacion'!I$19</f>
        <v>191.68347872514732</v>
      </c>
      <c r="K134" s="84">
        <f>+$C134*'Estructura Poblacion'!J$19</f>
        <v>105.58639069175202</v>
      </c>
      <c r="L134" s="84">
        <f>+$C134*'Estructura Poblacion'!K$19</f>
        <v>110.95174931049606</v>
      </c>
      <c r="M134" s="164">
        <f>+ROUND(D134*Parámetros!$B$105,0)</f>
        <v>0</v>
      </c>
      <c r="N134" s="164">
        <f>+ROUND(E134*Parámetros!$B$106,0)</f>
        <v>1</v>
      </c>
      <c r="O134" s="164">
        <f>+ROUND(F134*Parámetros!$B$107,0)</f>
        <v>7</v>
      </c>
      <c r="P134" s="164">
        <f>+ROUND(G134*Parámetros!$B$108,0)</f>
        <v>21</v>
      </c>
      <c r="Q134" s="164">
        <f>+ROUND(H134*Parámetros!$B$109,0)</f>
        <v>26</v>
      </c>
      <c r="R134" s="164">
        <f>+ROUND(I134*Parámetros!$B$110,0)</f>
        <v>37</v>
      </c>
      <c r="S134" s="164">
        <f>+ROUND(J134*Parámetros!$B$111,0)</f>
        <v>32</v>
      </c>
      <c r="T134" s="164">
        <f>+ROUND(K134*Parámetros!$B$112,0)</f>
        <v>26</v>
      </c>
      <c r="U134" s="164">
        <f>+ROUND(L134*Parámetros!$B$113,0)</f>
        <v>30</v>
      </c>
      <c r="V134" s="164">
        <f t="shared" si="10"/>
        <v>180</v>
      </c>
      <c r="W134" s="164">
        <f t="shared" si="12"/>
        <v>118</v>
      </c>
      <c r="X134" s="84">
        <f t="shared" si="7"/>
        <v>1820</v>
      </c>
      <c r="Y134" s="85">
        <f>+ROUND(M134*Parámetros!$C$105,0)</f>
        <v>0</v>
      </c>
      <c r="Z134" s="85">
        <f>+ROUND(N134*Parámetros!$C$106,0)</f>
        <v>0</v>
      </c>
      <c r="AA134" s="85">
        <f>+ROUND(O134*Parámetros!$C$107,0)</f>
        <v>0</v>
      </c>
      <c r="AB134" s="85">
        <f>+ROUND(P134*Parámetros!$C$108,0)</f>
        <v>1</v>
      </c>
      <c r="AC134" s="85">
        <f>+ROUND(Q134*Parámetros!$C$109,0)</f>
        <v>2</v>
      </c>
      <c r="AD134" s="85">
        <f>+ROUND(R134*Parámetros!$C$110,0)</f>
        <v>5</v>
      </c>
      <c r="AE134" s="85">
        <f>+ROUND(S134*Parámetros!$C$111,0)</f>
        <v>9</v>
      </c>
      <c r="AF134" s="85">
        <f>+ROUND(T134*Parámetros!$C$112,0)</f>
        <v>11</v>
      </c>
      <c r="AG134" s="85">
        <f>+ROUND(U134*Parámetros!$C$113,0)</f>
        <v>21</v>
      </c>
      <c r="AH134" s="85">
        <f t="shared" si="11"/>
        <v>49</v>
      </c>
      <c r="AI134" s="165">
        <f t="shared" si="13"/>
        <v>32</v>
      </c>
      <c r="AJ134" s="84">
        <f t="shared" si="8"/>
        <v>491</v>
      </c>
    </row>
    <row r="135" spans="1:36" x14ac:dyDescent="0.25">
      <c r="A135" s="19">
        <v>44017</v>
      </c>
      <c r="B135" s="162">
        <f t="shared" si="9"/>
        <v>125</v>
      </c>
      <c r="C135" s="81">
        <f>+'Modelo predictivo'!U132</f>
        <v>2952.7142988741398</v>
      </c>
      <c r="D135" s="84">
        <f>+$C135*'Estructura Poblacion'!C$19</f>
        <v>120.45139573816051</v>
      </c>
      <c r="E135" s="84">
        <f>+$C135*'Estructura Poblacion'!D$19</f>
        <v>198.09078639550251</v>
      </c>
      <c r="F135" s="84">
        <f>+$C135*'Estructura Poblacion'!E$19</f>
        <v>601.16360742702352</v>
      </c>
      <c r="G135" s="84">
        <f>+$C135*'Estructura Poblacion'!F$19</f>
        <v>686.10551441492692</v>
      </c>
      <c r="H135" s="84">
        <f>+$C135*'Estructura Poblacion'!G$19</f>
        <v>549.39398272643678</v>
      </c>
      <c r="I135" s="84">
        <f>+$C135*'Estructura Poblacion'!H$19</f>
        <v>373.93297221245399</v>
      </c>
      <c r="J135" s="84">
        <f>+$C135*'Estructura Poblacion'!I$19</f>
        <v>198.89326071754223</v>
      </c>
      <c r="K135" s="84">
        <f>+$C135*'Estructura Poblacion'!J$19</f>
        <v>109.55780681647146</v>
      </c>
      <c r="L135" s="84">
        <f>+$C135*'Estructura Poblacion'!K$19</f>
        <v>115.12497242562196</v>
      </c>
      <c r="M135" s="164">
        <f>+ROUND(D135*Parámetros!$B$105,0)</f>
        <v>0</v>
      </c>
      <c r="N135" s="164">
        <f>+ROUND(E135*Parámetros!$B$106,0)</f>
        <v>1</v>
      </c>
      <c r="O135" s="164">
        <f>+ROUND(F135*Parámetros!$B$107,0)</f>
        <v>7</v>
      </c>
      <c r="P135" s="164">
        <f>+ROUND(G135*Parámetros!$B$108,0)</f>
        <v>22</v>
      </c>
      <c r="Q135" s="164">
        <f>+ROUND(H135*Parámetros!$B$109,0)</f>
        <v>27</v>
      </c>
      <c r="R135" s="164">
        <f>+ROUND(I135*Parámetros!$B$110,0)</f>
        <v>38</v>
      </c>
      <c r="S135" s="164">
        <f>+ROUND(J135*Parámetros!$B$111,0)</f>
        <v>33</v>
      </c>
      <c r="T135" s="164">
        <f>+ROUND(K135*Parámetros!$B$112,0)</f>
        <v>27</v>
      </c>
      <c r="U135" s="164">
        <f>+ROUND(L135*Parámetros!$B$113,0)</f>
        <v>31</v>
      </c>
      <c r="V135" s="164">
        <f t="shared" si="10"/>
        <v>186</v>
      </c>
      <c r="W135" s="164">
        <f t="shared" si="12"/>
        <v>124</v>
      </c>
      <c r="X135" s="84">
        <f t="shared" si="7"/>
        <v>1882</v>
      </c>
      <c r="Y135" s="85">
        <f>+ROUND(M135*Parámetros!$C$105,0)</f>
        <v>0</v>
      </c>
      <c r="Z135" s="85">
        <f>+ROUND(N135*Parámetros!$C$106,0)</f>
        <v>0</v>
      </c>
      <c r="AA135" s="85">
        <f>+ROUND(O135*Parámetros!$C$107,0)</f>
        <v>0</v>
      </c>
      <c r="AB135" s="85">
        <f>+ROUND(P135*Parámetros!$C$108,0)</f>
        <v>1</v>
      </c>
      <c r="AC135" s="85">
        <f>+ROUND(Q135*Parámetros!$C$109,0)</f>
        <v>2</v>
      </c>
      <c r="AD135" s="85">
        <f>+ROUND(R135*Parámetros!$C$110,0)</f>
        <v>5</v>
      </c>
      <c r="AE135" s="85">
        <f>+ROUND(S135*Parámetros!$C$111,0)</f>
        <v>9</v>
      </c>
      <c r="AF135" s="85">
        <f>+ROUND(T135*Parámetros!$C$112,0)</f>
        <v>12</v>
      </c>
      <c r="AG135" s="85">
        <f>+ROUND(U135*Parámetros!$C$113,0)</f>
        <v>22</v>
      </c>
      <c r="AH135" s="85">
        <f t="shared" si="11"/>
        <v>51</v>
      </c>
      <c r="AI135" s="165">
        <f t="shared" si="13"/>
        <v>34</v>
      </c>
      <c r="AJ135" s="84">
        <f t="shared" si="8"/>
        <v>508</v>
      </c>
    </row>
    <row r="136" spans="1:36" x14ac:dyDescent="0.25">
      <c r="A136" s="19">
        <v>44018</v>
      </c>
      <c r="B136" s="162">
        <f t="shared" si="9"/>
        <v>126</v>
      </c>
      <c r="C136" s="81">
        <f>+'Modelo predictivo'!U133</f>
        <v>3046.019913867116</v>
      </c>
      <c r="D136" s="84">
        <f>+$C136*'Estructura Poblacion'!C$19</f>
        <v>124.25765344497513</v>
      </c>
      <c r="E136" s="84">
        <f>+$C136*'Estructura Poblacion'!D$19</f>
        <v>204.35044472279893</v>
      </c>
      <c r="F136" s="84">
        <f>+$C136*'Estructura Poblacion'!E$19</f>
        <v>620.16034548724235</v>
      </c>
      <c r="G136" s="84">
        <f>+$C136*'Estructura Poblacion'!F$19</f>
        <v>707.78641222375541</v>
      </c>
      <c r="H136" s="84">
        <f>+$C136*'Estructura Poblacion'!G$19</f>
        <v>566.75480339617661</v>
      </c>
      <c r="I136" s="84">
        <f>+$C136*'Estructura Poblacion'!H$19</f>
        <v>385.74923427063482</v>
      </c>
      <c r="J136" s="84">
        <f>+$C136*'Estructura Poblacion'!I$19</f>
        <v>205.17827719078676</v>
      </c>
      <c r="K136" s="84">
        <f>+$C136*'Estructura Poblacion'!J$19</f>
        <v>113.01982769204018</v>
      </c>
      <c r="L136" s="84">
        <f>+$C136*'Estructura Poblacion'!K$19</f>
        <v>118.76291543870585</v>
      </c>
      <c r="M136" s="164">
        <f>+ROUND(D136*Parámetros!$B$105,0)</f>
        <v>0</v>
      </c>
      <c r="N136" s="164">
        <f>+ROUND(E136*Parámetros!$B$106,0)</f>
        <v>1</v>
      </c>
      <c r="O136" s="164">
        <f>+ROUND(F136*Parámetros!$B$107,0)</f>
        <v>7</v>
      </c>
      <c r="P136" s="164">
        <f>+ROUND(G136*Parámetros!$B$108,0)</f>
        <v>23</v>
      </c>
      <c r="Q136" s="164">
        <f>+ROUND(H136*Parámetros!$B$109,0)</f>
        <v>28</v>
      </c>
      <c r="R136" s="164">
        <f>+ROUND(I136*Parámetros!$B$110,0)</f>
        <v>39</v>
      </c>
      <c r="S136" s="164">
        <f>+ROUND(J136*Parámetros!$B$111,0)</f>
        <v>34</v>
      </c>
      <c r="T136" s="164">
        <f>+ROUND(K136*Parámetros!$B$112,0)</f>
        <v>27</v>
      </c>
      <c r="U136" s="164">
        <f>+ROUND(L136*Parámetros!$B$113,0)</f>
        <v>32</v>
      </c>
      <c r="V136" s="164">
        <f t="shared" si="10"/>
        <v>191</v>
      </c>
      <c r="W136" s="164">
        <f t="shared" si="12"/>
        <v>130</v>
      </c>
      <c r="X136" s="84">
        <f t="shared" si="7"/>
        <v>1943</v>
      </c>
      <c r="Y136" s="85">
        <f>+ROUND(M136*Parámetros!$C$105,0)</f>
        <v>0</v>
      </c>
      <c r="Z136" s="85">
        <f>+ROUND(N136*Parámetros!$C$106,0)</f>
        <v>0</v>
      </c>
      <c r="AA136" s="85">
        <f>+ROUND(O136*Parámetros!$C$107,0)</f>
        <v>0</v>
      </c>
      <c r="AB136" s="85">
        <f>+ROUND(P136*Parámetros!$C$108,0)</f>
        <v>1</v>
      </c>
      <c r="AC136" s="85">
        <f>+ROUND(Q136*Parámetros!$C$109,0)</f>
        <v>2</v>
      </c>
      <c r="AD136" s="85">
        <f>+ROUND(R136*Parámetros!$C$110,0)</f>
        <v>5</v>
      </c>
      <c r="AE136" s="85">
        <f>+ROUND(S136*Parámetros!$C$111,0)</f>
        <v>9</v>
      </c>
      <c r="AF136" s="85">
        <f>+ROUND(T136*Parámetros!$C$112,0)</f>
        <v>12</v>
      </c>
      <c r="AG136" s="85">
        <f>+ROUND(U136*Parámetros!$C$113,0)</f>
        <v>23</v>
      </c>
      <c r="AH136" s="85">
        <f t="shared" si="11"/>
        <v>52</v>
      </c>
      <c r="AI136" s="165">
        <f t="shared" si="13"/>
        <v>35</v>
      </c>
      <c r="AJ136" s="84">
        <f t="shared" si="8"/>
        <v>525</v>
      </c>
    </row>
    <row r="137" spans="1:36" x14ac:dyDescent="0.25">
      <c r="A137" s="19">
        <v>44019</v>
      </c>
      <c r="B137" s="162">
        <f t="shared" si="9"/>
        <v>127</v>
      </c>
      <c r="C137" s="81">
        <f>+'Modelo predictivo'!U134</f>
        <v>3158.60960162431</v>
      </c>
      <c r="D137" s="84">
        <f>+$C137*'Estructura Poblacion'!C$19</f>
        <v>128.85057496171271</v>
      </c>
      <c r="E137" s="84">
        <f>+$C137*'Estructura Poblacion'!D$19</f>
        <v>211.90382697734034</v>
      </c>
      <c r="F137" s="84">
        <f>+$C137*'Estructura Poblacion'!E$19</f>
        <v>643.0832618279818</v>
      </c>
      <c r="G137" s="84">
        <f>+$C137*'Estructura Poblacion'!F$19</f>
        <v>733.94824090657789</v>
      </c>
      <c r="H137" s="84">
        <f>+$C137*'Estructura Poblacion'!G$19</f>
        <v>587.70369675657946</v>
      </c>
      <c r="I137" s="84">
        <f>+$C137*'Estructura Poblacion'!H$19</f>
        <v>400.00763935898783</v>
      </c>
      <c r="J137" s="84">
        <f>+$C137*'Estructura Poblacion'!I$19</f>
        <v>212.76225852272148</v>
      </c>
      <c r="K137" s="84">
        <f>+$C137*'Estructura Poblacion'!J$19</f>
        <v>117.19736673316341</v>
      </c>
      <c r="L137" s="84">
        <f>+$C137*'Estructura Poblacion'!K$19</f>
        <v>123.15273557924525</v>
      </c>
      <c r="M137" s="164">
        <f>+ROUND(D137*Parámetros!$B$105,0)</f>
        <v>0</v>
      </c>
      <c r="N137" s="164">
        <f>+ROUND(E137*Parámetros!$B$106,0)</f>
        <v>1</v>
      </c>
      <c r="O137" s="164">
        <f>+ROUND(F137*Parámetros!$B$107,0)</f>
        <v>8</v>
      </c>
      <c r="P137" s="164">
        <f>+ROUND(G137*Parámetros!$B$108,0)</f>
        <v>23</v>
      </c>
      <c r="Q137" s="164">
        <f>+ROUND(H137*Parámetros!$B$109,0)</f>
        <v>29</v>
      </c>
      <c r="R137" s="164">
        <f>+ROUND(I137*Parámetros!$B$110,0)</f>
        <v>41</v>
      </c>
      <c r="S137" s="164">
        <f>+ROUND(J137*Parámetros!$B$111,0)</f>
        <v>35</v>
      </c>
      <c r="T137" s="164">
        <f>+ROUND(K137*Parámetros!$B$112,0)</f>
        <v>28</v>
      </c>
      <c r="U137" s="164">
        <f>+ROUND(L137*Parámetros!$B$113,0)</f>
        <v>34</v>
      </c>
      <c r="V137" s="164">
        <f t="shared" si="10"/>
        <v>199</v>
      </c>
      <c r="W137" s="164">
        <f t="shared" si="12"/>
        <v>135</v>
      </c>
      <c r="X137" s="84">
        <f t="shared" si="7"/>
        <v>2007</v>
      </c>
      <c r="Y137" s="85">
        <f>+ROUND(M137*Parámetros!$C$105,0)</f>
        <v>0</v>
      </c>
      <c r="Z137" s="85">
        <f>+ROUND(N137*Parámetros!$C$106,0)</f>
        <v>0</v>
      </c>
      <c r="AA137" s="85">
        <f>+ROUND(O137*Parámetros!$C$107,0)</f>
        <v>0</v>
      </c>
      <c r="AB137" s="85">
        <f>+ROUND(P137*Parámetros!$C$108,0)</f>
        <v>1</v>
      </c>
      <c r="AC137" s="85">
        <f>+ROUND(Q137*Parámetros!$C$109,0)</f>
        <v>2</v>
      </c>
      <c r="AD137" s="85">
        <f>+ROUND(R137*Parámetros!$C$110,0)</f>
        <v>5</v>
      </c>
      <c r="AE137" s="85">
        <f>+ROUND(S137*Parámetros!$C$111,0)</f>
        <v>10</v>
      </c>
      <c r="AF137" s="85">
        <f>+ROUND(T137*Parámetros!$C$112,0)</f>
        <v>12</v>
      </c>
      <c r="AG137" s="85">
        <f>+ROUND(U137*Parámetros!$C$113,0)</f>
        <v>24</v>
      </c>
      <c r="AH137" s="85">
        <f t="shared" si="11"/>
        <v>54</v>
      </c>
      <c r="AI137" s="165">
        <f t="shared" si="13"/>
        <v>36</v>
      </c>
      <c r="AJ137" s="84">
        <f t="shared" si="8"/>
        <v>543</v>
      </c>
    </row>
    <row r="138" spans="1:36" x14ac:dyDescent="0.25">
      <c r="A138" s="19">
        <v>44020</v>
      </c>
      <c r="B138" s="162">
        <f t="shared" si="9"/>
        <v>128</v>
      </c>
      <c r="C138" s="81">
        <f>+'Modelo predictivo'!U135</f>
        <v>3275.3291671648622</v>
      </c>
      <c r="D138" s="84">
        <f>+$C138*'Estructura Poblacion'!C$19</f>
        <v>133.61196843099344</v>
      </c>
      <c r="E138" s="84">
        <f>+$C138*'Estructura Poblacion'!D$19</f>
        <v>219.73427319913881</v>
      </c>
      <c r="F138" s="84">
        <f>+$C138*'Estructura Poblacion'!E$19</f>
        <v>666.84700866404637</v>
      </c>
      <c r="G138" s="84">
        <f>+$C138*'Estructura Poblacion'!F$19</f>
        <v>761.06970592201208</v>
      </c>
      <c r="H138" s="84">
        <f>+$C138*'Estructura Poblacion'!G$19</f>
        <v>609.42101190585538</v>
      </c>
      <c r="I138" s="84">
        <f>+$C138*'Estructura Poblacion'!H$19</f>
        <v>414.78905389495117</v>
      </c>
      <c r="J138" s="84">
        <f>+$C138*'Estructura Poblacion'!I$19</f>
        <v>220.62442621999818</v>
      </c>
      <c r="K138" s="84">
        <f>+$C138*'Estructura Poblacion'!J$19</f>
        <v>121.52814117282732</v>
      </c>
      <c r="L138" s="84">
        <f>+$C138*'Estructura Poblacion'!K$19</f>
        <v>127.7035777550393</v>
      </c>
      <c r="M138" s="164">
        <f>+ROUND(D138*Parámetros!$B$105,0)</f>
        <v>0</v>
      </c>
      <c r="N138" s="164">
        <f>+ROUND(E138*Parámetros!$B$106,0)</f>
        <v>1</v>
      </c>
      <c r="O138" s="164">
        <f>+ROUND(F138*Parámetros!$B$107,0)</f>
        <v>8</v>
      </c>
      <c r="P138" s="164">
        <f>+ROUND(G138*Parámetros!$B$108,0)</f>
        <v>24</v>
      </c>
      <c r="Q138" s="164">
        <f>+ROUND(H138*Parámetros!$B$109,0)</f>
        <v>30</v>
      </c>
      <c r="R138" s="164">
        <f>+ROUND(I138*Parámetros!$B$110,0)</f>
        <v>42</v>
      </c>
      <c r="S138" s="164">
        <f>+ROUND(J138*Parámetros!$B$111,0)</f>
        <v>37</v>
      </c>
      <c r="T138" s="164">
        <f>+ROUND(K138*Parámetros!$B$112,0)</f>
        <v>30</v>
      </c>
      <c r="U138" s="164">
        <f>+ROUND(L138*Parámetros!$B$113,0)</f>
        <v>35</v>
      </c>
      <c r="V138" s="164">
        <f t="shared" si="10"/>
        <v>207</v>
      </c>
      <c r="W138" s="164">
        <f t="shared" si="12"/>
        <v>142</v>
      </c>
      <c r="X138" s="84">
        <f t="shared" si="7"/>
        <v>2072</v>
      </c>
      <c r="Y138" s="85">
        <f>+ROUND(M138*Parámetros!$C$105,0)</f>
        <v>0</v>
      </c>
      <c r="Z138" s="85">
        <f>+ROUND(N138*Parámetros!$C$106,0)</f>
        <v>0</v>
      </c>
      <c r="AA138" s="85">
        <f>+ROUND(O138*Parámetros!$C$107,0)</f>
        <v>0</v>
      </c>
      <c r="AB138" s="85">
        <f>+ROUND(P138*Parámetros!$C$108,0)</f>
        <v>1</v>
      </c>
      <c r="AC138" s="85">
        <f>+ROUND(Q138*Parámetros!$C$109,0)</f>
        <v>2</v>
      </c>
      <c r="AD138" s="85">
        <f>+ROUND(R138*Parámetros!$C$110,0)</f>
        <v>5</v>
      </c>
      <c r="AE138" s="85">
        <f>+ROUND(S138*Parámetros!$C$111,0)</f>
        <v>10</v>
      </c>
      <c r="AF138" s="85">
        <f>+ROUND(T138*Parámetros!$C$112,0)</f>
        <v>13</v>
      </c>
      <c r="AG138" s="85">
        <f>+ROUND(U138*Parámetros!$C$113,0)</f>
        <v>25</v>
      </c>
      <c r="AH138" s="85">
        <f t="shared" si="11"/>
        <v>56</v>
      </c>
      <c r="AI138" s="165">
        <f t="shared" si="13"/>
        <v>39</v>
      </c>
      <c r="AJ138" s="84">
        <f t="shared" si="8"/>
        <v>560</v>
      </c>
    </row>
    <row r="139" spans="1:36" x14ac:dyDescent="0.25">
      <c r="A139" s="19">
        <v>44021</v>
      </c>
      <c r="B139" s="162">
        <f t="shared" si="9"/>
        <v>129</v>
      </c>
      <c r="C139" s="81">
        <f>+'Modelo predictivo'!U136</f>
        <v>3396.3276992067695</v>
      </c>
      <c r="D139" s="84">
        <f>+$C139*'Estructura Poblacion'!C$19</f>
        <v>138.54791569560805</v>
      </c>
      <c r="E139" s="84">
        <f>+$C139*'Estructura Poblacion'!D$19</f>
        <v>227.85178540613495</v>
      </c>
      <c r="F139" s="84">
        <f>+$C139*'Estructura Poblacion'!E$19</f>
        <v>691.48194000278875</v>
      </c>
      <c r="G139" s="84">
        <f>+$C139*'Estructura Poblacion'!F$19</f>
        <v>789.18545017187682</v>
      </c>
      <c r="H139" s="84">
        <f>+$C139*'Estructura Poblacion'!G$19</f>
        <v>631.93448889477474</v>
      </c>
      <c r="I139" s="84">
        <f>+$C139*'Estructura Poblacion'!H$19</f>
        <v>430.1123585360491</v>
      </c>
      <c r="J139" s="84">
        <f>+$C139*'Estructura Poblacion'!I$19</f>
        <v>228.77482281916363</v>
      </c>
      <c r="K139" s="84">
        <f>+$C139*'Estructura Poblacion'!J$19</f>
        <v>126.01768281374345</v>
      </c>
      <c r="L139" s="84">
        <f>+$C139*'Estructura Poblacion'!K$19</f>
        <v>132.42125486663008</v>
      </c>
      <c r="M139" s="164">
        <f>+ROUND(D139*Parámetros!$B$105,0)</f>
        <v>0</v>
      </c>
      <c r="N139" s="164">
        <f>+ROUND(E139*Parámetros!$B$106,0)</f>
        <v>1</v>
      </c>
      <c r="O139" s="164">
        <f>+ROUND(F139*Parámetros!$B$107,0)</f>
        <v>8</v>
      </c>
      <c r="P139" s="164">
        <f>+ROUND(G139*Parámetros!$B$108,0)</f>
        <v>25</v>
      </c>
      <c r="Q139" s="164">
        <f>+ROUND(H139*Parámetros!$B$109,0)</f>
        <v>31</v>
      </c>
      <c r="R139" s="164">
        <f>+ROUND(I139*Parámetros!$B$110,0)</f>
        <v>44</v>
      </c>
      <c r="S139" s="164">
        <f>+ROUND(J139*Parámetros!$B$111,0)</f>
        <v>38</v>
      </c>
      <c r="T139" s="164">
        <f>+ROUND(K139*Parámetros!$B$112,0)</f>
        <v>31</v>
      </c>
      <c r="U139" s="164">
        <f>+ROUND(L139*Parámetros!$B$113,0)</f>
        <v>36</v>
      </c>
      <c r="V139" s="164">
        <f t="shared" si="10"/>
        <v>214</v>
      </c>
      <c r="W139" s="164">
        <f t="shared" si="12"/>
        <v>150</v>
      </c>
      <c r="X139" s="84">
        <f t="shared" si="7"/>
        <v>2136</v>
      </c>
      <c r="Y139" s="85">
        <f>+ROUND(M139*Parámetros!$C$105,0)</f>
        <v>0</v>
      </c>
      <c r="Z139" s="85">
        <f>+ROUND(N139*Parámetros!$C$106,0)</f>
        <v>0</v>
      </c>
      <c r="AA139" s="85">
        <f>+ROUND(O139*Parámetros!$C$107,0)</f>
        <v>0</v>
      </c>
      <c r="AB139" s="85">
        <f>+ROUND(P139*Parámetros!$C$108,0)</f>
        <v>1</v>
      </c>
      <c r="AC139" s="85">
        <f>+ROUND(Q139*Parámetros!$C$109,0)</f>
        <v>2</v>
      </c>
      <c r="AD139" s="85">
        <f>+ROUND(R139*Parámetros!$C$110,0)</f>
        <v>5</v>
      </c>
      <c r="AE139" s="85">
        <f>+ROUND(S139*Parámetros!$C$111,0)</f>
        <v>10</v>
      </c>
      <c r="AF139" s="85">
        <f>+ROUND(T139*Parámetros!$C$112,0)</f>
        <v>13</v>
      </c>
      <c r="AG139" s="85">
        <f>+ROUND(U139*Parámetros!$C$113,0)</f>
        <v>26</v>
      </c>
      <c r="AH139" s="85">
        <f t="shared" si="11"/>
        <v>57</v>
      </c>
      <c r="AI139" s="165">
        <f t="shared" si="13"/>
        <v>40</v>
      </c>
      <c r="AJ139" s="84">
        <f t="shared" si="8"/>
        <v>577</v>
      </c>
    </row>
    <row r="140" spans="1:36" x14ac:dyDescent="0.25">
      <c r="A140" s="19">
        <v>44022</v>
      </c>
      <c r="B140" s="162">
        <f t="shared" si="9"/>
        <v>130</v>
      </c>
      <c r="C140" s="81">
        <f>+'Modelo predictivo'!U137</f>
        <v>3521.7594871968031</v>
      </c>
      <c r="D140" s="84">
        <f>+$C140*'Estructura Poblacion'!C$19</f>
        <v>143.66471075400344</v>
      </c>
      <c r="E140" s="84">
        <f>+$C140*'Estructura Poblacion'!D$19</f>
        <v>236.26671452115761</v>
      </c>
      <c r="F140" s="84">
        <f>+$C140*'Estructura Poblacion'!E$19</f>
        <v>717.01946870404583</v>
      </c>
      <c r="G140" s="84">
        <f>+$C140*'Estructura Poblacion'!F$19</f>
        <v>818.33132502190892</v>
      </c>
      <c r="H140" s="84">
        <f>+$C140*'Estructura Poblacion'!G$19</f>
        <v>655.27283544276895</v>
      </c>
      <c r="I140" s="84">
        <f>+$C140*'Estructura Poblacion'!H$19</f>
        <v>445.99709256227021</v>
      </c>
      <c r="J140" s="84">
        <f>+$C140*'Estructura Poblacion'!I$19</f>
        <v>237.22384117508167</v>
      </c>
      <c r="K140" s="84">
        <f>+$C140*'Estructura Poblacion'!J$19</f>
        <v>130.67171642698415</v>
      </c>
      <c r="L140" s="84">
        <f>+$C140*'Estructura Poblacion'!K$19</f>
        <v>137.31178258858242</v>
      </c>
      <c r="M140" s="164">
        <f>+ROUND(D140*Parámetros!$B$105,0)</f>
        <v>0</v>
      </c>
      <c r="N140" s="164">
        <f>+ROUND(E140*Parámetros!$B$106,0)</f>
        <v>1</v>
      </c>
      <c r="O140" s="164">
        <f>+ROUND(F140*Parámetros!$B$107,0)</f>
        <v>9</v>
      </c>
      <c r="P140" s="164">
        <f>+ROUND(G140*Parámetros!$B$108,0)</f>
        <v>26</v>
      </c>
      <c r="Q140" s="164">
        <f>+ROUND(H140*Parámetros!$B$109,0)</f>
        <v>32</v>
      </c>
      <c r="R140" s="164">
        <f>+ROUND(I140*Parámetros!$B$110,0)</f>
        <v>45</v>
      </c>
      <c r="S140" s="164">
        <f>+ROUND(J140*Parámetros!$B$111,0)</f>
        <v>39</v>
      </c>
      <c r="T140" s="164">
        <f>+ROUND(K140*Parámetros!$B$112,0)</f>
        <v>32</v>
      </c>
      <c r="U140" s="164">
        <f>+ROUND(L140*Parámetros!$B$113,0)</f>
        <v>37</v>
      </c>
      <c r="V140" s="164">
        <f t="shared" si="10"/>
        <v>221</v>
      </c>
      <c r="W140" s="164">
        <f t="shared" si="12"/>
        <v>157</v>
      </c>
      <c r="X140" s="84">
        <f t="shared" ref="X140:X203" si="14">+X139+V140-W140</f>
        <v>2200</v>
      </c>
      <c r="Y140" s="85">
        <f>+ROUND(M140*Parámetros!$C$105,0)</f>
        <v>0</v>
      </c>
      <c r="Z140" s="85">
        <f>+ROUND(N140*Parámetros!$C$106,0)</f>
        <v>0</v>
      </c>
      <c r="AA140" s="85">
        <f>+ROUND(O140*Parámetros!$C$107,0)</f>
        <v>0</v>
      </c>
      <c r="AB140" s="85">
        <f>+ROUND(P140*Parámetros!$C$108,0)</f>
        <v>1</v>
      </c>
      <c r="AC140" s="85">
        <f>+ROUND(Q140*Parámetros!$C$109,0)</f>
        <v>2</v>
      </c>
      <c r="AD140" s="85">
        <f>+ROUND(R140*Parámetros!$C$110,0)</f>
        <v>5</v>
      </c>
      <c r="AE140" s="85">
        <f>+ROUND(S140*Parámetros!$C$111,0)</f>
        <v>11</v>
      </c>
      <c r="AF140" s="85">
        <f>+ROUND(T140*Parámetros!$C$112,0)</f>
        <v>14</v>
      </c>
      <c r="AG140" s="85">
        <f>+ROUND(U140*Parámetros!$C$113,0)</f>
        <v>26</v>
      </c>
      <c r="AH140" s="85">
        <f t="shared" si="11"/>
        <v>59</v>
      </c>
      <c r="AI140" s="165">
        <f t="shared" si="13"/>
        <v>42</v>
      </c>
      <c r="AJ140" s="84">
        <f t="shared" ref="AJ140:AJ203" si="15">+AJ139+AH140-AI140</f>
        <v>594</v>
      </c>
    </row>
    <row r="141" spans="1:36" x14ac:dyDescent="0.25">
      <c r="A141" s="19">
        <v>44023</v>
      </c>
      <c r="B141" s="162">
        <f t="shared" ref="B141:B204" si="16">+B140+1</f>
        <v>131</v>
      </c>
      <c r="C141" s="81">
        <f>+'Modelo predictivo'!U138</f>
        <v>3651.7841889411211</v>
      </c>
      <c r="D141" s="84">
        <f>+$C141*'Estructura Poblacion'!C$19</f>
        <v>148.96886659851333</v>
      </c>
      <c r="E141" s="84">
        <f>+$C141*'Estructura Poblacion'!D$19</f>
        <v>244.98977161787488</v>
      </c>
      <c r="F141" s="84">
        <f>+$C141*'Estructura Poblacion'!E$19</f>
        <v>743.49210060921905</v>
      </c>
      <c r="G141" s="84">
        <f>+$C141*'Estructura Poblacion'!F$19</f>
        <v>848.54442925314072</v>
      </c>
      <c r="H141" s="84">
        <f>+$C141*'Estructura Poblacion'!G$19</f>
        <v>679.46575812796266</v>
      </c>
      <c r="I141" s="84">
        <f>+$C141*'Estructura Poblacion'!H$19</f>
        <v>462.4634751048784</v>
      </c>
      <c r="J141" s="84">
        <f>+$C141*'Estructura Poblacion'!I$19</f>
        <v>245.98223575244191</v>
      </c>
      <c r="K141" s="84">
        <f>+$C141*'Estructura Poblacion'!J$19</f>
        <v>135.49616597176569</v>
      </c>
      <c r="L141" s="84">
        <f>+$C141*'Estructura Poblacion'!K$19</f>
        <v>142.38138590532458</v>
      </c>
      <c r="M141" s="164">
        <f>+ROUND(D141*Parámetros!$B$105,0)</f>
        <v>0</v>
      </c>
      <c r="N141" s="164">
        <f>+ROUND(E141*Parámetros!$B$106,0)</f>
        <v>1</v>
      </c>
      <c r="O141" s="164">
        <f>+ROUND(F141*Parámetros!$B$107,0)</f>
        <v>9</v>
      </c>
      <c r="P141" s="164">
        <f>+ROUND(G141*Parámetros!$B$108,0)</f>
        <v>27</v>
      </c>
      <c r="Q141" s="164">
        <f>+ROUND(H141*Parámetros!$B$109,0)</f>
        <v>33</v>
      </c>
      <c r="R141" s="164">
        <f>+ROUND(I141*Parámetros!$B$110,0)</f>
        <v>47</v>
      </c>
      <c r="S141" s="164">
        <f>+ROUND(J141*Parámetros!$B$111,0)</f>
        <v>41</v>
      </c>
      <c r="T141" s="164">
        <f>+ROUND(K141*Parámetros!$B$112,0)</f>
        <v>33</v>
      </c>
      <c r="U141" s="164">
        <f>+ROUND(L141*Parámetros!$B$113,0)</f>
        <v>39</v>
      </c>
      <c r="V141" s="164">
        <f t="shared" ref="V141:V204" si="17">+SUM(M141:U141)</f>
        <v>230</v>
      </c>
      <c r="W141" s="164">
        <f t="shared" si="12"/>
        <v>149</v>
      </c>
      <c r="X141" s="84">
        <f t="shared" si="14"/>
        <v>2281</v>
      </c>
      <c r="Y141" s="85">
        <f>+ROUND(M141*Parámetros!$C$105,0)</f>
        <v>0</v>
      </c>
      <c r="Z141" s="85">
        <f>+ROUND(N141*Parámetros!$C$106,0)</f>
        <v>0</v>
      </c>
      <c r="AA141" s="85">
        <f>+ROUND(O141*Parámetros!$C$107,0)</f>
        <v>0</v>
      </c>
      <c r="AB141" s="85">
        <f>+ROUND(P141*Parámetros!$C$108,0)</f>
        <v>1</v>
      </c>
      <c r="AC141" s="85">
        <f>+ROUND(Q141*Parámetros!$C$109,0)</f>
        <v>2</v>
      </c>
      <c r="AD141" s="85">
        <f>+ROUND(R141*Parámetros!$C$110,0)</f>
        <v>6</v>
      </c>
      <c r="AE141" s="85">
        <f>+ROUND(S141*Parámetros!$C$111,0)</f>
        <v>11</v>
      </c>
      <c r="AF141" s="85">
        <f>+ROUND(T141*Parámetros!$C$112,0)</f>
        <v>14</v>
      </c>
      <c r="AG141" s="85">
        <f>+ROUND(U141*Parámetros!$C$113,0)</f>
        <v>28</v>
      </c>
      <c r="AH141" s="85">
        <f t="shared" ref="AH141:AH204" si="18">+SUM(Y141:AG141)</f>
        <v>62</v>
      </c>
      <c r="AI141" s="165">
        <f t="shared" si="13"/>
        <v>40</v>
      </c>
      <c r="AJ141" s="84">
        <f t="shared" si="15"/>
        <v>616</v>
      </c>
    </row>
    <row r="142" spans="1:36" x14ac:dyDescent="0.25">
      <c r="A142" s="19">
        <v>44024</v>
      </c>
      <c r="B142" s="162">
        <f t="shared" si="16"/>
        <v>132</v>
      </c>
      <c r="C142" s="81">
        <f>+'Modelo predictivo'!U139</f>
        <v>3786.5670025497675</v>
      </c>
      <c r="D142" s="84">
        <f>+$C142*'Estructura Poblacion'!C$19</f>
        <v>154.46712222956711</v>
      </c>
      <c r="E142" s="84">
        <f>+$C142*'Estructura Poblacion'!D$19</f>
        <v>254.03203945615354</v>
      </c>
      <c r="F142" s="84">
        <f>+$C142*'Estructura Poblacion'!E$19</f>
        <v>770.9334695486499</v>
      </c>
      <c r="G142" s="84">
        <f>+$C142*'Estructura Poblacion'!F$19</f>
        <v>879.86314901566971</v>
      </c>
      <c r="H142" s="84">
        <f>+$C142*'Estructura Poblacion'!G$19</f>
        <v>704.54399437986274</v>
      </c>
      <c r="I142" s="84">
        <f>+$C142*'Estructura Poblacion'!H$19</f>
        <v>479.53242692153589</v>
      </c>
      <c r="J142" s="84">
        <f>+$C142*'Estructura Poblacion'!I$19</f>
        <v>255.06113420784951</v>
      </c>
      <c r="K142" s="84">
        <f>+$C142*'Estructura Poblacion'!J$19</f>
        <v>140.49716097529415</v>
      </c>
      <c r="L142" s="84">
        <f>+$C142*'Estructura Poblacion'!K$19</f>
        <v>147.63650581518505</v>
      </c>
      <c r="M142" s="164">
        <f>+ROUND(D142*Parámetros!$B$105,0)</f>
        <v>0</v>
      </c>
      <c r="N142" s="164">
        <f>+ROUND(E142*Parámetros!$B$106,0)</f>
        <v>1</v>
      </c>
      <c r="O142" s="164">
        <f>+ROUND(F142*Parámetros!$B$107,0)</f>
        <v>9</v>
      </c>
      <c r="P142" s="164">
        <f>+ROUND(G142*Parámetros!$B$108,0)</f>
        <v>28</v>
      </c>
      <c r="Q142" s="164">
        <f>+ROUND(H142*Parámetros!$B$109,0)</f>
        <v>35</v>
      </c>
      <c r="R142" s="164">
        <f>+ROUND(I142*Parámetros!$B$110,0)</f>
        <v>49</v>
      </c>
      <c r="S142" s="164">
        <f>+ROUND(J142*Parámetros!$B$111,0)</f>
        <v>42</v>
      </c>
      <c r="T142" s="164">
        <f>+ROUND(K142*Parámetros!$B$112,0)</f>
        <v>34</v>
      </c>
      <c r="U142" s="164">
        <f>+ROUND(L142*Parámetros!$B$113,0)</f>
        <v>40</v>
      </c>
      <c r="V142" s="164">
        <f t="shared" si="17"/>
        <v>238</v>
      </c>
      <c r="W142" s="164">
        <f t="shared" si="12"/>
        <v>153</v>
      </c>
      <c r="X142" s="84">
        <f t="shared" si="14"/>
        <v>2366</v>
      </c>
      <c r="Y142" s="85">
        <f>+ROUND(M142*Parámetros!$C$105,0)</f>
        <v>0</v>
      </c>
      <c r="Z142" s="85">
        <f>+ROUND(N142*Parámetros!$C$106,0)</f>
        <v>0</v>
      </c>
      <c r="AA142" s="85">
        <f>+ROUND(O142*Parámetros!$C$107,0)</f>
        <v>0</v>
      </c>
      <c r="AB142" s="85">
        <f>+ROUND(P142*Parámetros!$C$108,0)</f>
        <v>1</v>
      </c>
      <c r="AC142" s="85">
        <f>+ROUND(Q142*Parámetros!$C$109,0)</f>
        <v>2</v>
      </c>
      <c r="AD142" s="85">
        <f>+ROUND(R142*Parámetros!$C$110,0)</f>
        <v>6</v>
      </c>
      <c r="AE142" s="85">
        <f>+ROUND(S142*Parámetros!$C$111,0)</f>
        <v>12</v>
      </c>
      <c r="AF142" s="85">
        <f>+ROUND(T142*Parámetros!$C$112,0)</f>
        <v>15</v>
      </c>
      <c r="AG142" s="85">
        <f>+ROUND(U142*Parámetros!$C$113,0)</f>
        <v>28</v>
      </c>
      <c r="AH142" s="85">
        <f t="shared" si="18"/>
        <v>64</v>
      </c>
      <c r="AI142" s="165">
        <f t="shared" si="13"/>
        <v>41</v>
      </c>
      <c r="AJ142" s="84">
        <f t="shared" si="15"/>
        <v>639</v>
      </c>
    </row>
    <row r="143" spans="1:36" x14ac:dyDescent="0.25">
      <c r="A143" s="19">
        <v>44025</v>
      </c>
      <c r="B143" s="162">
        <f t="shared" si="16"/>
        <v>133</v>
      </c>
      <c r="C143" s="81">
        <f>+'Modelo predictivo'!U140</f>
        <v>3837.2182355523109</v>
      </c>
      <c r="D143" s="84">
        <f>+$C143*'Estructura Poblacion'!C$19</f>
        <v>156.53336064394449</v>
      </c>
      <c r="E143" s="84">
        <f>+$C143*'Estructura Poblacion'!D$19</f>
        <v>257.43011375721323</v>
      </c>
      <c r="F143" s="84">
        <f>+$C143*'Estructura Poblacion'!E$19</f>
        <v>781.24590579215851</v>
      </c>
      <c r="G143" s="84">
        <f>+$C143*'Estructura Poblacion'!F$19</f>
        <v>891.63268943080948</v>
      </c>
      <c r="H143" s="84">
        <f>+$C143*'Estructura Poblacion'!G$19</f>
        <v>713.96836796042987</v>
      </c>
      <c r="I143" s="84">
        <f>+$C143*'Estructura Poblacion'!H$19</f>
        <v>485.94692022692897</v>
      </c>
      <c r="J143" s="84">
        <f>+$C143*'Estructura Poblacion'!I$19</f>
        <v>258.47297425450796</v>
      </c>
      <c r="K143" s="84">
        <f>+$C143*'Estructura Poblacion'!J$19</f>
        <v>142.37652939316803</v>
      </c>
      <c r="L143" s="84">
        <f>+$C143*'Estructura Poblacion'!K$19</f>
        <v>149.61137409315052</v>
      </c>
      <c r="M143" s="164">
        <f>+ROUND(D143*Parámetros!$B$105,0)</f>
        <v>0</v>
      </c>
      <c r="N143" s="164">
        <f>+ROUND(E143*Parámetros!$B$106,0)</f>
        <v>1</v>
      </c>
      <c r="O143" s="164">
        <f>+ROUND(F143*Parámetros!$B$107,0)</f>
        <v>9</v>
      </c>
      <c r="P143" s="164">
        <f>+ROUND(G143*Parámetros!$B$108,0)</f>
        <v>29</v>
      </c>
      <c r="Q143" s="164">
        <f>+ROUND(H143*Parámetros!$B$109,0)</f>
        <v>35</v>
      </c>
      <c r="R143" s="164">
        <f>+ROUND(I143*Parámetros!$B$110,0)</f>
        <v>50</v>
      </c>
      <c r="S143" s="164">
        <f>+ROUND(J143*Parámetros!$B$111,0)</f>
        <v>43</v>
      </c>
      <c r="T143" s="164">
        <f>+ROUND(K143*Parámetros!$B$112,0)</f>
        <v>35</v>
      </c>
      <c r="U143" s="164">
        <f>+ROUND(L143*Parámetros!$B$113,0)</f>
        <v>41</v>
      </c>
      <c r="V143" s="164">
        <f t="shared" si="17"/>
        <v>243</v>
      </c>
      <c r="W143" s="164">
        <f t="shared" si="12"/>
        <v>160</v>
      </c>
      <c r="X143" s="84">
        <f t="shared" si="14"/>
        <v>2449</v>
      </c>
      <c r="Y143" s="85">
        <f>+ROUND(M143*Parámetros!$C$105,0)</f>
        <v>0</v>
      </c>
      <c r="Z143" s="85">
        <f>+ROUND(N143*Parámetros!$C$106,0)</f>
        <v>0</v>
      </c>
      <c r="AA143" s="85">
        <f>+ROUND(O143*Parámetros!$C$107,0)</f>
        <v>0</v>
      </c>
      <c r="AB143" s="85">
        <f>+ROUND(P143*Parámetros!$C$108,0)</f>
        <v>1</v>
      </c>
      <c r="AC143" s="85">
        <f>+ROUND(Q143*Parámetros!$C$109,0)</f>
        <v>2</v>
      </c>
      <c r="AD143" s="85">
        <f>+ROUND(R143*Parámetros!$C$110,0)</f>
        <v>6</v>
      </c>
      <c r="AE143" s="85">
        <f>+ROUND(S143*Parámetros!$C$111,0)</f>
        <v>12</v>
      </c>
      <c r="AF143" s="85">
        <f>+ROUND(T143*Parámetros!$C$112,0)</f>
        <v>15</v>
      </c>
      <c r="AG143" s="85">
        <f>+ROUND(U143*Parámetros!$C$113,0)</f>
        <v>29</v>
      </c>
      <c r="AH143" s="85">
        <f t="shared" si="18"/>
        <v>65</v>
      </c>
      <c r="AI143" s="165">
        <f t="shared" si="13"/>
        <v>43</v>
      </c>
      <c r="AJ143" s="84">
        <f t="shared" si="15"/>
        <v>661</v>
      </c>
    </row>
    <row r="144" spans="1:36" x14ac:dyDescent="0.25">
      <c r="A144" s="19">
        <v>44026</v>
      </c>
      <c r="B144" s="162">
        <f t="shared" si="16"/>
        <v>134</v>
      </c>
      <c r="C144" s="81">
        <f>+'Modelo predictivo'!U141</f>
        <v>3969.3242083489895</v>
      </c>
      <c r="D144" s="84">
        <f>+$C144*'Estructura Poblacion'!C$19</f>
        <v>161.9224187098653</v>
      </c>
      <c r="E144" s="84">
        <f>+$C144*'Estructura Poblacion'!D$19</f>
        <v>266.29279852451873</v>
      </c>
      <c r="F144" s="84">
        <f>+$C144*'Estructura Poblacion'!E$19</f>
        <v>808.14227812299623</v>
      </c>
      <c r="G144" s="84">
        <f>+$C144*'Estructura Poblacion'!F$19</f>
        <v>922.32940684011317</v>
      </c>
      <c r="H144" s="84">
        <f>+$C144*'Estructura Poblacion'!G$19</f>
        <v>738.54854036803169</v>
      </c>
      <c r="I144" s="84">
        <f>+$C144*'Estructura Poblacion'!H$19</f>
        <v>502.67687580499324</v>
      </c>
      <c r="J144" s="84">
        <f>+$C144*'Estructura Poblacion'!I$19</f>
        <v>267.37156214017403</v>
      </c>
      <c r="K144" s="84">
        <f>+$C144*'Estructura Poblacion'!J$19</f>
        <v>147.27820262734417</v>
      </c>
      <c r="L144" s="84">
        <f>+$C144*'Estructura Poblacion'!K$19</f>
        <v>154.76212521095306</v>
      </c>
      <c r="M144" s="164">
        <f>+ROUND(D144*Parámetros!$B$105,0)</f>
        <v>0</v>
      </c>
      <c r="N144" s="164">
        <f>+ROUND(E144*Parámetros!$B$106,0)</f>
        <v>1</v>
      </c>
      <c r="O144" s="164">
        <f>+ROUND(F144*Parámetros!$B$107,0)</f>
        <v>10</v>
      </c>
      <c r="P144" s="164">
        <f>+ROUND(G144*Parámetros!$B$108,0)</f>
        <v>30</v>
      </c>
      <c r="Q144" s="164">
        <f>+ROUND(H144*Parámetros!$B$109,0)</f>
        <v>36</v>
      </c>
      <c r="R144" s="164">
        <f>+ROUND(I144*Parámetros!$B$110,0)</f>
        <v>51</v>
      </c>
      <c r="S144" s="164">
        <f>+ROUND(J144*Parámetros!$B$111,0)</f>
        <v>44</v>
      </c>
      <c r="T144" s="164">
        <f>+ROUND(K144*Parámetros!$B$112,0)</f>
        <v>36</v>
      </c>
      <c r="U144" s="164">
        <f>+ROUND(L144*Parámetros!$B$113,0)</f>
        <v>42</v>
      </c>
      <c r="V144" s="164">
        <f t="shared" si="17"/>
        <v>250</v>
      </c>
      <c r="W144" s="164">
        <f t="shared" si="12"/>
        <v>167</v>
      </c>
      <c r="X144" s="84">
        <f t="shared" si="14"/>
        <v>2532</v>
      </c>
      <c r="Y144" s="85">
        <f>+ROUND(M144*Parámetros!$C$105,0)</f>
        <v>0</v>
      </c>
      <c r="Z144" s="85">
        <f>+ROUND(N144*Parámetros!$C$106,0)</f>
        <v>0</v>
      </c>
      <c r="AA144" s="85">
        <f>+ROUND(O144*Parámetros!$C$107,0)</f>
        <v>1</v>
      </c>
      <c r="AB144" s="85">
        <f>+ROUND(P144*Parámetros!$C$108,0)</f>
        <v>2</v>
      </c>
      <c r="AC144" s="85">
        <f>+ROUND(Q144*Parámetros!$C$109,0)</f>
        <v>2</v>
      </c>
      <c r="AD144" s="85">
        <f>+ROUND(R144*Parámetros!$C$110,0)</f>
        <v>6</v>
      </c>
      <c r="AE144" s="85">
        <f>+ROUND(S144*Parámetros!$C$111,0)</f>
        <v>12</v>
      </c>
      <c r="AF144" s="85">
        <f>+ROUND(T144*Parámetros!$C$112,0)</f>
        <v>16</v>
      </c>
      <c r="AG144" s="85">
        <f>+ROUND(U144*Parámetros!$C$113,0)</f>
        <v>30</v>
      </c>
      <c r="AH144" s="85">
        <f t="shared" si="18"/>
        <v>69</v>
      </c>
      <c r="AI144" s="165">
        <f t="shared" si="13"/>
        <v>45</v>
      </c>
      <c r="AJ144" s="84">
        <f t="shared" si="15"/>
        <v>685</v>
      </c>
    </row>
    <row r="145" spans="1:36" x14ac:dyDescent="0.25">
      <c r="A145" s="19">
        <v>44027</v>
      </c>
      <c r="B145" s="162">
        <f t="shared" si="16"/>
        <v>135</v>
      </c>
      <c r="C145" s="81">
        <f>+'Modelo predictivo'!U142</f>
        <v>4105.9297422319651</v>
      </c>
      <c r="D145" s="84">
        <f>+$C145*'Estructura Poblacion'!C$19</f>
        <v>167.49502938473995</v>
      </c>
      <c r="E145" s="84">
        <f>+$C145*'Estructura Poblacion'!D$19</f>
        <v>275.45734845851473</v>
      </c>
      <c r="F145" s="84">
        <f>+$C145*'Estructura Poblacion'!E$19</f>
        <v>835.95474733984429</v>
      </c>
      <c r="G145" s="84">
        <f>+$C145*'Estructura Poblacion'!F$19</f>
        <v>954.07166179936939</v>
      </c>
      <c r="H145" s="84">
        <f>+$C145*'Estructura Poblacion'!G$19</f>
        <v>763.96591933729246</v>
      </c>
      <c r="I145" s="84">
        <f>+$C145*'Estructura Poblacion'!H$19</f>
        <v>519.97665767857552</v>
      </c>
      <c r="J145" s="84">
        <f>+$C145*'Estructura Poblacion'!I$19</f>
        <v>276.5732380613444</v>
      </c>
      <c r="K145" s="84">
        <f>+$C145*'Estructura Poblacion'!J$19</f>
        <v>152.34682802632659</v>
      </c>
      <c r="L145" s="84">
        <f>+$C145*'Estructura Poblacion'!K$19</f>
        <v>160.08831214595773</v>
      </c>
      <c r="M145" s="164">
        <f>+ROUND(D145*Parámetros!$B$105,0)</f>
        <v>0</v>
      </c>
      <c r="N145" s="164">
        <f>+ROUND(E145*Parámetros!$B$106,0)</f>
        <v>1</v>
      </c>
      <c r="O145" s="164">
        <f>+ROUND(F145*Parámetros!$B$107,0)</f>
        <v>10</v>
      </c>
      <c r="P145" s="164">
        <f>+ROUND(G145*Parámetros!$B$108,0)</f>
        <v>31</v>
      </c>
      <c r="Q145" s="164">
        <f>+ROUND(H145*Parámetros!$B$109,0)</f>
        <v>37</v>
      </c>
      <c r="R145" s="164">
        <f>+ROUND(I145*Parámetros!$B$110,0)</f>
        <v>53</v>
      </c>
      <c r="S145" s="164">
        <f>+ROUND(J145*Parámetros!$B$111,0)</f>
        <v>46</v>
      </c>
      <c r="T145" s="164">
        <f>+ROUND(K145*Parámetros!$B$112,0)</f>
        <v>37</v>
      </c>
      <c r="U145" s="164">
        <f>+ROUND(L145*Parámetros!$B$113,0)</f>
        <v>44</v>
      </c>
      <c r="V145" s="164">
        <f t="shared" si="17"/>
        <v>259</v>
      </c>
      <c r="W145" s="164">
        <f t="shared" si="12"/>
        <v>173</v>
      </c>
      <c r="X145" s="84">
        <f t="shared" si="14"/>
        <v>2618</v>
      </c>
      <c r="Y145" s="85">
        <f>+ROUND(M145*Parámetros!$C$105,0)</f>
        <v>0</v>
      </c>
      <c r="Z145" s="85">
        <f>+ROUND(N145*Parámetros!$C$106,0)</f>
        <v>0</v>
      </c>
      <c r="AA145" s="85">
        <f>+ROUND(O145*Parámetros!$C$107,0)</f>
        <v>1</v>
      </c>
      <c r="AB145" s="85">
        <f>+ROUND(P145*Parámetros!$C$108,0)</f>
        <v>2</v>
      </c>
      <c r="AC145" s="85">
        <f>+ROUND(Q145*Parámetros!$C$109,0)</f>
        <v>2</v>
      </c>
      <c r="AD145" s="85">
        <f>+ROUND(R145*Parámetros!$C$110,0)</f>
        <v>6</v>
      </c>
      <c r="AE145" s="85">
        <f>+ROUND(S145*Parámetros!$C$111,0)</f>
        <v>13</v>
      </c>
      <c r="AF145" s="85">
        <f>+ROUND(T145*Parámetros!$C$112,0)</f>
        <v>16</v>
      </c>
      <c r="AG145" s="85">
        <f>+ROUND(U145*Parámetros!$C$113,0)</f>
        <v>31</v>
      </c>
      <c r="AH145" s="85">
        <f t="shared" si="18"/>
        <v>71</v>
      </c>
      <c r="AI145" s="165">
        <f t="shared" si="13"/>
        <v>47</v>
      </c>
      <c r="AJ145" s="84">
        <f t="shared" si="15"/>
        <v>709</v>
      </c>
    </row>
    <row r="146" spans="1:36" x14ac:dyDescent="0.25">
      <c r="A146" s="19">
        <v>44028</v>
      </c>
      <c r="B146" s="162">
        <f t="shared" si="16"/>
        <v>136</v>
      </c>
      <c r="C146" s="81">
        <f>+'Modelo predictivo'!U143</f>
        <v>4247.1846807822585</v>
      </c>
      <c r="D146" s="84">
        <f>+$C146*'Estructura Poblacion'!C$19</f>
        <v>173.2573053048242</v>
      </c>
      <c r="E146" s="84">
        <f>+$C146*'Estructura Poblacion'!D$19</f>
        <v>284.93381621915961</v>
      </c>
      <c r="F146" s="84">
        <f>+$C146*'Estructura Poblacion'!E$19</f>
        <v>864.71382113785978</v>
      </c>
      <c r="G146" s="84">
        <f>+$C146*'Estructura Poblacion'!F$19</f>
        <v>986.89427261364688</v>
      </c>
      <c r="H146" s="84">
        <f>+$C146*'Estructura Poblacion'!G$19</f>
        <v>790.24838537185394</v>
      </c>
      <c r="I146" s="84">
        <f>+$C146*'Estructura Poblacion'!H$19</f>
        <v>537.86524210136884</v>
      </c>
      <c r="J146" s="84">
        <f>+$C146*'Estructura Poblacion'!I$19</f>
        <v>286.08809540173672</v>
      </c>
      <c r="K146" s="84">
        <f>+$C146*'Estructura Poblacion'!J$19</f>
        <v>157.58796540133994</v>
      </c>
      <c r="L146" s="84">
        <f>+$C146*'Estructura Poblacion'!K$19</f>
        <v>165.59577723046866</v>
      </c>
      <c r="M146" s="164">
        <f>+ROUND(D146*Parámetros!$B$105,0)</f>
        <v>0</v>
      </c>
      <c r="N146" s="164">
        <f>+ROUND(E146*Parámetros!$B$106,0)</f>
        <v>1</v>
      </c>
      <c r="O146" s="164">
        <f>+ROUND(F146*Parámetros!$B$107,0)</f>
        <v>10</v>
      </c>
      <c r="P146" s="164">
        <f>+ROUND(G146*Parámetros!$B$108,0)</f>
        <v>32</v>
      </c>
      <c r="Q146" s="164">
        <f>+ROUND(H146*Parámetros!$B$109,0)</f>
        <v>39</v>
      </c>
      <c r="R146" s="164">
        <f>+ROUND(I146*Parámetros!$B$110,0)</f>
        <v>55</v>
      </c>
      <c r="S146" s="164">
        <f>+ROUND(J146*Parámetros!$B$111,0)</f>
        <v>47</v>
      </c>
      <c r="T146" s="164">
        <f>+ROUND(K146*Parámetros!$B$112,0)</f>
        <v>38</v>
      </c>
      <c r="U146" s="164">
        <f>+ROUND(L146*Parámetros!$B$113,0)</f>
        <v>45</v>
      </c>
      <c r="V146" s="164">
        <f t="shared" si="17"/>
        <v>267</v>
      </c>
      <c r="W146" s="164">
        <f t="shared" si="12"/>
        <v>180</v>
      </c>
      <c r="X146" s="84">
        <f t="shared" si="14"/>
        <v>2705</v>
      </c>
      <c r="Y146" s="85">
        <f>+ROUND(M146*Parámetros!$C$105,0)</f>
        <v>0</v>
      </c>
      <c r="Z146" s="85">
        <f>+ROUND(N146*Parámetros!$C$106,0)</f>
        <v>0</v>
      </c>
      <c r="AA146" s="85">
        <f>+ROUND(O146*Parámetros!$C$107,0)</f>
        <v>1</v>
      </c>
      <c r="AB146" s="85">
        <f>+ROUND(P146*Parámetros!$C$108,0)</f>
        <v>2</v>
      </c>
      <c r="AC146" s="85">
        <f>+ROUND(Q146*Parámetros!$C$109,0)</f>
        <v>2</v>
      </c>
      <c r="AD146" s="85">
        <f>+ROUND(R146*Parámetros!$C$110,0)</f>
        <v>7</v>
      </c>
      <c r="AE146" s="85">
        <f>+ROUND(S146*Parámetros!$C$111,0)</f>
        <v>13</v>
      </c>
      <c r="AF146" s="85">
        <f>+ROUND(T146*Parámetros!$C$112,0)</f>
        <v>16</v>
      </c>
      <c r="AG146" s="85">
        <f>+ROUND(U146*Parámetros!$C$113,0)</f>
        <v>32</v>
      </c>
      <c r="AH146" s="85">
        <f t="shared" si="18"/>
        <v>73</v>
      </c>
      <c r="AI146" s="165">
        <f t="shared" si="13"/>
        <v>49</v>
      </c>
      <c r="AJ146" s="84">
        <f t="shared" si="15"/>
        <v>733</v>
      </c>
    </row>
    <row r="147" spans="1:36" x14ac:dyDescent="0.25">
      <c r="A147" s="19">
        <v>44029</v>
      </c>
      <c r="B147" s="162">
        <f t="shared" si="16"/>
        <v>137</v>
      </c>
      <c r="C147" s="81">
        <f>+'Modelo predictivo'!U144</f>
        <v>4393.2436171323061</v>
      </c>
      <c r="D147" s="84">
        <f>+$C147*'Estructura Poblacion'!C$19</f>
        <v>179.21555285695024</v>
      </c>
      <c r="E147" s="84">
        <f>+$C147*'Estructura Poblacion'!D$19</f>
        <v>294.7325731028526</v>
      </c>
      <c r="F147" s="84">
        <f>+$C147*'Estructura Poblacion'!E$19</f>
        <v>894.45097420635295</v>
      </c>
      <c r="G147" s="84">
        <f>+$C147*'Estructura Poblacion'!F$19</f>
        <v>1020.8331612144021</v>
      </c>
      <c r="H147" s="84">
        <f>+$C147*'Estructura Poblacion'!G$19</f>
        <v>817.42470269613307</v>
      </c>
      <c r="I147" s="84">
        <f>+$C147*'Estructura Poblacion'!H$19</f>
        <v>556.36220681224108</v>
      </c>
      <c r="J147" s="84">
        <f>+$C147*'Estructura Poblacion'!I$19</f>
        <v>295.92654747231927</v>
      </c>
      <c r="K147" s="84">
        <f>+$C147*'Estructura Poblacion'!J$19</f>
        <v>163.0073507914399</v>
      </c>
      <c r="L147" s="84">
        <f>+$C147*'Estructura Poblacion'!K$19</f>
        <v>171.2905479796151</v>
      </c>
      <c r="M147" s="164">
        <f>+ROUND(D147*Parámetros!$B$105,0)</f>
        <v>0</v>
      </c>
      <c r="N147" s="164">
        <f>+ROUND(E147*Parámetros!$B$106,0)</f>
        <v>1</v>
      </c>
      <c r="O147" s="164">
        <f>+ROUND(F147*Parámetros!$B$107,0)</f>
        <v>11</v>
      </c>
      <c r="P147" s="164">
        <f>+ROUND(G147*Parámetros!$B$108,0)</f>
        <v>33</v>
      </c>
      <c r="Q147" s="164">
        <f>+ROUND(H147*Parámetros!$B$109,0)</f>
        <v>40</v>
      </c>
      <c r="R147" s="164">
        <f>+ROUND(I147*Parámetros!$B$110,0)</f>
        <v>57</v>
      </c>
      <c r="S147" s="164">
        <f>+ROUND(J147*Parámetros!$B$111,0)</f>
        <v>49</v>
      </c>
      <c r="T147" s="164">
        <f>+ROUND(K147*Parámetros!$B$112,0)</f>
        <v>40</v>
      </c>
      <c r="U147" s="164">
        <f>+ROUND(L147*Parámetros!$B$113,0)</f>
        <v>47</v>
      </c>
      <c r="V147" s="164">
        <f t="shared" si="17"/>
        <v>278</v>
      </c>
      <c r="W147" s="164">
        <f t="shared" si="12"/>
        <v>186</v>
      </c>
      <c r="X147" s="84">
        <f t="shared" si="14"/>
        <v>2797</v>
      </c>
      <c r="Y147" s="85">
        <f>+ROUND(M147*Parámetros!$C$105,0)</f>
        <v>0</v>
      </c>
      <c r="Z147" s="85">
        <f>+ROUND(N147*Parámetros!$C$106,0)</f>
        <v>0</v>
      </c>
      <c r="AA147" s="85">
        <f>+ROUND(O147*Parámetros!$C$107,0)</f>
        <v>1</v>
      </c>
      <c r="AB147" s="85">
        <f>+ROUND(P147*Parámetros!$C$108,0)</f>
        <v>2</v>
      </c>
      <c r="AC147" s="85">
        <f>+ROUND(Q147*Parámetros!$C$109,0)</f>
        <v>3</v>
      </c>
      <c r="AD147" s="85">
        <f>+ROUND(R147*Parámetros!$C$110,0)</f>
        <v>7</v>
      </c>
      <c r="AE147" s="85">
        <f>+ROUND(S147*Parámetros!$C$111,0)</f>
        <v>13</v>
      </c>
      <c r="AF147" s="85">
        <f>+ROUND(T147*Parámetros!$C$112,0)</f>
        <v>17</v>
      </c>
      <c r="AG147" s="85">
        <f>+ROUND(U147*Parámetros!$C$113,0)</f>
        <v>33</v>
      </c>
      <c r="AH147" s="85">
        <f t="shared" si="18"/>
        <v>76</v>
      </c>
      <c r="AI147" s="165">
        <f t="shared" si="13"/>
        <v>51</v>
      </c>
      <c r="AJ147" s="84">
        <f t="shared" si="15"/>
        <v>758</v>
      </c>
    </row>
    <row r="148" spans="1:36" x14ac:dyDescent="0.25">
      <c r="A148" s="19">
        <v>44030</v>
      </c>
      <c r="B148" s="162">
        <f t="shared" si="16"/>
        <v>138</v>
      </c>
      <c r="C148" s="81">
        <f>+'Modelo predictivo'!U145</f>
        <v>4544.2660274133086</v>
      </c>
      <c r="D148" s="84">
        <f>+$C148*'Estructura Poblacion'!C$19</f>
        <v>185.37627762230392</v>
      </c>
      <c r="E148" s="84">
        <f>+$C148*'Estructura Poblacion'!D$19</f>
        <v>304.86431799510814</v>
      </c>
      <c r="F148" s="84">
        <f>+$C148*'Estructura Poblacion'!E$19</f>
        <v>925.1986753982593</v>
      </c>
      <c r="G148" s="84">
        <f>+$C148*'Estructura Poblacion'!F$19</f>
        <v>1055.9253841678853</v>
      </c>
      <c r="H148" s="84">
        <f>+$C148*'Estructura Poblacion'!G$19</f>
        <v>845.5245440850756</v>
      </c>
      <c r="I148" s="84">
        <f>+$C148*'Estructura Poblacion'!H$19</f>
        <v>575.48774793506379</v>
      </c>
      <c r="J148" s="84">
        <f>+$C148*'Estructura Poblacion'!I$19</f>
        <v>306.0993365002534</v>
      </c>
      <c r="K148" s="84">
        <f>+$C148*'Estructura Poblacion'!J$19</f>
        <v>168.610901414957</v>
      </c>
      <c r="L148" s="84">
        <f>+$C148*'Estructura Poblacion'!K$19</f>
        <v>177.17884229440227</v>
      </c>
      <c r="M148" s="164">
        <f>+ROUND(D148*Parámetros!$B$105,0)</f>
        <v>0</v>
      </c>
      <c r="N148" s="164">
        <f>+ROUND(E148*Parámetros!$B$106,0)</f>
        <v>1</v>
      </c>
      <c r="O148" s="164">
        <f>+ROUND(F148*Parámetros!$B$107,0)</f>
        <v>11</v>
      </c>
      <c r="P148" s="164">
        <f>+ROUND(G148*Parámetros!$B$108,0)</f>
        <v>34</v>
      </c>
      <c r="Q148" s="164">
        <f>+ROUND(H148*Parámetros!$B$109,0)</f>
        <v>41</v>
      </c>
      <c r="R148" s="164">
        <f>+ROUND(I148*Parámetros!$B$110,0)</f>
        <v>59</v>
      </c>
      <c r="S148" s="164">
        <f>+ROUND(J148*Parámetros!$B$111,0)</f>
        <v>51</v>
      </c>
      <c r="T148" s="164">
        <f>+ROUND(K148*Parámetros!$B$112,0)</f>
        <v>41</v>
      </c>
      <c r="U148" s="164">
        <f>+ROUND(L148*Parámetros!$B$113,0)</f>
        <v>48</v>
      </c>
      <c r="V148" s="164">
        <f t="shared" si="17"/>
        <v>286</v>
      </c>
      <c r="W148" s="164">
        <f t="shared" si="12"/>
        <v>191</v>
      </c>
      <c r="X148" s="84">
        <f t="shared" si="14"/>
        <v>2892</v>
      </c>
      <c r="Y148" s="85">
        <f>+ROUND(M148*Parámetros!$C$105,0)</f>
        <v>0</v>
      </c>
      <c r="Z148" s="85">
        <f>+ROUND(N148*Parámetros!$C$106,0)</f>
        <v>0</v>
      </c>
      <c r="AA148" s="85">
        <f>+ROUND(O148*Parámetros!$C$107,0)</f>
        <v>1</v>
      </c>
      <c r="AB148" s="85">
        <f>+ROUND(P148*Parámetros!$C$108,0)</f>
        <v>2</v>
      </c>
      <c r="AC148" s="85">
        <f>+ROUND(Q148*Parámetros!$C$109,0)</f>
        <v>3</v>
      </c>
      <c r="AD148" s="85">
        <f>+ROUND(R148*Parámetros!$C$110,0)</f>
        <v>7</v>
      </c>
      <c r="AE148" s="85">
        <f>+ROUND(S148*Parámetros!$C$111,0)</f>
        <v>14</v>
      </c>
      <c r="AF148" s="85">
        <f>+ROUND(T148*Parámetros!$C$112,0)</f>
        <v>18</v>
      </c>
      <c r="AG148" s="85">
        <f>+ROUND(U148*Parámetros!$C$113,0)</f>
        <v>34</v>
      </c>
      <c r="AH148" s="85">
        <f t="shared" si="18"/>
        <v>79</v>
      </c>
      <c r="AI148" s="165">
        <f t="shared" si="13"/>
        <v>52</v>
      </c>
      <c r="AJ148" s="84">
        <f t="shared" si="15"/>
        <v>785</v>
      </c>
    </row>
    <row r="149" spans="1:36" x14ac:dyDescent="0.25">
      <c r="A149" s="19">
        <v>44031</v>
      </c>
      <c r="B149" s="162">
        <f t="shared" si="16"/>
        <v>139</v>
      </c>
      <c r="C149" s="81">
        <f>+'Modelo predictivo'!U146</f>
        <v>4700.4164066687226</v>
      </c>
      <c r="D149" s="84">
        <f>+$C149*'Estructura Poblacion'!C$19</f>
        <v>191.7461899208048</v>
      </c>
      <c r="E149" s="84">
        <f>+$C149*'Estructura Poblacion'!D$19</f>
        <v>315.34008648867865</v>
      </c>
      <c r="F149" s="84">
        <f>+$C149*'Estructura Poblacion'!E$19</f>
        <v>956.99041540171163</v>
      </c>
      <c r="G149" s="84">
        <f>+$C149*'Estructura Poblacion'!F$19</f>
        <v>1092.2091642565895</v>
      </c>
      <c r="H149" s="84">
        <f>+$C149*'Estructura Poblacion'!G$19</f>
        <v>874.5785161527715</v>
      </c>
      <c r="I149" s="84">
        <f>+$C149*'Estructura Poblacion'!H$19</f>
        <v>595.2626971908528</v>
      </c>
      <c r="J149" s="84">
        <f>+$C149*'Estructura Poblacion'!I$19</f>
        <v>316.61754278395381</v>
      </c>
      <c r="K149" s="84">
        <f>+$C149*'Estructura Poblacion'!J$19</f>
        <v>174.4047207124442</v>
      </c>
      <c r="L149" s="84">
        <f>+$C149*'Estructura Poblacion'!K$19</f>
        <v>183.26707376091579</v>
      </c>
      <c r="M149" s="164">
        <f>+ROUND(D149*Parámetros!$B$105,0)</f>
        <v>0</v>
      </c>
      <c r="N149" s="164">
        <f>+ROUND(E149*Parámetros!$B$106,0)</f>
        <v>1</v>
      </c>
      <c r="O149" s="164">
        <f>+ROUND(F149*Parámetros!$B$107,0)</f>
        <v>11</v>
      </c>
      <c r="P149" s="164">
        <f>+ROUND(G149*Parámetros!$B$108,0)</f>
        <v>35</v>
      </c>
      <c r="Q149" s="164">
        <f>+ROUND(H149*Parámetros!$B$109,0)</f>
        <v>43</v>
      </c>
      <c r="R149" s="164">
        <f>+ROUND(I149*Parámetros!$B$110,0)</f>
        <v>61</v>
      </c>
      <c r="S149" s="164">
        <f>+ROUND(J149*Parámetros!$B$111,0)</f>
        <v>53</v>
      </c>
      <c r="T149" s="164">
        <f>+ROUND(K149*Parámetros!$B$112,0)</f>
        <v>42</v>
      </c>
      <c r="U149" s="164">
        <f>+ROUND(L149*Parámetros!$B$113,0)</f>
        <v>50</v>
      </c>
      <c r="V149" s="164">
        <f t="shared" si="17"/>
        <v>296</v>
      </c>
      <c r="W149" s="164">
        <f t="shared" si="12"/>
        <v>199</v>
      </c>
      <c r="X149" s="84">
        <f t="shared" si="14"/>
        <v>2989</v>
      </c>
      <c r="Y149" s="85">
        <f>+ROUND(M149*Parámetros!$C$105,0)</f>
        <v>0</v>
      </c>
      <c r="Z149" s="85">
        <f>+ROUND(N149*Parámetros!$C$106,0)</f>
        <v>0</v>
      </c>
      <c r="AA149" s="85">
        <f>+ROUND(O149*Parámetros!$C$107,0)</f>
        <v>1</v>
      </c>
      <c r="AB149" s="85">
        <f>+ROUND(P149*Parámetros!$C$108,0)</f>
        <v>2</v>
      </c>
      <c r="AC149" s="85">
        <f>+ROUND(Q149*Parámetros!$C$109,0)</f>
        <v>3</v>
      </c>
      <c r="AD149" s="85">
        <f>+ROUND(R149*Parámetros!$C$110,0)</f>
        <v>7</v>
      </c>
      <c r="AE149" s="85">
        <f>+ROUND(S149*Parámetros!$C$111,0)</f>
        <v>15</v>
      </c>
      <c r="AF149" s="85">
        <f>+ROUND(T149*Parámetros!$C$112,0)</f>
        <v>18</v>
      </c>
      <c r="AG149" s="85">
        <f>+ROUND(U149*Parámetros!$C$113,0)</f>
        <v>35</v>
      </c>
      <c r="AH149" s="85">
        <f t="shared" si="18"/>
        <v>81</v>
      </c>
      <c r="AI149" s="165">
        <f t="shared" si="13"/>
        <v>54</v>
      </c>
      <c r="AJ149" s="84">
        <f t="shared" si="15"/>
        <v>812</v>
      </c>
    </row>
    <row r="150" spans="1:36" x14ac:dyDescent="0.25">
      <c r="A150" s="19">
        <v>44032</v>
      </c>
      <c r="B150" s="162">
        <f t="shared" si="16"/>
        <v>140</v>
      </c>
      <c r="C150" s="81">
        <f>+'Modelo predictivo'!U147</f>
        <v>4310.8541489392519</v>
      </c>
      <c r="D150" s="84">
        <f>+$C150*'Estructura Poblacion'!C$19</f>
        <v>175.85460241153731</v>
      </c>
      <c r="E150" s="84">
        <f>+$C150*'Estructura Poblacion'!D$19</f>
        <v>289.20525386600929</v>
      </c>
      <c r="F150" s="84">
        <f>+$C150*'Estructura Poblacion'!E$19</f>
        <v>877.67673027363787</v>
      </c>
      <c r="G150" s="84">
        <f>+$C150*'Estructura Poblacion'!F$19</f>
        <v>1001.6887866711144</v>
      </c>
      <c r="H150" s="84">
        <f>+$C150*'Estructura Poblacion'!G$19</f>
        <v>802.09498451698028</v>
      </c>
      <c r="I150" s="84">
        <f>+$C150*'Estructura Poblacion'!H$19</f>
        <v>545.9283701446775</v>
      </c>
      <c r="J150" s="84">
        <f>+$C150*'Estructura Poblacion'!I$19</f>
        <v>290.37683682677897</v>
      </c>
      <c r="K150" s="84">
        <f>+$C150*'Estructura Poblacion'!J$19</f>
        <v>159.95036371908816</v>
      </c>
      <c r="L150" s="84">
        <f>+$C150*'Estructura Poblacion'!K$19</f>
        <v>168.07822050942821</v>
      </c>
      <c r="M150" s="164">
        <f>+ROUND(D150*Parámetros!$B$105,0)</f>
        <v>0</v>
      </c>
      <c r="N150" s="164">
        <f>+ROUND(E150*Parámetros!$B$106,0)</f>
        <v>1</v>
      </c>
      <c r="O150" s="164">
        <f>+ROUND(F150*Parámetros!$B$107,0)</f>
        <v>11</v>
      </c>
      <c r="P150" s="164">
        <f>+ROUND(G150*Parámetros!$B$108,0)</f>
        <v>32</v>
      </c>
      <c r="Q150" s="164">
        <f>+ROUND(H150*Parámetros!$B$109,0)</f>
        <v>39</v>
      </c>
      <c r="R150" s="164">
        <f>+ROUND(I150*Parámetros!$B$110,0)</f>
        <v>56</v>
      </c>
      <c r="S150" s="164">
        <f>+ROUND(J150*Parámetros!$B$111,0)</f>
        <v>48</v>
      </c>
      <c r="T150" s="164">
        <f>+ROUND(K150*Parámetros!$B$112,0)</f>
        <v>39</v>
      </c>
      <c r="U150" s="164">
        <f>+ROUND(L150*Parámetros!$B$113,0)</f>
        <v>46</v>
      </c>
      <c r="V150" s="164">
        <f t="shared" si="17"/>
        <v>272</v>
      </c>
      <c r="W150" s="164">
        <f t="shared" ref="W150:W213" si="19">+V138</f>
        <v>207</v>
      </c>
      <c r="X150" s="84">
        <f t="shared" si="14"/>
        <v>3054</v>
      </c>
      <c r="Y150" s="85">
        <f>+ROUND(M150*Parámetros!$C$105,0)</f>
        <v>0</v>
      </c>
      <c r="Z150" s="85">
        <f>+ROUND(N150*Parámetros!$C$106,0)</f>
        <v>0</v>
      </c>
      <c r="AA150" s="85">
        <f>+ROUND(O150*Parámetros!$C$107,0)</f>
        <v>1</v>
      </c>
      <c r="AB150" s="85">
        <f>+ROUND(P150*Parámetros!$C$108,0)</f>
        <v>2</v>
      </c>
      <c r="AC150" s="85">
        <f>+ROUND(Q150*Parámetros!$C$109,0)</f>
        <v>2</v>
      </c>
      <c r="AD150" s="85">
        <f>+ROUND(R150*Parámetros!$C$110,0)</f>
        <v>7</v>
      </c>
      <c r="AE150" s="85">
        <f>+ROUND(S150*Parámetros!$C$111,0)</f>
        <v>13</v>
      </c>
      <c r="AF150" s="85">
        <f>+ROUND(T150*Parámetros!$C$112,0)</f>
        <v>17</v>
      </c>
      <c r="AG150" s="85">
        <f>+ROUND(U150*Parámetros!$C$113,0)</f>
        <v>33</v>
      </c>
      <c r="AH150" s="85">
        <f t="shared" si="18"/>
        <v>75</v>
      </c>
      <c r="AI150" s="165">
        <f t="shared" ref="AI150:AI213" si="20">+AH138</f>
        <v>56</v>
      </c>
      <c r="AJ150" s="84">
        <f t="shared" si="15"/>
        <v>831</v>
      </c>
    </row>
    <row r="151" spans="1:36" x14ac:dyDescent="0.25">
      <c r="A151" s="19">
        <v>44033</v>
      </c>
      <c r="B151" s="162">
        <f t="shared" si="16"/>
        <v>141</v>
      </c>
      <c r="C151" s="81">
        <f>+'Modelo predictivo'!U148</f>
        <v>4407.1911506056786</v>
      </c>
      <c r="D151" s="84">
        <f>+$C151*'Estructura Poblacion'!C$19</f>
        <v>179.78452083147218</v>
      </c>
      <c r="E151" s="84">
        <f>+$C151*'Estructura Poblacion'!D$19</f>
        <v>295.66828092770766</v>
      </c>
      <c r="F151" s="84">
        <f>+$C151*'Estructura Poblacion'!E$19</f>
        <v>897.29064939631587</v>
      </c>
      <c r="G151" s="84">
        <f>+$C151*'Estructura Poblacion'!F$19</f>
        <v>1024.0740706488896</v>
      </c>
      <c r="H151" s="84">
        <f>+$C151*'Estructura Poblacion'!G$19</f>
        <v>820.01983727013101</v>
      </c>
      <c r="I151" s="84">
        <f>+$C151*'Estructura Poblacion'!H$19</f>
        <v>558.12852827745007</v>
      </c>
      <c r="J151" s="84">
        <f>+$C151*'Estructura Poblacion'!I$19</f>
        <v>296.8660458899426</v>
      </c>
      <c r="K151" s="84">
        <f>+$C151*'Estructura Poblacion'!J$19</f>
        <v>163.52486146913219</v>
      </c>
      <c r="L151" s="84">
        <f>+$C151*'Estructura Poblacion'!K$19</f>
        <v>171.83435589463747</v>
      </c>
      <c r="M151" s="164">
        <f>+ROUND(D151*Parámetros!$B$105,0)</f>
        <v>0</v>
      </c>
      <c r="N151" s="164">
        <f>+ROUND(E151*Parámetros!$B$106,0)</f>
        <v>1</v>
      </c>
      <c r="O151" s="164">
        <f>+ROUND(F151*Parámetros!$B$107,0)</f>
        <v>11</v>
      </c>
      <c r="P151" s="164">
        <f>+ROUND(G151*Parámetros!$B$108,0)</f>
        <v>33</v>
      </c>
      <c r="Q151" s="164">
        <f>+ROUND(H151*Parámetros!$B$109,0)</f>
        <v>40</v>
      </c>
      <c r="R151" s="164">
        <f>+ROUND(I151*Parámetros!$B$110,0)</f>
        <v>57</v>
      </c>
      <c r="S151" s="164">
        <f>+ROUND(J151*Parámetros!$B$111,0)</f>
        <v>49</v>
      </c>
      <c r="T151" s="164">
        <f>+ROUND(K151*Parámetros!$B$112,0)</f>
        <v>40</v>
      </c>
      <c r="U151" s="164">
        <f>+ROUND(L151*Parámetros!$B$113,0)</f>
        <v>47</v>
      </c>
      <c r="V151" s="164">
        <f t="shared" si="17"/>
        <v>278</v>
      </c>
      <c r="W151" s="164">
        <f t="shared" si="19"/>
        <v>214</v>
      </c>
      <c r="X151" s="84">
        <f t="shared" si="14"/>
        <v>3118</v>
      </c>
      <c r="Y151" s="85">
        <f>+ROUND(M151*Parámetros!$C$105,0)</f>
        <v>0</v>
      </c>
      <c r="Z151" s="85">
        <f>+ROUND(N151*Parámetros!$C$106,0)</f>
        <v>0</v>
      </c>
      <c r="AA151" s="85">
        <f>+ROUND(O151*Parámetros!$C$107,0)</f>
        <v>1</v>
      </c>
      <c r="AB151" s="85">
        <f>+ROUND(P151*Parámetros!$C$108,0)</f>
        <v>2</v>
      </c>
      <c r="AC151" s="85">
        <f>+ROUND(Q151*Parámetros!$C$109,0)</f>
        <v>3</v>
      </c>
      <c r="AD151" s="85">
        <f>+ROUND(R151*Parámetros!$C$110,0)</f>
        <v>7</v>
      </c>
      <c r="AE151" s="85">
        <f>+ROUND(S151*Parámetros!$C$111,0)</f>
        <v>13</v>
      </c>
      <c r="AF151" s="85">
        <f>+ROUND(T151*Parámetros!$C$112,0)</f>
        <v>17</v>
      </c>
      <c r="AG151" s="85">
        <f>+ROUND(U151*Parámetros!$C$113,0)</f>
        <v>33</v>
      </c>
      <c r="AH151" s="85">
        <f t="shared" si="18"/>
        <v>76</v>
      </c>
      <c r="AI151" s="165">
        <f t="shared" si="20"/>
        <v>57</v>
      </c>
      <c r="AJ151" s="84">
        <f t="shared" si="15"/>
        <v>850</v>
      </c>
    </row>
    <row r="152" spans="1:36" x14ac:dyDescent="0.25">
      <c r="A152" s="19">
        <v>44034</v>
      </c>
      <c r="B152" s="162">
        <f t="shared" si="16"/>
        <v>142</v>
      </c>
      <c r="C152" s="81">
        <f>+'Modelo predictivo'!U149</f>
        <v>4505.6310983151197</v>
      </c>
      <c r="D152" s="84">
        <f>+$C152*'Estructura Poblacion'!C$19</f>
        <v>183.80022567041135</v>
      </c>
      <c r="E152" s="84">
        <f>+$C152*'Estructura Poblacion'!D$19</f>
        <v>302.27238978508359</v>
      </c>
      <c r="F152" s="84">
        <f>+$C152*'Estructura Poblacion'!E$19</f>
        <v>917.33272190651428</v>
      </c>
      <c r="G152" s="84">
        <f>+$C152*'Estructura Poblacion'!F$19</f>
        <v>1046.9480042996724</v>
      </c>
      <c r="H152" s="84">
        <f>+$C152*'Estructura Poblacion'!G$19</f>
        <v>838.33597268224776</v>
      </c>
      <c r="I152" s="84">
        <f>+$C152*'Estructura Poblacion'!H$19</f>
        <v>570.59500437554914</v>
      </c>
      <c r="J152" s="84">
        <f>+$C152*'Estructura Poblacion'!I$19</f>
        <v>303.49690827722492</v>
      </c>
      <c r="K152" s="84">
        <f>+$C152*'Estructura Poblacion'!J$19</f>
        <v>167.17738713959301</v>
      </c>
      <c r="L152" s="84">
        <f>+$C152*'Estructura Poblacion'!K$19</f>
        <v>175.6724841788234</v>
      </c>
      <c r="M152" s="164">
        <f>+ROUND(D152*Parámetros!$B$105,0)</f>
        <v>0</v>
      </c>
      <c r="N152" s="164">
        <f>+ROUND(E152*Parámetros!$B$106,0)</f>
        <v>1</v>
      </c>
      <c r="O152" s="164">
        <f>+ROUND(F152*Parámetros!$B$107,0)</f>
        <v>11</v>
      </c>
      <c r="P152" s="164">
        <f>+ROUND(G152*Parámetros!$B$108,0)</f>
        <v>34</v>
      </c>
      <c r="Q152" s="164">
        <f>+ROUND(H152*Parámetros!$B$109,0)</f>
        <v>41</v>
      </c>
      <c r="R152" s="164">
        <f>+ROUND(I152*Parámetros!$B$110,0)</f>
        <v>58</v>
      </c>
      <c r="S152" s="164">
        <f>+ROUND(J152*Parámetros!$B$111,0)</f>
        <v>50</v>
      </c>
      <c r="T152" s="164">
        <f>+ROUND(K152*Parámetros!$B$112,0)</f>
        <v>41</v>
      </c>
      <c r="U152" s="164">
        <f>+ROUND(L152*Parámetros!$B$113,0)</f>
        <v>48</v>
      </c>
      <c r="V152" s="164">
        <f t="shared" si="17"/>
        <v>284</v>
      </c>
      <c r="W152" s="164">
        <f t="shared" si="19"/>
        <v>221</v>
      </c>
      <c r="X152" s="84">
        <f t="shared" si="14"/>
        <v>3181</v>
      </c>
      <c r="Y152" s="85">
        <f>+ROUND(M152*Parámetros!$C$105,0)</f>
        <v>0</v>
      </c>
      <c r="Z152" s="85">
        <f>+ROUND(N152*Parámetros!$C$106,0)</f>
        <v>0</v>
      </c>
      <c r="AA152" s="85">
        <f>+ROUND(O152*Parámetros!$C$107,0)</f>
        <v>1</v>
      </c>
      <c r="AB152" s="85">
        <f>+ROUND(P152*Parámetros!$C$108,0)</f>
        <v>2</v>
      </c>
      <c r="AC152" s="85">
        <f>+ROUND(Q152*Parámetros!$C$109,0)</f>
        <v>3</v>
      </c>
      <c r="AD152" s="85">
        <f>+ROUND(R152*Parámetros!$C$110,0)</f>
        <v>7</v>
      </c>
      <c r="AE152" s="85">
        <f>+ROUND(S152*Parámetros!$C$111,0)</f>
        <v>14</v>
      </c>
      <c r="AF152" s="85">
        <f>+ROUND(T152*Parámetros!$C$112,0)</f>
        <v>18</v>
      </c>
      <c r="AG152" s="85">
        <f>+ROUND(U152*Parámetros!$C$113,0)</f>
        <v>34</v>
      </c>
      <c r="AH152" s="85">
        <f t="shared" si="18"/>
        <v>79</v>
      </c>
      <c r="AI152" s="165">
        <f t="shared" si="20"/>
        <v>59</v>
      </c>
      <c r="AJ152" s="84">
        <f t="shared" si="15"/>
        <v>870</v>
      </c>
    </row>
    <row r="153" spans="1:36" x14ac:dyDescent="0.25">
      <c r="A153" s="19">
        <v>44035</v>
      </c>
      <c r="B153" s="162">
        <f t="shared" si="16"/>
        <v>143</v>
      </c>
      <c r="C153" s="81">
        <f>+'Modelo predictivo'!U150</f>
        <v>4606.2176185697317</v>
      </c>
      <c r="D153" s="84">
        <f>+$C153*'Estructura Poblacion'!C$19</f>
        <v>187.90349660378016</v>
      </c>
      <c r="E153" s="84">
        <f>+$C153*'Estructura Poblacion'!D$19</f>
        <v>309.02050723946132</v>
      </c>
      <c r="F153" s="84">
        <f>+$C153*'Estructura Poblacion'!E$19</f>
        <v>937.8118300267447</v>
      </c>
      <c r="G153" s="84">
        <f>+$C153*'Estructura Poblacion'!F$19</f>
        <v>1070.3207248669189</v>
      </c>
      <c r="H153" s="84">
        <f>+$C153*'Estructura Poblacion'!G$19</f>
        <v>857.05150807703546</v>
      </c>
      <c r="I153" s="84">
        <f>+$C153*'Estructura Poblacion'!H$19</f>
        <v>583.33332331743145</v>
      </c>
      <c r="J153" s="84">
        <f>+$C153*'Estructura Poblacion'!I$19</f>
        <v>310.27236264654846</v>
      </c>
      <c r="K153" s="84">
        <f>+$C153*'Estructura Poblacion'!J$19</f>
        <v>170.90955945257221</v>
      </c>
      <c r="L153" s="84">
        <f>+$C153*'Estructura Poblacion'!K$19</f>
        <v>179.5943063392393</v>
      </c>
      <c r="M153" s="164">
        <f>+ROUND(D153*Parámetros!$B$105,0)</f>
        <v>0</v>
      </c>
      <c r="N153" s="164">
        <f>+ROUND(E153*Parámetros!$B$106,0)</f>
        <v>1</v>
      </c>
      <c r="O153" s="164">
        <f>+ROUND(F153*Parámetros!$B$107,0)</f>
        <v>11</v>
      </c>
      <c r="P153" s="164">
        <f>+ROUND(G153*Parámetros!$B$108,0)</f>
        <v>34</v>
      </c>
      <c r="Q153" s="164">
        <f>+ROUND(H153*Parámetros!$B$109,0)</f>
        <v>42</v>
      </c>
      <c r="R153" s="164">
        <f>+ROUND(I153*Parámetros!$B$110,0)</f>
        <v>59</v>
      </c>
      <c r="S153" s="164">
        <f>+ROUND(J153*Parámetros!$B$111,0)</f>
        <v>52</v>
      </c>
      <c r="T153" s="164">
        <f>+ROUND(K153*Parámetros!$B$112,0)</f>
        <v>42</v>
      </c>
      <c r="U153" s="164">
        <f>+ROUND(L153*Parámetros!$B$113,0)</f>
        <v>49</v>
      </c>
      <c r="V153" s="164">
        <f t="shared" si="17"/>
        <v>290</v>
      </c>
      <c r="W153" s="164">
        <f t="shared" si="19"/>
        <v>230</v>
      </c>
      <c r="X153" s="84">
        <f t="shared" si="14"/>
        <v>3241</v>
      </c>
      <c r="Y153" s="85">
        <f>+ROUND(M153*Parámetros!$C$105,0)</f>
        <v>0</v>
      </c>
      <c r="Z153" s="85">
        <f>+ROUND(N153*Parámetros!$C$106,0)</f>
        <v>0</v>
      </c>
      <c r="AA153" s="85">
        <f>+ROUND(O153*Parámetros!$C$107,0)</f>
        <v>1</v>
      </c>
      <c r="AB153" s="85">
        <f>+ROUND(P153*Parámetros!$C$108,0)</f>
        <v>2</v>
      </c>
      <c r="AC153" s="85">
        <f>+ROUND(Q153*Parámetros!$C$109,0)</f>
        <v>3</v>
      </c>
      <c r="AD153" s="85">
        <f>+ROUND(R153*Parámetros!$C$110,0)</f>
        <v>7</v>
      </c>
      <c r="AE153" s="85">
        <f>+ROUND(S153*Parámetros!$C$111,0)</f>
        <v>14</v>
      </c>
      <c r="AF153" s="85">
        <f>+ROUND(T153*Parámetros!$C$112,0)</f>
        <v>18</v>
      </c>
      <c r="AG153" s="85">
        <f>+ROUND(U153*Parámetros!$C$113,0)</f>
        <v>35</v>
      </c>
      <c r="AH153" s="85">
        <f t="shared" si="18"/>
        <v>80</v>
      </c>
      <c r="AI153" s="165">
        <f t="shared" si="20"/>
        <v>62</v>
      </c>
      <c r="AJ153" s="84">
        <f t="shared" si="15"/>
        <v>888</v>
      </c>
    </row>
    <row r="154" spans="1:36" x14ac:dyDescent="0.25">
      <c r="A154" s="19">
        <v>44036</v>
      </c>
      <c r="B154" s="162">
        <f t="shared" si="16"/>
        <v>144</v>
      </c>
      <c r="C154" s="81">
        <f>+'Modelo predictivo'!U151</f>
        <v>4708.9951383918524</v>
      </c>
      <c r="D154" s="84">
        <f>+$C154*'Estructura Poblacion'!C$19</f>
        <v>192.09614596298204</v>
      </c>
      <c r="E154" s="84">
        <f>+$C154*'Estructura Poblacion'!D$19</f>
        <v>315.91561379721605</v>
      </c>
      <c r="F154" s="84">
        <f>+$C154*'Estructura Poblacion'!E$19</f>
        <v>958.73701896298121</v>
      </c>
      <c r="G154" s="84">
        <f>+$C154*'Estructura Poblacion'!F$19</f>
        <v>1094.20255560643</v>
      </c>
      <c r="H154" s="84">
        <f>+$C154*'Estructura Poblacion'!G$19</f>
        <v>876.17470972622652</v>
      </c>
      <c r="I154" s="84">
        <f>+$C154*'Estructura Poblacion'!H$19</f>
        <v>596.34911135976392</v>
      </c>
      <c r="J154" s="84">
        <f>+$C154*'Estructura Poblacion'!I$19</f>
        <v>317.19540157844841</v>
      </c>
      <c r="K154" s="84">
        <f>+$C154*'Estructura Poblacion'!J$19</f>
        <v>174.72302683275234</v>
      </c>
      <c r="L154" s="84">
        <f>+$C154*'Estructura Poblacion'!K$19</f>
        <v>183.60155456505208</v>
      </c>
      <c r="M154" s="164">
        <f>+ROUND(D154*Parámetros!$B$105,0)</f>
        <v>0</v>
      </c>
      <c r="N154" s="164">
        <f>+ROUND(E154*Parámetros!$B$106,0)</f>
        <v>1</v>
      </c>
      <c r="O154" s="164">
        <f>+ROUND(F154*Parámetros!$B$107,0)</f>
        <v>12</v>
      </c>
      <c r="P154" s="164">
        <f>+ROUND(G154*Parámetros!$B$108,0)</f>
        <v>35</v>
      </c>
      <c r="Q154" s="164">
        <f>+ROUND(H154*Parámetros!$B$109,0)</f>
        <v>43</v>
      </c>
      <c r="R154" s="164">
        <f>+ROUND(I154*Parámetros!$B$110,0)</f>
        <v>61</v>
      </c>
      <c r="S154" s="164">
        <f>+ROUND(J154*Parámetros!$B$111,0)</f>
        <v>53</v>
      </c>
      <c r="T154" s="164">
        <f>+ROUND(K154*Parámetros!$B$112,0)</f>
        <v>42</v>
      </c>
      <c r="U154" s="164">
        <f>+ROUND(L154*Parámetros!$B$113,0)</f>
        <v>50</v>
      </c>
      <c r="V154" s="164">
        <f t="shared" si="17"/>
        <v>297</v>
      </c>
      <c r="W154" s="164">
        <f t="shared" si="19"/>
        <v>238</v>
      </c>
      <c r="X154" s="84">
        <f t="shared" si="14"/>
        <v>3300</v>
      </c>
      <c r="Y154" s="85">
        <f>+ROUND(M154*Parámetros!$C$105,0)</f>
        <v>0</v>
      </c>
      <c r="Z154" s="85">
        <f>+ROUND(N154*Parámetros!$C$106,0)</f>
        <v>0</v>
      </c>
      <c r="AA154" s="85">
        <f>+ROUND(O154*Parámetros!$C$107,0)</f>
        <v>1</v>
      </c>
      <c r="AB154" s="85">
        <f>+ROUND(P154*Parámetros!$C$108,0)</f>
        <v>2</v>
      </c>
      <c r="AC154" s="85">
        <f>+ROUND(Q154*Parámetros!$C$109,0)</f>
        <v>3</v>
      </c>
      <c r="AD154" s="85">
        <f>+ROUND(R154*Parámetros!$C$110,0)</f>
        <v>7</v>
      </c>
      <c r="AE154" s="85">
        <f>+ROUND(S154*Parámetros!$C$111,0)</f>
        <v>15</v>
      </c>
      <c r="AF154" s="85">
        <f>+ROUND(T154*Parámetros!$C$112,0)</f>
        <v>18</v>
      </c>
      <c r="AG154" s="85">
        <f>+ROUND(U154*Parámetros!$C$113,0)</f>
        <v>35</v>
      </c>
      <c r="AH154" s="85">
        <f t="shared" si="18"/>
        <v>81</v>
      </c>
      <c r="AI154" s="165">
        <f t="shared" si="20"/>
        <v>64</v>
      </c>
      <c r="AJ154" s="84">
        <f t="shared" si="15"/>
        <v>905</v>
      </c>
    </row>
    <row r="155" spans="1:36" x14ac:dyDescent="0.25">
      <c r="A155" s="19">
        <v>44037</v>
      </c>
      <c r="B155" s="162">
        <f t="shared" si="16"/>
        <v>145</v>
      </c>
      <c r="C155" s="81">
        <f>+'Modelo predictivo'!U152</f>
        <v>4814.0088950842619</v>
      </c>
      <c r="D155" s="84">
        <f>+$C155*'Estructura Poblacion'!C$19</f>
        <v>196.38001913355305</v>
      </c>
      <c r="E155" s="84">
        <f>+$C155*'Estructura Poblacion'!D$19</f>
        <v>322.96074432456749</v>
      </c>
      <c r="F155" s="84">
        <f>+$C155*'Estructura Poblacion'!E$19</f>
        <v>980.11749889181965</v>
      </c>
      <c r="G155" s="84">
        <f>+$C155*'Estructura Poblacion'!F$19</f>
        <v>1118.6040080542887</v>
      </c>
      <c r="H155" s="84">
        <f>+$C155*'Estructura Poblacion'!G$19</f>
        <v>895.71399466561479</v>
      </c>
      <c r="I155" s="84">
        <f>+$C155*'Estructura Poblacion'!H$19</f>
        <v>609.64809737346695</v>
      </c>
      <c r="J155" s="84">
        <f>+$C155*'Estructura Poblacion'!I$19</f>
        <v>324.26907223351856</v>
      </c>
      <c r="K155" s="84">
        <f>+$C155*'Estructura Poblacion'!J$19</f>
        <v>178.61946776954252</v>
      </c>
      <c r="L155" s="84">
        <f>+$C155*'Estructura Poblacion'!K$19</f>
        <v>187.69599263789047</v>
      </c>
      <c r="M155" s="164">
        <f>+ROUND(D155*Parámetros!$B$105,0)</f>
        <v>0</v>
      </c>
      <c r="N155" s="164">
        <f>+ROUND(E155*Parámetros!$B$106,0)</f>
        <v>1</v>
      </c>
      <c r="O155" s="164">
        <f>+ROUND(F155*Parámetros!$B$107,0)</f>
        <v>12</v>
      </c>
      <c r="P155" s="164">
        <f>+ROUND(G155*Parámetros!$B$108,0)</f>
        <v>36</v>
      </c>
      <c r="Q155" s="164">
        <f>+ROUND(H155*Parámetros!$B$109,0)</f>
        <v>44</v>
      </c>
      <c r="R155" s="164">
        <f>+ROUND(I155*Parámetros!$B$110,0)</f>
        <v>62</v>
      </c>
      <c r="S155" s="164">
        <f>+ROUND(J155*Parámetros!$B$111,0)</f>
        <v>54</v>
      </c>
      <c r="T155" s="164">
        <f>+ROUND(K155*Parámetros!$B$112,0)</f>
        <v>43</v>
      </c>
      <c r="U155" s="164">
        <f>+ROUND(L155*Parámetros!$B$113,0)</f>
        <v>51</v>
      </c>
      <c r="V155" s="164">
        <f t="shared" si="17"/>
        <v>303</v>
      </c>
      <c r="W155" s="164">
        <f t="shared" si="19"/>
        <v>243</v>
      </c>
      <c r="X155" s="84">
        <f t="shared" si="14"/>
        <v>3360</v>
      </c>
      <c r="Y155" s="85">
        <f>+ROUND(M155*Parámetros!$C$105,0)</f>
        <v>0</v>
      </c>
      <c r="Z155" s="85">
        <f>+ROUND(N155*Parámetros!$C$106,0)</f>
        <v>0</v>
      </c>
      <c r="AA155" s="85">
        <f>+ROUND(O155*Parámetros!$C$107,0)</f>
        <v>1</v>
      </c>
      <c r="AB155" s="85">
        <f>+ROUND(P155*Parámetros!$C$108,0)</f>
        <v>2</v>
      </c>
      <c r="AC155" s="85">
        <f>+ROUND(Q155*Parámetros!$C$109,0)</f>
        <v>3</v>
      </c>
      <c r="AD155" s="85">
        <f>+ROUND(R155*Parámetros!$C$110,0)</f>
        <v>8</v>
      </c>
      <c r="AE155" s="85">
        <f>+ROUND(S155*Parámetros!$C$111,0)</f>
        <v>15</v>
      </c>
      <c r="AF155" s="85">
        <f>+ROUND(T155*Parámetros!$C$112,0)</f>
        <v>19</v>
      </c>
      <c r="AG155" s="85">
        <f>+ROUND(U155*Parámetros!$C$113,0)</f>
        <v>36</v>
      </c>
      <c r="AH155" s="85">
        <f t="shared" si="18"/>
        <v>84</v>
      </c>
      <c r="AI155" s="165">
        <f t="shared" si="20"/>
        <v>65</v>
      </c>
      <c r="AJ155" s="84">
        <f t="shared" si="15"/>
        <v>924</v>
      </c>
    </row>
    <row r="156" spans="1:36" x14ac:dyDescent="0.25">
      <c r="A156" s="19">
        <v>44038</v>
      </c>
      <c r="B156" s="162">
        <f t="shared" si="16"/>
        <v>146</v>
      </c>
      <c r="C156" s="81">
        <f>+'Modelo predictivo'!U153</f>
        <v>4921.3049459084868</v>
      </c>
      <c r="D156" s="84">
        <f>+$C156*'Estructura Poblacion'!C$19</f>
        <v>200.75699494997335</v>
      </c>
      <c r="E156" s="84">
        <f>+$C156*'Estructura Poblacion'!D$19</f>
        <v>330.15898869687493</v>
      </c>
      <c r="F156" s="84">
        <f>+$C156*'Estructura Poblacion'!E$19</f>
        <v>1001.9626469309505</v>
      </c>
      <c r="G156" s="84">
        <f>+$C156*'Estructura Poblacion'!F$19</f>
        <v>1143.5357842757519</v>
      </c>
      <c r="H156" s="84">
        <f>+$C156*'Estructura Poblacion'!G$19</f>
        <v>915.67793249583963</v>
      </c>
      <c r="I156" s="84">
        <f>+$C156*'Estructura Poblacion'!H$19</f>
        <v>623.23611406937925</v>
      </c>
      <c r="J156" s="84">
        <f>+$C156*'Estructura Poblacion'!I$19</f>
        <v>331.49647700433644</v>
      </c>
      <c r="K156" s="84">
        <f>+$C156*'Estructura Poblacion'!J$19</f>
        <v>182.60059117618329</v>
      </c>
      <c r="L156" s="84">
        <f>+$C156*'Estructura Poblacion'!K$19</f>
        <v>191.87941630919758</v>
      </c>
      <c r="M156" s="164">
        <f>+ROUND(D156*Parámetros!$B$105,0)</f>
        <v>0</v>
      </c>
      <c r="N156" s="164">
        <f>+ROUND(E156*Parámetros!$B$106,0)</f>
        <v>1</v>
      </c>
      <c r="O156" s="164">
        <f>+ROUND(F156*Parámetros!$B$107,0)</f>
        <v>12</v>
      </c>
      <c r="P156" s="164">
        <f>+ROUND(G156*Parámetros!$B$108,0)</f>
        <v>37</v>
      </c>
      <c r="Q156" s="164">
        <f>+ROUND(H156*Parámetros!$B$109,0)</f>
        <v>45</v>
      </c>
      <c r="R156" s="164">
        <f>+ROUND(I156*Parámetros!$B$110,0)</f>
        <v>64</v>
      </c>
      <c r="S156" s="164">
        <f>+ROUND(J156*Parámetros!$B$111,0)</f>
        <v>55</v>
      </c>
      <c r="T156" s="164">
        <f>+ROUND(K156*Parámetros!$B$112,0)</f>
        <v>44</v>
      </c>
      <c r="U156" s="164">
        <f>+ROUND(L156*Parámetros!$B$113,0)</f>
        <v>52</v>
      </c>
      <c r="V156" s="164">
        <f t="shared" si="17"/>
        <v>310</v>
      </c>
      <c r="W156" s="164">
        <f t="shared" si="19"/>
        <v>250</v>
      </c>
      <c r="X156" s="84">
        <f t="shared" si="14"/>
        <v>3420</v>
      </c>
      <c r="Y156" s="85">
        <f>+ROUND(M156*Parámetros!$C$105,0)</f>
        <v>0</v>
      </c>
      <c r="Z156" s="85">
        <f>+ROUND(N156*Parámetros!$C$106,0)</f>
        <v>0</v>
      </c>
      <c r="AA156" s="85">
        <f>+ROUND(O156*Parámetros!$C$107,0)</f>
        <v>1</v>
      </c>
      <c r="AB156" s="85">
        <f>+ROUND(P156*Parámetros!$C$108,0)</f>
        <v>2</v>
      </c>
      <c r="AC156" s="85">
        <f>+ROUND(Q156*Parámetros!$C$109,0)</f>
        <v>3</v>
      </c>
      <c r="AD156" s="85">
        <f>+ROUND(R156*Parámetros!$C$110,0)</f>
        <v>8</v>
      </c>
      <c r="AE156" s="85">
        <f>+ROUND(S156*Parámetros!$C$111,0)</f>
        <v>15</v>
      </c>
      <c r="AF156" s="85">
        <f>+ROUND(T156*Parámetros!$C$112,0)</f>
        <v>19</v>
      </c>
      <c r="AG156" s="85">
        <f>+ROUND(U156*Parámetros!$C$113,0)</f>
        <v>37</v>
      </c>
      <c r="AH156" s="85">
        <f t="shared" si="18"/>
        <v>85</v>
      </c>
      <c r="AI156" s="165">
        <f t="shared" si="20"/>
        <v>69</v>
      </c>
      <c r="AJ156" s="84">
        <f t="shared" si="15"/>
        <v>940</v>
      </c>
    </row>
    <row r="157" spans="1:36" x14ac:dyDescent="0.25">
      <c r="A157" s="19">
        <v>44039</v>
      </c>
      <c r="B157" s="162">
        <f t="shared" si="16"/>
        <v>147</v>
      </c>
      <c r="C157" s="81">
        <f>+'Modelo predictivo'!U154</f>
        <v>5512.2693764269352</v>
      </c>
      <c r="D157" s="84">
        <f>+$C157*'Estructura Poblacion'!C$19</f>
        <v>224.86447142160353</v>
      </c>
      <c r="E157" s="84">
        <f>+$C157*'Estructura Poblacion'!D$19</f>
        <v>369.80542818402955</v>
      </c>
      <c r="F157" s="84">
        <f>+$C157*'Estructura Poblacion'!E$19</f>
        <v>1122.2811989313893</v>
      </c>
      <c r="G157" s="84">
        <f>+$C157*'Estructura Poblacion'!F$19</f>
        <v>1280.854845167077</v>
      </c>
      <c r="H157" s="84">
        <f>+$C157*'Estructura Poblacion'!G$19</f>
        <v>1025.6351682013012</v>
      </c>
      <c r="I157" s="84">
        <f>+$C157*'Estructura Poblacion'!H$19</f>
        <v>698.07609640694</v>
      </c>
      <c r="J157" s="84">
        <f>+$C157*'Estructura Poblacion'!I$19</f>
        <v>371.30352592834402</v>
      </c>
      <c r="K157" s="84">
        <f>+$C157*'Estructura Poblacion'!J$19</f>
        <v>204.52779454253445</v>
      </c>
      <c r="L157" s="84">
        <f>+$C157*'Estructura Poblacion'!K$19</f>
        <v>214.92084764371617</v>
      </c>
      <c r="M157" s="164">
        <f>+ROUND(D157*Parámetros!$B$105,0)</f>
        <v>0</v>
      </c>
      <c r="N157" s="164">
        <f>+ROUND(E157*Parámetros!$B$106,0)</f>
        <v>1</v>
      </c>
      <c r="O157" s="164">
        <f>+ROUND(F157*Parámetros!$B$107,0)</f>
        <v>13</v>
      </c>
      <c r="P157" s="164">
        <f>+ROUND(G157*Parámetros!$B$108,0)</f>
        <v>41</v>
      </c>
      <c r="Q157" s="164">
        <f>+ROUND(H157*Parámetros!$B$109,0)</f>
        <v>50</v>
      </c>
      <c r="R157" s="164">
        <f>+ROUND(I157*Parámetros!$B$110,0)</f>
        <v>71</v>
      </c>
      <c r="S157" s="164">
        <f>+ROUND(J157*Parámetros!$B$111,0)</f>
        <v>62</v>
      </c>
      <c r="T157" s="164">
        <f>+ROUND(K157*Parámetros!$B$112,0)</f>
        <v>50</v>
      </c>
      <c r="U157" s="164">
        <f>+ROUND(L157*Parámetros!$B$113,0)</f>
        <v>59</v>
      </c>
      <c r="V157" s="164">
        <f t="shared" si="17"/>
        <v>347</v>
      </c>
      <c r="W157" s="164">
        <f t="shared" si="19"/>
        <v>259</v>
      </c>
      <c r="X157" s="84">
        <f t="shared" si="14"/>
        <v>3508</v>
      </c>
      <c r="Y157" s="85">
        <f>+ROUND(M157*Parámetros!$C$105,0)</f>
        <v>0</v>
      </c>
      <c r="Z157" s="85">
        <f>+ROUND(N157*Parámetros!$C$106,0)</f>
        <v>0</v>
      </c>
      <c r="AA157" s="85">
        <f>+ROUND(O157*Parámetros!$C$107,0)</f>
        <v>1</v>
      </c>
      <c r="AB157" s="85">
        <f>+ROUND(P157*Parámetros!$C$108,0)</f>
        <v>2</v>
      </c>
      <c r="AC157" s="85">
        <f>+ROUND(Q157*Parámetros!$C$109,0)</f>
        <v>3</v>
      </c>
      <c r="AD157" s="85">
        <f>+ROUND(R157*Parámetros!$C$110,0)</f>
        <v>9</v>
      </c>
      <c r="AE157" s="85">
        <f>+ROUND(S157*Parámetros!$C$111,0)</f>
        <v>17</v>
      </c>
      <c r="AF157" s="85">
        <f>+ROUND(T157*Parámetros!$C$112,0)</f>
        <v>22</v>
      </c>
      <c r="AG157" s="85">
        <f>+ROUND(U157*Parámetros!$C$113,0)</f>
        <v>42</v>
      </c>
      <c r="AH157" s="85">
        <f t="shared" si="18"/>
        <v>96</v>
      </c>
      <c r="AI157" s="165">
        <f t="shared" si="20"/>
        <v>71</v>
      </c>
      <c r="AJ157" s="84">
        <f t="shared" si="15"/>
        <v>965</v>
      </c>
    </row>
    <row r="158" spans="1:36" x14ac:dyDescent="0.25">
      <c r="A158" s="19">
        <v>44040</v>
      </c>
      <c r="B158" s="162">
        <f t="shared" si="16"/>
        <v>148</v>
      </c>
      <c r="C158" s="81">
        <f>+'Modelo predictivo'!U155</f>
        <v>5684.3933005407453</v>
      </c>
      <c r="D158" s="84">
        <f>+$C158*'Estructura Poblacion'!C$19</f>
        <v>231.8859996836988</v>
      </c>
      <c r="E158" s="84">
        <f>+$C158*'Estructura Poblacion'!D$19</f>
        <v>381.35282492952069</v>
      </c>
      <c r="F158" s="84">
        <f>+$C158*'Estructura Poblacion'!E$19</f>
        <v>1157.3251038510789</v>
      </c>
      <c r="G158" s="84">
        <f>+$C158*'Estructura Poblacion'!F$19</f>
        <v>1320.850307492115</v>
      </c>
      <c r="H158" s="84">
        <f>+$C158*'Estructura Poblacion'!G$19</f>
        <v>1057.6612427278635</v>
      </c>
      <c r="I158" s="84">
        <f>+$C158*'Estructura Poblacion'!H$19</f>
        <v>719.87394205603971</v>
      </c>
      <c r="J158" s="84">
        <f>+$C158*'Estructura Poblacion'!I$19</f>
        <v>382.89770167624755</v>
      </c>
      <c r="K158" s="84">
        <f>+$C158*'Estructura Poblacion'!J$19</f>
        <v>210.91429784688194</v>
      </c>
      <c r="L158" s="84">
        <f>+$C158*'Estructura Poblacion'!K$19</f>
        <v>221.63188027729942</v>
      </c>
      <c r="M158" s="164">
        <f>+ROUND(D158*Parámetros!$B$105,0)</f>
        <v>0</v>
      </c>
      <c r="N158" s="164">
        <f>+ROUND(E158*Parámetros!$B$106,0)</f>
        <v>1</v>
      </c>
      <c r="O158" s="164">
        <f>+ROUND(F158*Parámetros!$B$107,0)</f>
        <v>14</v>
      </c>
      <c r="P158" s="164">
        <f>+ROUND(G158*Parámetros!$B$108,0)</f>
        <v>42</v>
      </c>
      <c r="Q158" s="164">
        <f>+ROUND(H158*Parámetros!$B$109,0)</f>
        <v>52</v>
      </c>
      <c r="R158" s="164">
        <f>+ROUND(I158*Parámetros!$B$110,0)</f>
        <v>73</v>
      </c>
      <c r="S158" s="164">
        <f>+ROUND(J158*Parámetros!$B$111,0)</f>
        <v>64</v>
      </c>
      <c r="T158" s="164">
        <f>+ROUND(K158*Parámetros!$B$112,0)</f>
        <v>51</v>
      </c>
      <c r="U158" s="164">
        <f>+ROUND(L158*Parámetros!$B$113,0)</f>
        <v>61</v>
      </c>
      <c r="V158" s="164">
        <f t="shared" si="17"/>
        <v>358</v>
      </c>
      <c r="W158" s="164">
        <f t="shared" si="19"/>
        <v>267</v>
      </c>
      <c r="X158" s="84">
        <f t="shared" si="14"/>
        <v>3599</v>
      </c>
      <c r="Y158" s="85">
        <f>+ROUND(M158*Parámetros!$C$105,0)</f>
        <v>0</v>
      </c>
      <c r="Z158" s="85">
        <f>+ROUND(N158*Parámetros!$C$106,0)</f>
        <v>0</v>
      </c>
      <c r="AA158" s="85">
        <f>+ROUND(O158*Parámetros!$C$107,0)</f>
        <v>1</v>
      </c>
      <c r="AB158" s="85">
        <f>+ROUND(P158*Parámetros!$C$108,0)</f>
        <v>2</v>
      </c>
      <c r="AC158" s="85">
        <f>+ROUND(Q158*Parámetros!$C$109,0)</f>
        <v>3</v>
      </c>
      <c r="AD158" s="85">
        <f>+ROUND(R158*Parámetros!$C$110,0)</f>
        <v>9</v>
      </c>
      <c r="AE158" s="85">
        <f>+ROUND(S158*Parámetros!$C$111,0)</f>
        <v>18</v>
      </c>
      <c r="AF158" s="85">
        <f>+ROUND(T158*Parámetros!$C$112,0)</f>
        <v>22</v>
      </c>
      <c r="AG158" s="85">
        <f>+ROUND(U158*Parámetros!$C$113,0)</f>
        <v>43</v>
      </c>
      <c r="AH158" s="85">
        <f t="shared" si="18"/>
        <v>98</v>
      </c>
      <c r="AI158" s="165">
        <f t="shared" si="20"/>
        <v>73</v>
      </c>
      <c r="AJ158" s="84">
        <f t="shared" si="15"/>
        <v>990</v>
      </c>
    </row>
    <row r="159" spans="1:36" x14ac:dyDescent="0.25">
      <c r="A159" s="19">
        <v>44041</v>
      </c>
      <c r="B159" s="162">
        <f t="shared" si="16"/>
        <v>149</v>
      </c>
      <c r="C159" s="81">
        <f>+'Modelo predictivo'!U156</f>
        <v>5861.7965513691306</v>
      </c>
      <c r="D159" s="84">
        <f>+$C159*'Estructura Poblacion'!C$19</f>
        <v>239.12288988296859</v>
      </c>
      <c r="E159" s="84">
        <f>+$C159*'Estructura Poblacion'!D$19</f>
        <v>393.25439951772688</v>
      </c>
      <c r="F159" s="84">
        <f>+$C159*'Estructura Poblacion'!E$19</f>
        <v>1193.4438635556455</v>
      </c>
      <c r="G159" s="84">
        <f>+$C159*'Estructura Poblacion'!F$19</f>
        <v>1362.0724970940348</v>
      </c>
      <c r="H159" s="84">
        <f>+$C159*'Estructura Poblacion'!G$19</f>
        <v>1090.6696101674042</v>
      </c>
      <c r="I159" s="84">
        <f>+$C159*'Estructura Poblacion'!H$19</f>
        <v>742.34036384554486</v>
      </c>
      <c r="J159" s="84">
        <f>+$C159*'Estructura Poblacion'!I$19</f>
        <v>394.84749005658739</v>
      </c>
      <c r="K159" s="84">
        <f>+$C159*'Estructura Poblacion'!J$19</f>
        <v>217.49668581793662</v>
      </c>
      <c r="L159" s="84">
        <f>+$C159*'Estructura Poblacion'!K$19</f>
        <v>228.54875143128172</v>
      </c>
      <c r="M159" s="164">
        <f>+ROUND(D159*Parámetros!$B$105,0)</f>
        <v>0</v>
      </c>
      <c r="N159" s="164">
        <f>+ROUND(E159*Parámetros!$B$106,0)</f>
        <v>1</v>
      </c>
      <c r="O159" s="164">
        <f>+ROUND(F159*Parámetros!$B$107,0)</f>
        <v>14</v>
      </c>
      <c r="P159" s="164">
        <f>+ROUND(G159*Parámetros!$B$108,0)</f>
        <v>44</v>
      </c>
      <c r="Q159" s="164">
        <f>+ROUND(H159*Parámetros!$B$109,0)</f>
        <v>53</v>
      </c>
      <c r="R159" s="164">
        <f>+ROUND(I159*Parámetros!$B$110,0)</f>
        <v>76</v>
      </c>
      <c r="S159" s="164">
        <f>+ROUND(J159*Parámetros!$B$111,0)</f>
        <v>66</v>
      </c>
      <c r="T159" s="164">
        <f>+ROUND(K159*Parámetros!$B$112,0)</f>
        <v>53</v>
      </c>
      <c r="U159" s="164">
        <f>+ROUND(L159*Parámetros!$B$113,0)</f>
        <v>62</v>
      </c>
      <c r="V159" s="164">
        <f t="shared" si="17"/>
        <v>369</v>
      </c>
      <c r="W159" s="164">
        <f t="shared" si="19"/>
        <v>278</v>
      </c>
      <c r="X159" s="84">
        <f t="shared" si="14"/>
        <v>3690</v>
      </c>
      <c r="Y159" s="85">
        <f>+ROUND(M159*Parámetros!$C$105,0)</f>
        <v>0</v>
      </c>
      <c r="Z159" s="85">
        <f>+ROUND(N159*Parámetros!$C$106,0)</f>
        <v>0</v>
      </c>
      <c r="AA159" s="85">
        <f>+ROUND(O159*Parámetros!$C$107,0)</f>
        <v>1</v>
      </c>
      <c r="AB159" s="85">
        <f>+ROUND(P159*Parámetros!$C$108,0)</f>
        <v>2</v>
      </c>
      <c r="AC159" s="85">
        <f>+ROUND(Q159*Parámetros!$C$109,0)</f>
        <v>3</v>
      </c>
      <c r="AD159" s="85">
        <f>+ROUND(R159*Parámetros!$C$110,0)</f>
        <v>9</v>
      </c>
      <c r="AE159" s="85">
        <f>+ROUND(S159*Parámetros!$C$111,0)</f>
        <v>18</v>
      </c>
      <c r="AF159" s="85">
        <f>+ROUND(T159*Parámetros!$C$112,0)</f>
        <v>23</v>
      </c>
      <c r="AG159" s="85">
        <f>+ROUND(U159*Parámetros!$C$113,0)</f>
        <v>44</v>
      </c>
      <c r="AH159" s="85">
        <f t="shared" si="18"/>
        <v>100</v>
      </c>
      <c r="AI159" s="165">
        <f t="shared" si="20"/>
        <v>76</v>
      </c>
      <c r="AJ159" s="84">
        <f t="shared" si="15"/>
        <v>1014</v>
      </c>
    </row>
    <row r="160" spans="1:36" x14ac:dyDescent="0.25">
      <c r="A160" s="19">
        <v>44042</v>
      </c>
      <c r="B160" s="162">
        <f t="shared" si="16"/>
        <v>150</v>
      </c>
      <c r="C160" s="81">
        <f>+'Modelo predictivo'!U157</f>
        <v>6044.6349650844932</v>
      </c>
      <c r="D160" s="84">
        <f>+$C160*'Estructura Poblacion'!C$19</f>
        <v>246.58149911413057</v>
      </c>
      <c r="E160" s="84">
        <f>+$C160*'Estructura Poblacion'!D$19</f>
        <v>405.52060663772909</v>
      </c>
      <c r="F160" s="84">
        <f>+$C160*'Estructura Poblacion'!E$19</f>
        <v>1230.6692058135377</v>
      </c>
      <c r="G160" s="84">
        <f>+$C160*'Estructura Poblacion'!F$19</f>
        <v>1404.5576247424565</v>
      </c>
      <c r="H160" s="84">
        <f>+$C160*'Estructura Poblacion'!G$19</f>
        <v>1124.6892660293915</v>
      </c>
      <c r="I160" s="84">
        <f>+$C160*'Estructura Poblacion'!H$19</f>
        <v>765.49509693342429</v>
      </c>
      <c r="J160" s="84">
        <f>+$C160*'Estructura Poblacion'!I$19</f>
        <v>407.16338811084125</v>
      </c>
      <c r="K160" s="84">
        <f>+$C160*'Estructura Poblacion'!J$19</f>
        <v>224.28074061663341</v>
      </c>
      <c r="L160" s="84">
        <f>+$C160*'Estructura Poblacion'!K$19</f>
        <v>235.67753708634885</v>
      </c>
      <c r="M160" s="164">
        <f>+ROUND(D160*Parámetros!$B$105,0)</f>
        <v>0</v>
      </c>
      <c r="N160" s="164">
        <f>+ROUND(E160*Parámetros!$B$106,0)</f>
        <v>1</v>
      </c>
      <c r="O160" s="164">
        <f>+ROUND(F160*Parámetros!$B$107,0)</f>
        <v>15</v>
      </c>
      <c r="P160" s="164">
        <f>+ROUND(G160*Parámetros!$B$108,0)</f>
        <v>45</v>
      </c>
      <c r="Q160" s="164">
        <f>+ROUND(H160*Parámetros!$B$109,0)</f>
        <v>55</v>
      </c>
      <c r="R160" s="164">
        <f>+ROUND(I160*Parámetros!$B$110,0)</f>
        <v>78</v>
      </c>
      <c r="S160" s="164">
        <f>+ROUND(J160*Parámetros!$B$111,0)</f>
        <v>68</v>
      </c>
      <c r="T160" s="164">
        <f>+ROUND(K160*Parámetros!$B$112,0)</f>
        <v>55</v>
      </c>
      <c r="U160" s="164">
        <f>+ROUND(L160*Parámetros!$B$113,0)</f>
        <v>64</v>
      </c>
      <c r="V160" s="164">
        <f t="shared" si="17"/>
        <v>381</v>
      </c>
      <c r="W160" s="164">
        <f t="shared" si="19"/>
        <v>286</v>
      </c>
      <c r="X160" s="84">
        <f t="shared" si="14"/>
        <v>3785</v>
      </c>
      <c r="Y160" s="85">
        <f>+ROUND(M160*Parámetros!$C$105,0)</f>
        <v>0</v>
      </c>
      <c r="Z160" s="85">
        <f>+ROUND(N160*Parámetros!$C$106,0)</f>
        <v>0</v>
      </c>
      <c r="AA160" s="85">
        <f>+ROUND(O160*Parámetros!$C$107,0)</f>
        <v>1</v>
      </c>
      <c r="AB160" s="85">
        <f>+ROUND(P160*Parámetros!$C$108,0)</f>
        <v>2</v>
      </c>
      <c r="AC160" s="85">
        <f>+ROUND(Q160*Parámetros!$C$109,0)</f>
        <v>3</v>
      </c>
      <c r="AD160" s="85">
        <f>+ROUND(R160*Parámetros!$C$110,0)</f>
        <v>10</v>
      </c>
      <c r="AE160" s="85">
        <f>+ROUND(S160*Parámetros!$C$111,0)</f>
        <v>19</v>
      </c>
      <c r="AF160" s="85">
        <f>+ROUND(T160*Parámetros!$C$112,0)</f>
        <v>24</v>
      </c>
      <c r="AG160" s="85">
        <f>+ROUND(U160*Parámetros!$C$113,0)</f>
        <v>45</v>
      </c>
      <c r="AH160" s="85">
        <f t="shared" si="18"/>
        <v>104</v>
      </c>
      <c r="AI160" s="165">
        <f t="shared" si="20"/>
        <v>79</v>
      </c>
      <c r="AJ160" s="84">
        <f t="shared" si="15"/>
        <v>1039</v>
      </c>
    </row>
    <row r="161" spans="1:36" x14ac:dyDescent="0.25">
      <c r="A161" s="19">
        <v>44043</v>
      </c>
      <c r="B161" s="162">
        <f t="shared" si="16"/>
        <v>151</v>
      </c>
      <c r="C161" s="81">
        <f>+'Modelo predictivo'!U158</f>
        <v>6233.0685874819756</v>
      </c>
      <c r="D161" s="84">
        <f>+$C161*'Estructura Poblacion'!C$19</f>
        <v>254.26835619692676</v>
      </c>
      <c r="E161" s="84">
        <f>+$C161*'Estructura Poblacion'!D$19</f>
        <v>418.16218339248087</v>
      </c>
      <c r="F161" s="84">
        <f>+$C161*'Estructura Poblacion'!E$19</f>
        <v>1269.0337154595286</v>
      </c>
      <c r="G161" s="84">
        <f>+$C161*'Estructura Poblacion'!F$19</f>
        <v>1448.3428793732173</v>
      </c>
      <c r="H161" s="84">
        <f>+$C161*'Estructura Poblacion'!G$19</f>
        <v>1159.7499890827514</v>
      </c>
      <c r="I161" s="84">
        <f>+$C161*'Estructura Poblacion'!H$19</f>
        <v>789.35840958602898</v>
      </c>
      <c r="J161" s="84">
        <f>+$C161*'Estructura Poblacion'!I$19</f>
        <v>419.85617643842971</v>
      </c>
      <c r="K161" s="84">
        <f>+$C161*'Estructura Poblacion'!J$19</f>
        <v>231.27240059817072</v>
      </c>
      <c r="L161" s="84">
        <f>+$C161*'Estructura Poblacion'!K$19</f>
        <v>243.0244773544411</v>
      </c>
      <c r="M161" s="164">
        <f>+ROUND(D161*Parámetros!$B$105,0)</f>
        <v>0</v>
      </c>
      <c r="N161" s="164">
        <f>+ROUND(E161*Parámetros!$B$106,0)</f>
        <v>1</v>
      </c>
      <c r="O161" s="164">
        <f>+ROUND(F161*Parámetros!$B$107,0)</f>
        <v>15</v>
      </c>
      <c r="P161" s="164">
        <f>+ROUND(G161*Parámetros!$B$108,0)</f>
        <v>46</v>
      </c>
      <c r="Q161" s="164">
        <f>+ROUND(H161*Parámetros!$B$109,0)</f>
        <v>57</v>
      </c>
      <c r="R161" s="164">
        <f>+ROUND(I161*Parámetros!$B$110,0)</f>
        <v>81</v>
      </c>
      <c r="S161" s="164">
        <f>+ROUND(J161*Parámetros!$B$111,0)</f>
        <v>70</v>
      </c>
      <c r="T161" s="164">
        <f>+ROUND(K161*Parámetros!$B$112,0)</f>
        <v>56</v>
      </c>
      <c r="U161" s="164">
        <f>+ROUND(L161*Parámetros!$B$113,0)</f>
        <v>66</v>
      </c>
      <c r="V161" s="164">
        <f t="shared" si="17"/>
        <v>392</v>
      </c>
      <c r="W161" s="164">
        <f t="shared" si="19"/>
        <v>296</v>
      </c>
      <c r="X161" s="84">
        <f t="shared" si="14"/>
        <v>3881</v>
      </c>
      <c r="Y161" s="85">
        <f>+ROUND(M161*Parámetros!$C$105,0)</f>
        <v>0</v>
      </c>
      <c r="Z161" s="85">
        <f>+ROUND(N161*Parámetros!$C$106,0)</f>
        <v>0</v>
      </c>
      <c r="AA161" s="85">
        <f>+ROUND(O161*Parámetros!$C$107,0)</f>
        <v>1</v>
      </c>
      <c r="AB161" s="85">
        <f>+ROUND(P161*Parámetros!$C$108,0)</f>
        <v>2</v>
      </c>
      <c r="AC161" s="85">
        <f>+ROUND(Q161*Parámetros!$C$109,0)</f>
        <v>4</v>
      </c>
      <c r="AD161" s="85">
        <f>+ROUND(R161*Parámetros!$C$110,0)</f>
        <v>10</v>
      </c>
      <c r="AE161" s="85">
        <f>+ROUND(S161*Parámetros!$C$111,0)</f>
        <v>19</v>
      </c>
      <c r="AF161" s="85">
        <f>+ROUND(T161*Parámetros!$C$112,0)</f>
        <v>24</v>
      </c>
      <c r="AG161" s="85">
        <f>+ROUND(U161*Parámetros!$C$113,0)</f>
        <v>47</v>
      </c>
      <c r="AH161" s="85">
        <f t="shared" si="18"/>
        <v>107</v>
      </c>
      <c r="AI161" s="165">
        <f t="shared" si="20"/>
        <v>81</v>
      </c>
      <c r="AJ161" s="84">
        <f t="shared" si="15"/>
        <v>1065</v>
      </c>
    </row>
    <row r="162" spans="1:36" x14ac:dyDescent="0.25">
      <c r="A162" s="19">
        <v>44044</v>
      </c>
      <c r="B162" s="162">
        <f t="shared" si="16"/>
        <v>152</v>
      </c>
      <c r="C162" s="81">
        <f>+'Modelo predictivo'!U159</f>
        <v>6427.2617622241378</v>
      </c>
      <c r="D162" s="84">
        <f>+$C162*'Estructura Poblacion'!C$19</f>
        <v>262.190165275928</v>
      </c>
      <c r="E162" s="84">
        <f>+$C162*'Estructura Poblacion'!D$19</f>
        <v>431.19015521893959</v>
      </c>
      <c r="F162" s="84">
        <f>+$C162*'Estructura Poblacion'!E$19</f>
        <v>1308.5708523610629</v>
      </c>
      <c r="G162" s="84">
        <f>+$C162*'Estructura Poblacion'!F$19</f>
        <v>1493.4664485932879</v>
      </c>
      <c r="H162" s="84">
        <f>+$C162*'Estructura Poblacion'!G$19</f>
        <v>1195.8823577750316</v>
      </c>
      <c r="I162" s="84">
        <f>+$C162*'Estructura Poblacion'!H$19</f>
        <v>813.95111435343472</v>
      </c>
      <c r="J162" s="84">
        <f>+$C162*'Estructura Poblacion'!I$19</f>
        <v>432.93692514083119</v>
      </c>
      <c r="K162" s="84">
        <f>+$C162*'Estructura Poblacion'!J$19</f>
        <v>238.47776358624964</v>
      </c>
      <c r="L162" s="84">
        <f>+$C162*'Estructura Poblacion'!K$19</f>
        <v>250.59597991937258</v>
      </c>
      <c r="M162" s="164">
        <f>+ROUND(D162*Parámetros!$B$105,0)</f>
        <v>0</v>
      </c>
      <c r="N162" s="164">
        <f>+ROUND(E162*Parámetros!$B$106,0)</f>
        <v>1</v>
      </c>
      <c r="O162" s="164">
        <f>+ROUND(F162*Parámetros!$B$107,0)</f>
        <v>16</v>
      </c>
      <c r="P162" s="164">
        <f>+ROUND(G162*Parámetros!$B$108,0)</f>
        <v>48</v>
      </c>
      <c r="Q162" s="164">
        <f>+ROUND(H162*Parámetros!$B$109,0)</f>
        <v>59</v>
      </c>
      <c r="R162" s="164">
        <f>+ROUND(I162*Parámetros!$B$110,0)</f>
        <v>83</v>
      </c>
      <c r="S162" s="164">
        <f>+ROUND(J162*Parámetros!$B$111,0)</f>
        <v>72</v>
      </c>
      <c r="T162" s="164">
        <f>+ROUND(K162*Parámetros!$B$112,0)</f>
        <v>58</v>
      </c>
      <c r="U162" s="164">
        <f>+ROUND(L162*Parámetros!$B$113,0)</f>
        <v>68</v>
      </c>
      <c r="V162" s="164">
        <f t="shared" si="17"/>
        <v>405</v>
      </c>
      <c r="W162" s="164">
        <f t="shared" si="19"/>
        <v>272</v>
      </c>
      <c r="X162" s="84">
        <f t="shared" si="14"/>
        <v>4014</v>
      </c>
      <c r="Y162" s="85">
        <f>+ROUND(M162*Parámetros!$C$105,0)</f>
        <v>0</v>
      </c>
      <c r="Z162" s="85">
        <f>+ROUND(N162*Parámetros!$C$106,0)</f>
        <v>0</v>
      </c>
      <c r="AA162" s="85">
        <f>+ROUND(O162*Parámetros!$C$107,0)</f>
        <v>1</v>
      </c>
      <c r="AB162" s="85">
        <f>+ROUND(P162*Parámetros!$C$108,0)</f>
        <v>2</v>
      </c>
      <c r="AC162" s="85">
        <f>+ROUND(Q162*Parámetros!$C$109,0)</f>
        <v>4</v>
      </c>
      <c r="AD162" s="85">
        <f>+ROUND(R162*Parámetros!$C$110,0)</f>
        <v>10</v>
      </c>
      <c r="AE162" s="85">
        <f>+ROUND(S162*Parámetros!$C$111,0)</f>
        <v>20</v>
      </c>
      <c r="AF162" s="85">
        <f>+ROUND(T162*Parámetros!$C$112,0)</f>
        <v>25</v>
      </c>
      <c r="AG162" s="85">
        <f>+ROUND(U162*Parámetros!$C$113,0)</f>
        <v>48</v>
      </c>
      <c r="AH162" s="85">
        <f t="shared" si="18"/>
        <v>110</v>
      </c>
      <c r="AI162" s="165">
        <f t="shared" si="20"/>
        <v>75</v>
      </c>
      <c r="AJ162" s="84">
        <f t="shared" si="15"/>
        <v>1100</v>
      </c>
    </row>
    <row r="163" spans="1:36" x14ac:dyDescent="0.25">
      <c r="A163" s="19">
        <v>44045</v>
      </c>
      <c r="B163" s="162">
        <f t="shared" si="16"/>
        <v>153</v>
      </c>
      <c r="C163" s="81">
        <f>+'Modelo predictivo'!U160</f>
        <v>6627.3832191675901</v>
      </c>
      <c r="D163" s="84">
        <f>+$C163*'Estructura Poblacion'!C$19</f>
        <v>270.35380942368187</v>
      </c>
      <c r="E163" s="84">
        <f>+$C163*'Estructura Poblacion'!D$19</f>
        <v>444.6158418136967</v>
      </c>
      <c r="F163" s="84">
        <f>+$C163*'Estructura Poblacion'!E$19</f>
        <v>1349.3149694012891</v>
      </c>
      <c r="G163" s="84">
        <f>+$C163*'Estructura Poblacion'!F$19</f>
        <v>1539.9675392047316</v>
      </c>
      <c r="H163" s="84">
        <f>+$C163*'Estructura Poblacion'!G$19</f>
        <v>1233.1177666668102</v>
      </c>
      <c r="I163" s="84">
        <f>+$C163*'Estructura Poblacion'!H$19</f>
        <v>839.29457925516431</v>
      </c>
      <c r="J163" s="84">
        <f>+$C163*'Estructura Poblacion'!I$19</f>
        <v>446.41699977121624</v>
      </c>
      <c r="K163" s="84">
        <f>+$C163*'Estructura Poblacion'!J$19</f>
        <v>245.90309015035422</v>
      </c>
      <c r="L163" s="84">
        <f>+$C163*'Estructura Poblacion'!K$19</f>
        <v>258.39862348064599</v>
      </c>
      <c r="M163" s="164">
        <f>+ROUND(D163*Parámetros!$B$105,0)</f>
        <v>0</v>
      </c>
      <c r="N163" s="164">
        <f>+ROUND(E163*Parámetros!$B$106,0)</f>
        <v>1</v>
      </c>
      <c r="O163" s="164">
        <f>+ROUND(F163*Parámetros!$B$107,0)</f>
        <v>16</v>
      </c>
      <c r="P163" s="164">
        <f>+ROUND(G163*Parámetros!$B$108,0)</f>
        <v>49</v>
      </c>
      <c r="Q163" s="164">
        <f>+ROUND(H163*Parámetros!$B$109,0)</f>
        <v>60</v>
      </c>
      <c r="R163" s="164">
        <f>+ROUND(I163*Parámetros!$B$110,0)</f>
        <v>86</v>
      </c>
      <c r="S163" s="164">
        <f>+ROUND(J163*Parámetros!$B$111,0)</f>
        <v>74</v>
      </c>
      <c r="T163" s="164">
        <f>+ROUND(K163*Parámetros!$B$112,0)</f>
        <v>60</v>
      </c>
      <c r="U163" s="164">
        <f>+ROUND(L163*Parámetros!$B$113,0)</f>
        <v>71</v>
      </c>
      <c r="V163" s="164">
        <f t="shared" si="17"/>
        <v>417</v>
      </c>
      <c r="W163" s="164">
        <f t="shared" si="19"/>
        <v>278</v>
      </c>
      <c r="X163" s="84">
        <f t="shared" si="14"/>
        <v>4153</v>
      </c>
      <c r="Y163" s="85">
        <f>+ROUND(M163*Parámetros!$C$105,0)</f>
        <v>0</v>
      </c>
      <c r="Z163" s="85">
        <f>+ROUND(N163*Parámetros!$C$106,0)</f>
        <v>0</v>
      </c>
      <c r="AA163" s="85">
        <f>+ROUND(O163*Parámetros!$C$107,0)</f>
        <v>1</v>
      </c>
      <c r="AB163" s="85">
        <f>+ROUND(P163*Parámetros!$C$108,0)</f>
        <v>2</v>
      </c>
      <c r="AC163" s="85">
        <f>+ROUND(Q163*Parámetros!$C$109,0)</f>
        <v>4</v>
      </c>
      <c r="AD163" s="85">
        <f>+ROUND(R163*Parámetros!$C$110,0)</f>
        <v>10</v>
      </c>
      <c r="AE163" s="85">
        <f>+ROUND(S163*Parámetros!$C$111,0)</f>
        <v>20</v>
      </c>
      <c r="AF163" s="85">
        <f>+ROUND(T163*Parámetros!$C$112,0)</f>
        <v>26</v>
      </c>
      <c r="AG163" s="85">
        <f>+ROUND(U163*Parámetros!$C$113,0)</f>
        <v>50</v>
      </c>
      <c r="AH163" s="85">
        <f t="shared" si="18"/>
        <v>113</v>
      </c>
      <c r="AI163" s="165">
        <f t="shared" si="20"/>
        <v>76</v>
      </c>
      <c r="AJ163" s="84">
        <f t="shared" si="15"/>
        <v>1137</v>
      </c>
    </row>
    <row r="164" spans="1:36" x14ac:dyDescent="0.25">
      <c r="A164" s="19">
        <v>44046</v>
      </c>
      <c r="B164" s="162">
        <f t="shared" si="16"/>
        <v>154</v>
      </c>
      <c r="C164" s="81">
        <f>+'Modelo predictivo'!U161</f>
        <v>6702.689522087574</v>
      </c>
      <c r="D164" s="84">
        <f>+$C164*'Estructura Poblacion'!C$19</f>
        <v>273.42581313838309</v>
      </c>
      <c r="E164" s="84">
        <f>+$C164*'Estructura Poblacion'!D$19</f>
        <v>449.66796784283724</v>
      </c>
      <c r="F164" s="84">
        <f>+$C164*'Estructura Poblacion'!E$19</f>
        <v>1364.647102531349</v>
      </c>
      <c r="G164" s="84">
        <f>+$C164*'Estructura Poblacion'!F$19</f>
        <v>1557.4660387118809</v>
      </c>
      <c r="H164" s="84">
        <f>+$C164*'Estructura Poblacion'!G$19</f>
        <v>1247.1295624241543</v>
      </c>
      <c r="I164" s="84">
        <f>+$C164*'Estructura Poblacion'!H$19</f>
        <v>848.83140091377788</v>
      </c>
      <c r="J164" s="84">
        <f>+$C164*'Estructura Poblacion'!I$19</f>
        <v>451.48959218086776</v>
      </c>
      <c r="K164" s="84">
        <f>+$C164*'Estructura Poblacion'!J$19</f>
        <v>248.6972627496186</v>
      </c>
      <c r="L164" s="84">
        <f>+$C164*'Estructura Poblacion'!K$19</f>
        <v>261.33478159470548</v>
      </c>
      <c r="M164" s="164">
        <f>+ROUND(D164*Parámetros!$B$105,0)</f>
        <v>0</v>
      </c>
      <c r="N164" s="164">
        <f>+ROUND(E164*Parámetros!$B$106,0)</f>
        <v>1</v>
      </c>
      <c r="O164" s="164">
        <f>+ROUND(F164*Parámetros!$B$107,0)</f>
        <v>16</v>
      </c>
      <c r="P164" s="164">
        <f>+ROUND(G164*Parámetros!$B$108,0)</f>
        <v>50</v>
      </c>
      <c r="Q164" s="164">
        <f>+ROUND(H164*Parámetros!$B$109,0)</f>
        <v>61</v>
      </c>
      <c r="R164" s="164">
        <f>+ROUND(I164*Parámetros!$B$110,0)</f>
        <v>87</v>
      </c>
      <c r="S164" s="164">
        <f>+ROUND(J164*Parámetros!$B$111,0)</f>
        <v>75</v>
      </c>
      <c r="T164" s="164">
        <f>+ROUND(K164*Parámetros!$B$112,0)</f>
        <v>60</v>
      </c>
      <c r="U164" s="164">
        <f>+ROUND(L164*Parámetros!$B$113,0)</f>
        <v>71</v>
      </c>
      <c r="V164" s="164">
        <f t="shared" si="17"/>
        <v>421</v>
      </c>
      <c r="W164" s="164">
        <f t="shared" si="19"/>
        <v>284</v>
      </c>
      <c r="X164" s="84">
        <f t="shared" si="14"/>
        <v>4290</v>
      </c>
      <c r="Y164" s="85">
        <f>+ROUND(M164*Parámetros!$C$105,0)</f>
        <v>0</v>
      </c>
      <c r="Z164" s="85">
        <f>+ROUND(N164*Parámetros!$C$106,0)</f>
        <v>0</v>
      </c>
      <c r="AA164" s="85">
        <f>+ROUND(O164*Parámetros!$C$107,0)</f>
        <v>1</v>
      </c>
      <c r="AB164" s="85">
        <f>+ROUND(P164*Parámetros!$C$108,0)</f>
        <v>3</v>
      </c>
      <c r="AC164" s="85">
        <f>+ROUND(Q164*Parámetros!$C$109,0)</f>
        <v>4</v>
      </c>
      <c r="AD164" s="85">
        <f>+ROUND(R164*Parámetros!$C$110,0)</f>
        <v>11</v>
      </c>
      <c r="AE164" s="85">
        <f>+ROUND(S164*Parámetros!$C$111,0)</f>
        <v>21</v>
      </c>
      <c r="AF164" s="85">
        <f>+ROUND(T164*Parámetros!$C$112,0)</f>
        <v>26</v>
      </c>
      <c r="AG164" s="85">
        <f>+ROUND(U164*Parámetros!$C$113,0)</f>
        <v>50</v>
      </c>
      <c r="AH164" s="85">
        <f t="shared" si="18"/>
        <v>116</v>
      </c>
      <c r="AI164" s="165">
        <f t="shared" si="20"/>
        <v>79</v>
      </c>
      <c r="AJ164" s="84">
        <f t="shared" si="15"/>
        <v>1174</v>
      </c>
    </row>
    <row r="165" spans="1:36" x14ac:dyDescent="0.25">
      <c r="A165" s="19">
        <v>44047</v>
      </c>
      <c r="B165" s="162">
        <f t="shared" si="16"/>
        <v>155</v>
      </c>
      <c r="C165" s="81">
        <f>+'Modelo predictivo'!U162</f>
        <v>6897.9575277864933</v>
      </c>
      <c r="D165" s="84">
        <f>+$C165*'Estructura Poblacion'!C$19</f>
        <v>281.3914682775918</v>
      </c>
      <c r="E165" s="84">
        <f>+$C165*'Estructura Poblacion'!D$19</f>
        <v>462.76804759709228</v>
      </c>
      <c r="F165" s="84">
        <f>+$C165*'Estructura Poblacion'!E$19</f>
        <v>1404.4030717308758</v>
      </c>
      <c r="G165" s="84">
        <f>+$C165*'Estructura Poblacion'!F$19</f>
        <v>1602.8393603197039</v>
      </c>
      <c r="H165" s="84">
        <f>+$C165*'Estructura Poblacion'!G$19</f>
        <v>1283.4619185179636</v>
      </c>
      <c r="I165" s="84">
        <f>+$C165*'Estructura Poblacion'!H$19</f>
        <v>873.56022272252403</v>
      </c>
      <c r="J165" s="84">
        <f>+$C165*'Estructura Poblacion'!I$19</f>
        <v>464.64274092339201</v>
      </c>
      <c r="K165" s="84">
        <f>+$C165*'Estructura Poblacion'!J$19</f>
        <v>255.94250637307277</v>
      </c>
      <c r="L165" s="84">
        <f>+$C165*'Estructura Poblacion'!K$19</f>
        <v>268.94819132427727</v>
      </c>
      <c r="M165" s="164">
        <f>+ROUND(D165*Parámetros!$B$105,0)</f>
        <v>0</v>
      </c>
      <c r="N165" s="164">
        <f>+ROUND(E165*Parámetros!$B$106,0)</f>
        <v>1</v>
      </c>
      <c r="O165" s="164">
        <f>+ROUND(F165*Parámetros!$B$107,0)</f>
        <v>17</v>
      </c>
      <c r="P165" s="164">
        <f>+ROUND(G165*Parámetros!$B$108,0)</f>
        <v>51</v>
      </c>
      <c r="Q165" s="164">
        <f>+ROUND(H165*Parámetros!$B$109,0)</f>
        <v>63</v>
      </c>
      <c r="R165" s="164">
        <f>+ROUND(I165*Parámetros!$B$110,0)</f>
        <v>89</v>
      </c>
      <c r="S165" s="164">
        <f>+ROUND(J165*Parámetros!$B$111,0)</f>
        <v>77</v>
      </c>
      <c r="T165" s="164">
        <f>+ROUND(K165*Parámetros!$B$112,0)</f>
        <v>62</v>
      </c>
      <c r="U165" s="164">
        <f>+ROUND(L165*Parámetros!$B$113,0)</f>
        <v>73</v>
      </c>
      <c r="V165" s="164">
        <f t="shared" si="17"/>
        <v>433</v>
      </c>
      <c r="W165" s="164">
        <f t="shared" si="19"/>
        <v>290</v>
      </c>
      <c r="X165" s="84">
        <f t="shared" si="14"/>
        <v>4433</v>
      </c>
      <c r="Y165" s="85">
        <f>+ROUND(M165*Parámetros!$C$105,0)</f>
        <v>0</v>
      </c>
      <c r="Z165" s="85">
        <f>+ROUND(N165*Parámetros!$C$106,0)</f>
        <v>0</v>
      </c>
      <c r="AA165" s="85">
        <f>+ROUND(O165*Parámetros!$C$107,0)</f>
        <v>1</v>
      </c>
      <c r="AB165" s="85">
        <f>+ROUND(P165*Parámetros!$C$108,0)</f>
        <v>3</v>
      </c>
      <c r="AC165" s="85">
        <f>+ROUND(Q165*Parámetros!$C$109,0)</f>
        <v>4</v>
      </c>
      <c r="AD165" s="85">
        <f>+ROUND(R165*Parámetros!$C$110,0)</f>
        <v>11</v>
      </c>
      <c r="AE165" s="85">
        <f>+ROUND(S165*Parámetros!$C$111,0)</f>
        <v>21</v>
      </c>
      <c r="AF165" s="85">
        <f>+ROUND(T165*Parámetros!$C$112,0)</f>
        <v>27</v>
      </c>
      <c r="AG165" s="85">
        <f>+ROUND(U165*Parámetros!$C$113,0)</f>
        <v>52</v>
      </c>
      <c r="AH165" s="85">
        <f t="shared" si="18"/>
        <v>119</v>
      </c>
      <c r="AI165" s="165">
        <f t="shared" si="20"/>
        <v>80</v>
      </c>
      <c r="AJ165" s="84">
        <f t="shared" si="15"/>
        <v>1213</v>
      </c>
    </row>
    <row r="166" spans="1:36" x14ac:dyDescent="0.25">
      <c r="A166" s="19">
        <v>44048</v>
      </c>
      <c r="B166" s="162">
        <f t="shared" si="16"/>
        <v>156</v>
      </c>
      <c r="C166" s="81">
        <f>+'Modelo predictivo'!U163</f>
        <v>7098.7778497189283</v>
      </c>
      <c r="D166" s="84">
        <f>+$C166*'Estructura Poblacion'!C$19</f>
        <v>289.58362153758441</v>
      </c>
      <c r="E166" s="84">
        <f>+$C166*'Estructura Poblacion'!D$19</f>
        <v>476.24061943073099</v>
      </c>
      <c r="F166" s="84">
        <f>+$C166*'Estructura Poblacion'!E$19</f>
        <v>1445.2894755470497</v>
      </c>
      <c r="G166" s="84">
        <f>+$C166*'Estructura Poblacion'!F$19</f>
        <v>1649.5028422342803</v>
      </c>
      <c r="H166" s="84">
        <f>+$C166*'Estructura Poblacion'!G$19</f>
        <v>1320.8273610604181</v>
      </c>
      <c r="I166" s="84">
        <f>+$C166*'Estructura Poblacion'!H$19</f>
        <v>898.99219217838709</v>
      </c>
      <c r="J166" s="84">
        <f>+$C166*'Estructura Poblacion'!I$19</f>
        <v>478.16989072678416</v>
      </c>
      <c r="K166" s="84">
        <f>+$C166*'Estructura Poblacion'!J$19</f>
        <v>263.39376369366232</v>
      </c>
      <c r="L166" s="84">
        <f>+$C166*'Estructura Poblacion'!K$19</f>
        <v>276.77808331003138</v>
      </c>
      <c r="M166" s="164">
        <f>+ROUND(D166*Parámetros!$B$105,0)</f>
        <v>0</v>
      </c>
      <c r="N166" s="164">
        <f>+ROUND(E166*Parámetros!$B$106,0)</f>
        <v>1</v>
      </c>
      <c r="O166" s="164">
        <f>+ROUND(F166*Parámetros!$B$107,0)</f>
        <v>17</v>
      </c>
      <c r="P166" s="164">
        <f>+ROUND(G166*Parámetros!$B$108,0)</f>
        <v>53</v>
      </c>
      <c r="Q166" s="164">
        <f>+ROUND(H166*Parámetros!$B$109,0)</f>
        <v>65</v>
      </c>
      <c r="R166" s="164">
        <f>+ROUND(I166*Parámetros!$B$110,0)</f>
        <v>92</v>
      </c>
      <c r="S166" s="164">
        <f>+ROUND(J166*Parámetros!$B$111,0)</f>
        <v>79</v>
      </c>
      <c r="T166" s="164">
        <f>+ROUND(K166*Parámetros!$B$112,0)</f>
        <v>64</v>
      </c>
      <c r="U166" s="164">
        <f>+ROUND(L166*Parámetros!$B$113,0)</f>
        <v>76</v>
      </c>
      <c r="V166" s="164">
        <f t="shared" si="17"/>
        <v>447</v>
      </c>
      <c r="W166" s="164">
        <f t="shared" si="19"/>
        <v>297</v>
      </c>
      <c r="X166" s="84">
        <f t="shared" si="14"/>
        <v>4583</v>
      </c>
      <c r="Y166" s="85">
        <f>+ROUND(M166*Parámetros!$C$105,0)</f>
        <v>0</v>
      </c>
      <c r="Z166" s="85">
        <f>+ROUND(N166*Parámetros!$C$106,0)</f>
        <v>0</v>
      </c>
      <c r="AA166" s="85">
        <f>+ROUND(O166*Parámetros!$C$107,0)</f>
        <v>1</v>
      </c>
      <c r="AB166" s="85">
        <f>+ROUND(P166*Parámetros!$C$108,0)</f>
        <v>3</v>
      </c>
      <c r="AC166" s="85">
        <f>+ROUND(Q166*Parámetros!$C$109,0)</f>
        <v>4</v>
      </c>
      <c r="AD166" s="85">
        <f>+ROUND(R166*Parámetros!$C$110,0)</f>
        <v>11</v>
      </c>
      <c r="AE166" s="85">
        <f>+ROUND(S166*Parámetros!$C$111,0)</f>
        <v>22</v>
      </c>
      <c r="AF166" s="85">
        <f>+ROUND(T166*Parámetros!$C$112,0)</f>
        <v>28</v>
      </c>
      <c r="AG166" s="85">
        <f>+ROUND(U166*Parámetros!$C$113,0)</f>
        <v>54</v>
      </c>
      <c r="AH166" s="85">
        <f t="shared" si="18"/>
        <v>123</v>
      </c>
      <c r="AI166" s="165">
        <f t="shared" si="20"/>
        <v>81</v>
      </c>
      <c r="AJ166" s="84">
        <f t="shared" si="15"/>
        <v>1255</v>
      </c>
    </row>
    <row r="167" spans="1:36" x14ac:dyDescent="0.25">
      <c r="A167" s="19">
        <v>44049</v>
      </c>
      <c r="B167" s="162">
        <f t="shared" si="16"/>
        <v>157</v>
      </c>
      <c r="C167" s="81">
        <f>+'Modelo predictivo'!U164</f>
        <v>7305.300225533545</v>
      </c>
      <c r="D167" s="84">
        <f>+$C167*'Estructura Poblacion'!C$19</f>
        <v>298.00838123327071</v>
      </c>
      <c r="E167" s="84">
        <f>+$C167*'Estructura Poblacion'!D$19</f>
        <v>490.0957288969546</v>
      </c>
      <c r="F167" s="84">
        <f>+$C167*'Estructura Poblacion'!E$19</f>
        <v>1487.3368001075241</v>
      </c>
      <c r="G167" s="84">
        <f>+$C167*'Estructura Poblacion'!F$19</f>
        <v>1697.4912781457767</v>
      </c>
      <c r="H167" s="84">
        <f>+$C167*'Estructura Poblacion'!G$19</f>
        <v>1359.2537508449566</v>
      </c>
      <c r="I167" s="84">
        <f>+$C167*'Estructura Poblacion'!H$19</f>
        <v>925.14627211974232</v>
      </c>
      <c r="J167" s="84">
        <f>+$C167*'Estructura Poblacion'!I$19</f>
        <v>492.0811278392149</v>
      </c>
      <c r="K167" s="84">
        <f>+$C167*'Estructura Poblacion'!J$19</f>
        <v>271.05659059208716</v>
      </c>
      <c r="L167" s="84">
        <f>+$C167*'Estructura Poblacion'!K$19</f>
        <v>284.83029575401804</v>
      </c>
      <c r="M167" s="164">
        <f>+ROUND(D167*Parámetros!$B$105,0)</f>
        <v>0</v>
      </c>
      <c r="N167" s="164">
        <f>+ROUND(E167*Parámetros!$B$106,0)</f>
        <v>1</v>
      </c>
      <c r="O167" s="164">
        <f>+ROUND(F167*Parámetros!$B$107,0)</f>
        <v>18</v>
      </c>
      <c r="P167" s="164">
        <f>+ROUND(G167*Parámetros!$B$108,0)</f>
        <v>54</v>
      </c>
      <c r="Q167" s="164">
        <f>+ROUND(H167*Parámetros!$B$109,0)</f>
        <v>67</v>
      </c>
      <c r="R167" s="164">
        <f>+ROUND(I167*Parámetros!$B$110,0)</f>
        <v>94</v>
      </c>
      <c r="S167" s="164">
        <f>+ROUND(J167*Parámetros!$B$111,0)</f>
        <v>82</v>
      </c>
      <c r="T167" s="164">
        <f>+ROUND(K167*Parámetros!$B$112,0)</f>
        <v>66</v>
      </c>
      <c r="U167" s="164">
        <f>+ROUND(L167*Parámetros!$B$113,0)</f>
        <v>78</v>
      </c>
      <c r="V167" s="164">
        <f t="shared" si="17"/>
        <v>460</v>
      </c>
      <c r="W167" s="164">
        <f t="shared" si="19"/>
        <v>303</v>
      </c>
      <c r="X167" s="84">
        <f t="shared" si="14"/>
        <v>4740</v>
      </c>
      <c r="Y167" s="85">
        <f>+ROUND(M167*Parámetros!$C$105,0)</f>
        <v>0</v>
      </c>
      <c r="Z167" s="85">
        <f>+ROUND(N167*Parámetros!$C$106,0)</f>
        <v>0</v>
      </c>
      <c r="AA167" s="85">
        <f>+ROUND(O167*Parámetros!$C$107,0)</f>
        <v>1</v>
      </c>
      <c r="AB167" s="85">
        <f>+ROUND(P167*Parámetros!$C$108,0)</f>
        <v>3</v>
      </c>
      <c r="AC167" s="85">
        <f>+ROUND(Q167*Parámetros!$C$109,0)</f>
        <v>4</v>
      </c>
      <c r="AD167" s="85">
        <f>+ROUND(R167*Parámetros!$C$110,0)</f>
        <v>11</v>
      </c>
      <c r="AE167" s="85">
        <f>+ROUND(S167*Parámetros!$C$111,0)</f>
        <v>22</v>
      </c>
      <c r="AF167" s="85">
        <f>+ROUND(T167*Parámetros!$C$112,0)</f>
        <v>29</v>
      </c>
      <c r="AG167" s="85">
        <f>+ROUND(U167*Parámetros!$C$113,0)</f>
        <v>55</v>
      </c>
      <c r="AH167" s="85">
        <f t="shared" si="18"/>
        <v>125</v>
      </c>
      <c r="AI167" s="165">
        <f t="shared" si="20"/>
        <v>84</v>
      </c>
      <c r="AJ167" s="84">
        <f t="shared" si="15"/>
        <v>1296</v>
      </c>
    </row>
    <row r="168" spans="1:36" x14ac:dyDescent="0.25">
      <c r="A168" s="19">
        <v>44050</v>
      </c>
      <c r="B168" s="162">
        <f t="shared" si="16"/>
        <v>158</v>
      </c>
      <c r="C168" s="81">
        <f>+'Modelo predictivo'!U165</f>
        <v>7517.6779427677393</v>
      </c>
      <c r="D168" s="84">
        <f>+$C168*'Estructura Poblacion'!C$19</f>
        <v>306.67200049176012</v>
      </c>
      <c r="E168" s="84">
        <f>+$C168*'Estructura Poblacion'!D$19</f>
        <v>504.34365970280481</v>
      </c>
      <c r="F168" s="84">
        <f>+$C168*'Estructura Poblacion'!E$19</f>
        <v>1530.5762542864491</v>
      </c>
      <c r="G168" s="84">
        <f>+$C168*'Estructura Poblacion'!F$19</f>
        <v>1746.8402866119175</v>
      </c>
      <c r="H168" s="84">
        <f>+$C168*'Estructura Poblacion'!G$19</f>
        <v>1398.7696091716944</v>
      </c>
      <c r="I168" s="84">
        <f>+$C168*'Estructura Poblacion'!H$19</f>
        <v>952.04187494435666</v>
      </c>
      <c r="J168" s="84">
        <f>+$C168*'Estructura Poblacion'!I$19</f>
        <v>506.38677762746676</v>
      </c>
      <c r="K168" s="84">
        <f>+$C168*'Estructura Poblacion'!J$19</f>
        <v>278.93667466447403</v>
      </c>
      <c r="L168" s="84">
        <f>+$C168*'Estructura Poblacion'!K$19</f>
        <v>293.11080526681644</v>
      </c>
      <c r="M168" s="164">
        <f>+ROUND(D168*Parámetros!$B$105,0)</f>
        <v>0</v>
      </c>
      <c r="N168" s="164">
        <f>+ROUND(E168*Parámetros!$B$106,0)</f>
        <v>2</v>
      </c>
      <c r="O168" s="164">
        <f>+ROUND(F168*Parámetros!$B$107,0)</f>
        <v>18</v>
      </c>
      <c r="P168" s="164">
        <f>+ROUND(G168*Parámetros!$B$108,0)</f>
        <v>56</v>
      </c>
      <c r="Q168" s="164">
        <f>+ROUND(H168*Parámetros!$B$109,0)</f>
        <v>69</v>
      </c>
      <c r="R168" s="164">
        <f>+ROUND(I168*Parámetros!$B$110,0)</f>
        <v>97</v>
      </c>
      <c r="S168" s="164">
        <f>+ROUND(J168*Parámetros!$B$111,0)</f>
        <v>84</v>
      </c>
      <c r="T168" s="164">
        <f>+ROUND(K168*Parámetros!$B$112,0)</f>
        <v>68</v>
      </c>
      <c r="U168" s="164">
        <f>+ROUND(L168*Parámetros!$B$113,0)</f>
        <v>80</v>
      </c>
      <c r="V168" s="164">
        <f t="shared" si="17"/>
        <v>474</v>
      </c>
      <c r="W168" s="164">
        <f t="shared" si="19"/>
        <v>310</v>
      </c>
      <c r="X168" s="84">
        <f t="shared" si="14"/>
        <v>4904</v>
      </c>
      <c r="Y168" s="85">
        <f>+ROUND(M168*Parámetros!$C$105,0)</f>
        <v>0</v>
      </c>
      <c r="Z168" s="85">
        <f>+ROUND(N168*Parámetros!$C$106,0)</f>
        <v>0</v>
      </c>
      <c r="AA168" s="85">
        <f>+ROUND(O168*Parámetros!$C$107,0)</f>
        <v>1</v>
      </c>
      <c r="AB168" s="85">
        <f>+ROUND(P168*Parámetros!$C$108,0)</f>
        <v>3</v>
      </c>
      <c r="AC168" s="85">
        <f>+ROUND(Q168*Parámetros!$C$109,0)</f>
        <v>4</v>
      </c>
      <c r="AD168" s="85">
        <f>+ROUND(R168*Parámetros!$C$110,0)</f>
        <v>12</v>
      </c>
      <c r="AE168" s="85">
        <f>+ROUND(S168*Parámetros!$C$111,0)</f>
        <v>23</v>
      </c>
      <c r="AF168" s="85">
        <f>+ROUND(T168*Parámetros!$C$112,0)</f>
        <v>29</v>
      </c>
      <c r="AG168" s="85">
        <f>+ROUND(U168*Parámetros!$C$113,0)</f>
        <v>57</v>
      </c>
      <c r="AH168" s="85">
        <f t="shared" si="18"/>
        <v>129</v>
      </c>
      <c r="AI168" s="165">
        <f t="shared" si="20"/>
        <v>85</v>
      </c>
      <c r="AJ168" s="84">
        <f t="shared" si="15"/>
        <v>1340</v>
      </c>
    </row>
    <row r="169" spans="1:36" x14ac:dyDescent="0.25">
      <c r="A169" s="19">
        <v>44051</v>
      </c>
      <c r="B169" s="162">
        <f t="shared" si="16"/>
        <v>159</v>
      </c>
      <c r="C169" s="81">
        <f>+'Modelo predictivo'!U166</f>
        <v>7736.0678929910064</v>
      </c>
      <c r="D169" s="84">
        <f>+$C169*'Estructura Poblacion'!C$19</f>
        <v>315.58087946105633</v>
      </c>
      <c r="E169" s="84">
        <f>+$C169*'Estructura Poblacion'!D$19</f>
        <v>518.99493734151736</v>
      </c>
      <c r="F169" s="84">
        <f>+$C169*'Estructura Poblacion'!E$19</f>
        <v>1575.0397807278955</v>
      </c>
      <c r="G169" s="84">
        <f>+$C169*'Estructura Poblacion'!F$19</f>
        <v>1797.5863236389735</v>
      </c>
      <c r="H169" s="84">
        <f>+$C169*'Estructura Poblacion'!G$19</f>
        <v>1439.4041279215571</v>
      </c>
      <c r="I169" s="84">
        <f>+$C169*'Estructura Poblacion'!H$19</f>
        <v>979.69886946612735</v>
      </c>
      <c r="J169" s="84">
        <f>+$C169*'Estructura Poblacion'!I$19</f>
        <v>521.09740822400272</v>
      </c>
      <c r="K169" s="84">
        <f>+$C169*'Estructura Poblacion'!J$19</f>
        <v>287.03983723131722</v>
      </c>
      <c r="L169" s="84">
        <f>+$C169*'Estructura Poblacion'!K$19</f>
        <v>301.62572897855961</v>
      </c>
      <c r="M169" s="164">
        <f>+ROUND(D169*Parámetros!$B$105,0)</f>
        <v>0</v>
      </c>
      <c r="N169" s="164">
        <f>+ROUND(E169*Parámetros!$B$106,0)</f>
        <v>2</v>
      </c>
      <c r="O169" s="164">
        <f>+ROUND(F169*Parámetros!$B$107,0)</f>
        <v>19</v>
      </c>
      <c r="P169" s="164">
        <f>+ROUND(G169*Parámetros!$B$108,0)</f>
        <v>58</v>
      </c>
      <c r="Q169" s="164">
        <f>+ROUND(H169*Parámetros!$B$109,0)</f>
        <v>71</v>
      </c>
      <c r="R169" s="164">
        <f>+ROUND(I169*Parámetros!$B$110,0)</f>
        <v>100</v>
      </c>
      <c r="S169" s="164">
        <f>+ROUND(J169*Parámetros!$B$111,0)</f>
        <v>87</v>
      </c>
      <c r="T169" s="164">
        <f>+ROUND(K169*Parámetros!$B$112,0)</f>
        <v>70</v>
      </c>
      <c r="U169" s="164">
        <f>+ROUND(L169*Parámetros!$B$113,0)</f>
        <v>82</v>
      </c>
      <c r="V169" s="164">
        <f t="shared" si="17"/>
        <v>489</v>
      </c>
      <c r="W169" s="164">
        <f t="shared" si="19"/>
        <v>347</v>
      </c>
      <c r="X169" s="84">
        <f t="shared" si="14"/>
        <v>5046</v>
      </c>
      <c r="Y169" s="85">
        <f>+ROUND(M169*Parámetros!$C$105,0)</f>
        <v>0</v>
      </c>
      <c r="Z169" s="85">
        <f>+ROUND(N169*Parámetros!$C$106,0)</f>
        <v>0</v>
      </c>
      <c r="AA169" s="85">
        <f>+ROUND(O169*Parámetros!$C$107,0)</f>
        <v>1</v>
      </c>
      <c r="AB169" s="85">
        <f>+ROUND(P169*Parámetros!$C$108,0)</f>
        <v>3</v>
      </c>
      <c r="AC169" s="85">
        <f>+ROUND(Q169*Parámetros!$C$109,0)</f>
        <v>4</v>
      </c>
      <c r="AD169" s="85">
        <f>+ROUND(R169*Parámetros!$C$110,0)</f>
        <v>12</v>
      </c>
      <c r="AE169" s="85">
        <f>+ROUND(S169*Parámetros!$C$111,0)</f>
        <v>24</v>
      </c>
      <c r="AF169" s="85">
        <f>+ROUND(T169*Parámetros!$C$112,0)</f>
        <v>30</v>
      </c>
      <c r="AG169" s="85">
        <f>+ROUND(U169*Parámetros!$C$113,0)</f>
        <v>58</v>
      </c>
      <c r="AH169" s="85">
        <f t="shared" si="18"/>
        <v>132</v>
      </c>
      <c r="AI169" s="165">
        <f t="shared" si="20"/>
        <v>96</v>
      </c>
      <c r="AJ169" s="84">
        <f t="shared" si="15"/>
        <v>1376</v>
      </c>
    </row>
    <row r="170" spans="1:36" x14ac:dyDescent="0.25">
      <c r="A170" s="19">
        <v>44052</v>
      </c>
      <c r="B170" s="162">
        <f t="shared" si="16"/>
        <v>160</v>
      </c>
      <c r="C170" s="81">
        <f>+'Modelo predictivo'!U167</f>
        <v>7960.63062466681</v>
      </c>
      <c r="D170" s="84">
        <f>+$C170*'Estructura Poblacion'!C$19</f>
        <v>324.74156746647498</v>
      </c>
      <c r="E170" s="84">
        <f>+$C170*'Estructura Poblacion'!D$19</f>
        <v>534.06033263890322</v>
      </c>
      <c r="F170" s="84">
        <f>+$C170*'Estructura Poblacion'!E$19</f>
        <v>1620.7600666083708</v>
      </c>
      <c r="G170" s="84">
        <f>+$C170*'Estructura Poblacion'!F$19</f>
        <v>1849.7666949649756</v>
      </c>
      <c r="H170" s="84">
        <f>+$C170*'Estructura Poblacion'!G$19</f>
        <v>1481.1871793919752</v>
      </c>
      <c r="I170" s="84">
        <f>+$C170*'Estructura Poblacion'!H$19</f>
        <v>1008.1375876095316</v>
      </c>
      <c r="J170" s="84">
        <f>+$C170*'Estructura Poblacion'!I$19</f>
        <v>536.22383408771373</v>
      </c>
      <c r="K170" s="84">
        <f>+$C170*'Estructura Poblacion'!J$19</f>
        <v>295.37203529887074</v>
      </c>
      <c r="L170" s="84">
        <f>+$C170*'Estructura Poblacion'!K$19</f>
        <v>310.38132659999451</v>
      </c>
      <c r="M170" s="164">
        <f>+ROUND(D170*Parámetros!$B$105,0)</f>
        <v>0</v>
      </c>
      <c r="N170" s="164">
        <f>+ROUND(E170*Parámetros!$B$106,0)</f>
        <v>2</v>
      </c>
      <c r="O170" s="164">
        <f>+ROUND(F170*Parámetros!$B$107,0)</f>
        <v>19</v>
      </c>
      <c r="P170" s="164">
        <f>+ROUND(G170*Parámetros!$B$108,0)</f>
        <v>59</v>
      </c>
      <c r="Q170" s="164">
        <f>+ROUND(H170*Parámetros!$B$109,0)</f>
        <v>73</v>
      </c>
      <c r="R170" s="164">
        <f>+ROUND(I170*Parámetros!$B$110,0)</f>
        <v>103</v>
      </c>
      <c r="S170" s="164">
        <f>+ROUND(J170*Parámetros!$B$111,0)</f>
        <v>89</v>
      </c>
      <c r="T170" s="164">
        <f>+ROUND(K170*Parámetros!$B$112,0)</f>
        <v>72</v>
      </c>
      <c r="U170" s="164">
        <f>+ROUND(L170*Parámetros!$B$113,0)</f>
        <v>85</v>
      </c>
      <c r="V170" s="164">
        <f t="shared" si="17"/>
        <v>502</v>
      </c>
      <c r="W170" s="164">
        <f t="shared" si="19"/>
        <v>358</v>
      </c>
      <c r="X170" s="84">
        <f t="shared" si="14"/>
        <v>5190</v>
      </c>
      <c r="Y170" s="85">
        <f>+ROUND(M170*Parámetros!$C$105,0)</f>
        <v>0</v>
      </c>
      <c r="Z170" s="85">
        <f>+ROUND(N170*Parámetros!$C$106,0)</f>
        <v>0</v>
      </c>
      <c r="AA170" s="85">
        <f>+ROUND(O170*Parámetros!$C$107,0)</f>
        <v>1</v>
      </c>
      <c r="AB170" s="85">
        <f>+ROUND(P170*Parámetros!$C$108,0)</f>
        <v>3</v>
      </c>
      <c r="AC170" s="85">
        <f>+ROUND(Q170*Parámetros!$C$109,0)</f>
        <v>5</v>
      </c>
      <c r="AD170" s="85">
        <f>+ROUND(R170*Parámetros!$C$110,0)</f>
        <v>13</v>
      </c>
      <c r="AE170" s="85">
        <f>+ROUND(S170*Parámetros!$C$111,0)</f>
        <v>24</v>
      </c>
      <c r="AF170" s="85">
        <f>+ROUND(T170*Parámetros!$C$112,0)</f>
        <v>31</v>
      </c>
      <c r="AG170" s="85">
        <f>+ROUND(U170*Parámetros!$C$113,0)</f>
        <v>60</v>
      </c>
      <c r="AH170" s="85">
        <f t="shared" si="18"/>
        <v>137</v>
      </c>
      <c r="AI170" s="165">
        <f t="shared" si="20"/>
        <v>98</v>
      </c>
      <c r="AJ170" s="84">
        <f t="shared" si="15"/>
        <v>1415</v>
      </c>
    </row>
    <row r="171" spans="1:36" x14ac:dyDescent="0.25">
      <c r="A171" s="19">
        <v>44053</v>
      </c>
      <c r="B171" s="162">
        <f t="shared" si="16"/>
        <v>161</v>
      </c>
      <c r="C171" s="81">
        <f>+'Modelo predictivo'!U168</f>
        <v>6480.3713463842869</v>
      </c>
      <c r="D171" s="84">
        <f>+$C171*'Estructura Poblacion'!C$19</f>
        <v>264.35668830919349</v>
      </c>
      <c r="E171" s="84">
        <f>+$C171*'Estructura Poblacion'!D$19</f>
        <v>434.75315462441324</v>
      </c>
      <c r="F171" s="84">
        <f>+$C171*'Estructura Poblacion'!E$19</f>
        <v>1319.3838013872651</v>
      </c>
      <c r="G171" s="84">
        <f>+$C171*'Estructura Poblacion'!F$19</f>
        <v>1505.8072221569394</v>
      </c>
      <c r="H171" s="84">
        <f>+$C171*'Estructura Poblacion'!G$19</f>
        <v>1205.764142129791</v>
      </c>
      <c r="I171" s="84">
        <f>+$C171*'Estructura Poblacion'!H$19</f>
        <v>820.67693427632548</v>
      </c>
      <c r="J171" s="84">
        <f>+$C171*'Estructura Poblacion'!I$19</f>
        <v>436.51435841061704</v>
      </c>
      <c r="K171" s="84">
        <f>+$C171*'Estructura Poblacion'!J$19</f>
        <v>240.44834691147665</v>
      </c>
      <c r="L171" s="84">
        <f>+$C171*'Estructura Poblacion'!K$19</f>
        <v>252.66669817826568</v>
      </c>
      <c r="M171" s="164">
        <f>+ROUND(D171*Parámetros!$B$105,0)</f>
        <v>0</v>
      </c>
      <c r="N171" s="164">
        <f>+ROUND(E171*Parámetros!$B$106,0)</f>
        <v>1</v>
      </c>
      <c r="O171" s="164">
        <f>+ROUND(F171*Parámetros!$B$107,0)</f>
        <v>16</v>
      </c>
      <c r="P171" s="164">
        <f>+ROUND(G171*Parámetros!$B$108,0)</f>
        <v>48</v>
      </c>
      <c r="Q171" s="164">
        <f>+ROUND(H171*Parámetros!$B$109,0)</f>
        <v>59</v>
      </c>
      <c r="R171" s="164">
        <f>+ROUND(I171*Parámetros!$B$110,0)</f>
        <v>84</v>
      </c>
      <c r="S171" s="164">
        <f>+ROUND(J171*Parámetros!$B$111,0)</f>
        <v>72</v>
      </c>
      <c r="T171" s="164">
        <f>+ROUND(K171*Parámetros!$B$112,0)</f>
        <v>58</v>
      </c>
      <c r="U171" s="164">
        <f>+ROUND(L171*Parámetros!$B$113,0)</f>
        <v>69</v>
      </c>
      <c r="V171" s="164">
        <f t="shared" si="17"/>
        <v>407</v>
      </c>
      <c r="W171" s="164">
        <f t="shared" si="19"/>
        <v>369</v>
      </c>
      <c r="X171" s="84">
        <f t="shared" si="14"/>
        <v>5228</v>
      </c>
      <c r="Y171" s="85">
        <f>+ROUND(M171*Parámetros!$C$105,0)</f>
        <v>0</v>
      </c>
      <c r="Z171" s="85">
        <f>+ROUND(N171*Parámetros!$C$106,0)</f>
        <v>0</v>
      </c>
      <c r="AA171" s="85">
        <f>+ROUND(O171*Parámetros!$C$107,0)</f>
        <v>1</v>
      </c>
      <c r="AB171" s="85">
        <f>+ROUND(P171*Parámetros!$C$108,0)</f>
        <v>2</v>
      </c>
      <c r="AC171" s="85">
        <f>+ROUND(Q171*Parámetros!$C$109,0)</f>
        <v>4</v>
      </c>
      <c r="AD171" s="85">
        <f>+ROUND(R171*Parámetros!$C$110,0)</f>
        <v>10</v>
      </c>
      <c r="AE171" s="85">
        <f>+ROUND(S171*Parámetros!$C$111,0)</f>
        <v>20</v>
      </c>
      <c r="AF171" s="85">
        <f>+ROUND(T171*Parámetros!$C$112,0)</f>
        <v>25</v>
      </c>
      <c r="AG171" s="85">
        <f>+ROUND(U171*Parámetros!$C$113,0)</f>
        <v>49</v>
      </c>
      <c r="AH171" s="85">
        <f t="shared" si="18"/>
        <v>111</v>
      </c>
      <c r="AI171" s="165">
        <f t="shared" si="20"/>
        <v>100</v>
      </c>
      <c r="AJ171" s="84">
        <f t="shared" si="15"/>
        <v>1426</v>
      </c>
    </row>
    <row r="172" spans="1:36" x14ac:dyDescent="0.25">
      <c r="A172" s="19">
        <v>44054</v>
      </c>
      <c r="B172" s="162">
        <f t="shared" si="16"/>
        <v>162</v>
      </c>
      <c r="C172" s="81">
        <f>+'Modelo predictivo'!U169</f>
        <v>6532.277401342988</v>
      </c>
      <c r="D172" s="84">
        <f>+$C172*'Estructura Poblacion'!C$19</f>
        <v>266.47411523716318</v>
      </c>
      <c r="E172" s="84">
        <f>+$C172*'Estructura Poblacion'!D$19</f>
        <v>438.23541203393569</v>
      </c>
      <c r="F172" s="84">
        <f>+$C172*'Estructura Poblacion'!E$19</f>
        <v>1329.9517155461717</v>
      </c>
      <c r="G172" s="84">
        <f>+$C172*'Estructura Poblacion'!F$19</f>
        <v>1517.8683384499273</v>
      </c>
      <c r="H172" s="84">
        <f>+$C172*'Estructura Poblacion'!G$19</f>
        <v>1215.4219929663084</v>
      </c>
      <c r="I172" s="84">
        <f>+$C172*'Estructura Poblacion'!H$19</f>
        <v>827.25033875840847</v>
      </c>
      <c r="J172" s="84">
        <f>+$C172*'Estructura Poblacion'!I$19</f>
        <v>440.01072259514262</v>
      </c>
      <c r="K172" s="84">
        <f>+$C172*'Estructura Poblacion'!J$19</f>
        <v>242.37427436877886</v>
      </c>
      <c r="L172" s="84">
        <f>+$C172*'Estructura Poblacion'!K$19</f>
        <v>254.69049138715209</v>
      </c>
      <c r="M172" s="164">
        <f>+ROUND(D172*Parámetros!$B$105,0)</f>
        <v>0</v>
      </c>
      <c r="N172" s="164">
        <f>+ROUND(E172*Parámetros!$B$106,0)</f>
        <v>1</v>
      </c>
      <c r="O172" s="164">
        <f>+ROUND(F172*Parámetros!$B$107,0)</f>
        <v>16</v>
      </c>
      <c r="P172" s="164">
        <f>+ROUND(G172*Parámetros!$B$108,0)</f>
        <v>49</v>
      </c>
      <c r="Q172" s="164">
        <f>+ROUND(H172*Parámetros!$B$109,0)</f>
        <v>60</v>
      </c>
      <c r="R172" s="164">
        <f>+ROUND(I172*Parámetros!$B$110,0)</f>
        <v>84</v>
      </c>
      <c r="S172" s="164">
        <f>+ROUND(J172*Parámetros!$B$111,0)</f>
        <v>73</v>
      </c>
      <c r="T172" s="164">
        <f>+ROUND(K172*Parámetros!$B$112,0)</f>
        <v>59</v>
      </c>
      <c r="U172" s="164">
        <f>+ROUND(L172*Parámetros!$B$113,0)</f>
        <v>70</v>
      </c>
      <c r="V172" s="164">
        <f t="shared" si="17"/>
        <v>412</v>
      </c>
      <c r="W172" s="164">
        <f t="shared" si="19"/>
        <v>381</v>
      </c>
      <c r="X172" s="84">
        <f t="shared" si="14"/>
        <v>5259</v>
      </c>
      <c r="Y172" s="85">
        <f>+ROUND(M172*Parámetros!$C$105,0)</f>
        <v>0</v>
      </c>
      <c r="Z172" s="85">
        <f>+ROUND(N172*Parámetros!$C$106,0)</f>
        <v>0</v>
      </c>
      <c r="AA172" s="85">
        <f>+ROUND(O172*Parámetros!$C$107,0)</f>
        <v>1</v>
      </c>
      <c r="AB172" s="85">
        <f>+ROUND(P172*Parámetros!$C$108,0)</f>
        <v>2</v>
      </c>
      <c r="AC172" s="85">
        <f>+ROUND(Q172*Parámetros!$C$109,0)</f>
        <v>4</v>
      </c>
      <c r="AD172" s="85">
        <f>+ROUND(R172*Parámetros!$C$110,0)</f>
        <v>10</v>
      </c>
      <c r="AE172" s="85">
        <f>+ROUND(S172*Parámetros!$C$111,0)</f>
        <v>20</v>
      </c>
      <c r="AF172" s="85">
        <f>+ROUND(T172*Parámetros!$C$112,0)</f>
        <v>25</v>
      </c>
      <c r="AG172" s="85">
        <f>+ROUND(U172*Parámetros!$C$113,0)</f>
        <v>50</v>
      </c>
      <c r="AH172" s="85">
        <f t="shared" si="18"/>
        <v>112</v>
      </c>
      <c r="AI172" s="165">
        <f t="shared" si="20"/>
        <v>104</v>
      </c>
      <c r="AJ172" s="84">
        <f t="shared" si="15"/>
        <v>1434</v>
      </c>
    </row>
    <row r="173" spans="1:36" x14ac:dyDescent="0.25">
      <c r="A173" s="19">
        <v>44055</v>
      </c>
      <c r="B173" s="162">
        <f t="shared" si="16"/>
        <v>163</v>
      </c>
      <c r="C173" s="81">
        <f>+'Modelo predictivo'!U170</f>
        <v>6584.5153259038925</v>
      </c>
      <c r="D173" s="84">
        <f>+$C173*'Estructura Poblacion'!C$19</f>
        <v>268.60508027032773</v>
      </c>
      <c r="E173" s="84">
        <f>+$C173*'Estructura Poblacion'!D$19</f>
        <v>441.73993380899668</v>
      </c>
      <c r="F173" s="84">
        <f>+$C173*'Estructura Poblacion'!E$19</f>
        <v>1340.5871973418564</v>
      </c>
      <c r="G173" s="84">
        <f>+$C173*'Estructura Poblacion'!F$19</f>
        <v>1530.0065694045759</v>
      </c>
      <c r="H173" s="84">
        <f>+$C173*'Estructura Poblacion'!G$19</f>
        <v>1225.1415928052841</v>
      </c>
      <c r="I173" s="84">
        <f>+$C173*'Estructura Poblacion'!H$19</f>
        <v>833.86577134554273</v>
      </c>
      <c r="J173" s="84">
        <f>+$C173*'Estructura Poblacion'!I$19</f>
        <v>443.52944133911211</v>
      </c>
      <c r="K173" s="84">
        <f>+$C173*'Estructura Poblacion'!J$19</f>
        <v>244.31251554901061</v>
      </c>
      <c r="L173" s="84">
        <f>+$C173*'Estructura Poblacion'!K$19</f>
        <v>256.72722403918652</v>
      </c>
      <c r="M173" s="164">
        <f>+ROUND(D173*Parámetros!$B$105,0)</f>
        <v>0</v>
      </c>
      <c r="N173" s="164">
        <f>+ROUND(E173*Parámetros!$B$106,0)</f>
        <v>1</v>
      </c>
      <c r="O173" s="164">
        <f>+ROUND(F173*Parámetros!$B$107,0)</f>
        <v>16</v>
      </c>
      <c r="P173" s="164">
        <f>+ROUND(G173*Parámetros!$B$108,0)</f>
        <v>49</v>
      </c>
      <c r="Q173" s="164">
        <f>+ROUND(H173*Parámetros!$B$109,0)</f>
        <v>60</v>
      </c>
      <c r="R173" s="164">
        <f>+ROUND(I173*Parámetros!$B$110,0)</f>
        <v>85</v>
      </c>
      <c r="S173" s="164">
        <f>+ROUND(J173*Parámetros!$B$111,0)</f>
        <v>74</v>
      </c>
      <c r="T173" s="164">
        <f>+ROUND(K173*Parámetros!$B$112,0)</f>
        <v>59</v>
      </c>
      <c r="U173" s="164">
        <f>+ROUND(L173*Parámetros!$B$113,0)</f>
        <v>70</v>
      </c>
      <c r="V173" s="164">
        <f t="shared" si="17"/>
        <v>414</v>
      </c>
      <c r="W173" s="164">
        <f t="shared" si="19"/>
        <v>392</v>
      </c>
      <c r="X173" s="84">
        <f t="shared" si="14"/>
        <v>5281</v>
      </c>
      <c r="Y173" s="85">
        <f>+ROUND(M173*Parámetros!$C$105,0)</f>
        <v>0</v>
      </c>
      <c r="Z173" s="85">
        <f>+ROUND(N173*Parámetros!$C$106,0)</f>
        <v>0</v>
      </c>
      <c r="AA173" s="85">
        <f>+ROUND(O173*Parámetros!$C$107,0)</f>
        <v>1</v>
      </c>
      <c r="AB173" s="85">
        <f>+ROUND(P173*Parámetros!$C$108,0)</f>
        <v>2</v>
      </c>
      <c r="AC173" s="85">
        <f>+ROUND(Q173*Parámetros!$C$109,0)</f>
        <v>4</v>
      </c>
      <c r="AD173" s="85">
        <f>+ROUND(R173*Parámetros!$C$110,0)</f>
        <v>10</v>
      </c>
      <c r="AE173" s="85">
        <f>+ROUND(S173*Parámetros!$C$111,0)</f>
        <v>20</v>
      </c>
      <c r="AF173" s="85">
        <f>+ROUND(T173*Parámetros!$C$112,0)</f>
        <v>25</v>
      </c>
      <c r="AG173" s="85">
        <f>+ROUND(U173*Parámetros!$C$113,0)</f>
        <v>50</v>
      </c>
      <c r="AH173" s="85">
        <f t="shared" si="18"/>
        <v>112</v>
      </c>
      <c r="AI173" s="165">
        <f t="shared" si="20"/>
        <v>107</v>
      </c>
      <c r="AJ173" s="84">
        <f t="shared" si="15"/>
        <v>1439</v>
      </c>
    </row>
    <row r="174" spans="1:36" x14ac:dyDescent="0.25">
      <c r="A174" s="19">
        <v>44056</v>
      </c>
      <c r="B174" s="162">
        <f t="shared" si="16"/>
        <v>164</v>
      </c>
      <c r="C174" s="81">
        <f>+'Modelo predictivo'!U171</f>
        <v>6637.085769765079</v>
      </c>
      <c r="D174" s="84">
        <f>+$C174*'Estructura Poblacion'!C$19</f>
        <v>270.74960991211151</v>
      </c>
      <c r="E174" s="84">
        <f>+$C174*'Estructura Poblacion'!D$19</f>
        <v>445.2667635363407</v>
      </c>
      <c r="F174" s="84">
        <f>+$C174*'Estructura Poblacion'!E$19</f>
        <v>1351.2903790508626</v>
      </c>
      <c r="G174" s="84">
        <f>+$C174*'Estructura Poblacion'!F$19</f>
        <v>1542.2220659875516</v>
      </c>
      <c r="H174" s="84">
        <f>+$C174*'Estructura Poblacion'!G$19</f>
        <v>1234.9230625321745</v>
      </c>
      <c r="I174" s="84">
        <f>+$C174*'Estructura Poblacion'!H$19</f>
        <v>840.52331431576397</v>
      </c>
      <c r="J174" s="84">
        <f>+$C174*'Estructura Poblacion'!I$19</f>
        <v>447.07055840584178</v>
      </c>
      <c r="K174" s="84">
        <f>+$C174*'Estructura Poblacion'!J$19</f>
        <v>246.26309455863444</v>
      </c>
      <c r="L174" s="84">
        <f>+$C174*'Estructura Poblacion'!K$19</f>
        <v>258.77692146579818</v>
      </c>
      <c r="M174" s="164">
        <f>+ROUND(D174*Parámetros!$B$105,0)</f>
        <v>0</v>
      </c>
      <c r="N174" s="164">
        <f>+ROUND(E174*Parámetros!$B$106,0)</f>
        <v>1</v>
      </c>
      <c r="O174" s="164">
        <f>+ROUND(F174*Parámetros!$B$107,0)</f>
        <v>16</v>
      </c>
      <c r="P174" s="164">
        <f>+ROUND(G174*Parámetros!$B$108,0)</f>
        <v>49</v>
      </c>
      <c r="Q174" s="164">
        <f>+ROUND(H174*Parámetros!$B$109,0)</f>
        <v>61</v>
      </c>
      <c r="R174" s="164">
        <f>+ROUND(I174*Parámetros!$B$110,0)</f>
        <v>86</v>
      </c>
      <c r="S174" s="164">
        <f>+ROUND(J174*Parámetros!$B$111,0)</f>
        <v>74</v>
      </c>
      <c r="T174" s="164">
        <f>+ROUND(K174*Parámetros!$B$112,0)</f>
        <v>60</v>
      </c>
      <c r="U174" s="164">
        <f>+ROUND(L174*Parámetros!$B$113,0)</f>
        <v>71</v>
      </c>
      <c r="V174" s="164">
        <f t="shared" si="17"/>
        <v>418</v>
      </c>
      <c r="W174" s="164">
        <f t="shared" si="19"/>
        <v>405</v>
      </c>
      <c r="X174" s="84">
        <f t="shared" si="14"/>
        <v>5294</v>
      </c>
      <c r="Y174" s="85">
        <f>+ROUND(M174*Parámetros!$C$105,0)</f>
        <v>0</v>
      </c>
      <c r="Z174" s="85">
        <f>+ROUND(N174*Parámetros!$C$106,0)</f>
        <v>0</v>
      </c>
      <c r="AA174" s="85">
        <f>+ROUND(O174*Parámetros!$C$107,0)</f>
        <v>1</v>
      </c>
      <c r="AB174" s="85">
        <f>+ROUND(P174*Parámetros!$C$108,0)</f>
        <v>2</v>
      </c>
      <c r="AC174" s="85">
        <f>+ROUND(Q174*Parámetros!$C$109,0)</f>
        <v>4</v>
      </c>
      <c r="AD174" s="85">
        <f>+ROUND(R174*Parámetros!$C$110,0)</f>
        <v>10</v>
      </c>
      <c r="AE174" s="85">
        <f>+ROUND(S174*Parámetros!$C$111,0)</f>
        <v>20</v>
      </c>
      <c r="AF174" s="85">
        <f>+ROUND(T174*Parámetros!$C$112,0)</f>
        <v>26</v>
      </c>
      <c r="AG174" s="85">
        <f>+ROUND(U174*Parámetros!$C$113,0)</f>
        <v>50</v>
      </c>
      <c r="AH174" s="85">
        <f t="shared" si="18"/>
        <v>113</v>
      </c>
      <c r="AI174" s="165">
        <f t="shared" si="20"/>
        <v>110</v>
      </c>
      <c r="AJ174" s="84">
        <f t="shared" si="15"/>
        <v>1442</v>
      </c>
    </row>
    <row r="175" spans="1:36" x14ac:dyDescent="0.25">
      <c r="A175" s="19">
        <v>44057</v>
      </c>
      <c r="B175" s="162">
        <f t="shared" si="16"/>
        <v>165</v>
      </c>
      <c r="C175" s="81">
        <f>+'Modelo predictivo'!U172</f>
        <v>6689.9893549606204</v>
      </c>
      <c r="D175" s="84">
        <f>+$C175*'Estructura Poblacion'!C$19</f>
        <v>272.90772953742896</v>
      </c>
      <c r="E175" s="84">
        <f>+$C175*'Estructura Poblacion'!D$19</f>
        <v>448.8159429467978</v>
      </c>
      <c r="F175" s="84">
        <f>+$C175*'Estructura Poblacion'!E$19</f>
        <v>1362.0613873174264</v>
      </c>
      <c r="G175" s="84">
        <f>+$C175*'Estructura Poblacion'!F$19</f>
        <v>1554.5149727373921</v>
      </c>
      <c r="H175" s="84">
        <f>+$C175*'Estructura Poblacion'!G$19</f>
        <v>1244.7665178851587</v>
      </c>
      <c r="I175" s="84">
        <f>+$C175*'Estructura Poblacion'!H$19</f>
        <v>847.22304644372718</v>
      </c>
      <c r="J175" s="84">
        <f>+$C175*'Estructura Poblacion'!I$19</f>
        <v>450.63411569521503</v>
      </c>
      <c r="K175" s="84">
        <f>+$C175*'Estructura Poblacion'!J$19</f>
        <v>248.22603447766483</v>
      </c>
      <c r="L175" s="84">
        <f>+$C175*'Estructura Poblacion'!K$19</f>
        <v>260.83960791980951</v>
      </c>
      <c r="M175" s="164">
        <f>+ROUND(D175*Parámetros!$B$105,0)</f>
        <v>0</v>
      </c>
      <c r="N175" s="164">
        <f>+ROUND(E175*Parámetros!$B$106,0)</f>
        <v>1</v>
      </c>
      <c r="O175" s="164">
        <f>+ROUND(F175*Parámetros!$B$107,0)</f>
        <v>16</v>
      </c>
      <c r="P175" s="164">
        <f>+ROUND(G175*Parámetros!$B$108,0)</f>
        <v>50</v>
      </c>
      <c r="Q175" s="164">
        <f>+ROUND(H175*Parámetros!$B$109,0)</f>
        <v>61</v>
      </c>
      <c r="R175" s="164">
        <f>+ROUND(I175*Parámetros!$B$110,0)</f>
        <v>86</v>
      </c>
      <c r="S175" s="164">
        <f>+ROUND(J175*Parámetros!$B$111,0)</f>
        <v>75</v>
      </c>
      <c r="T175" s="164">
        <f>+ROUND(K175*Parámetros!$B$112,0)</f>
        <v>60</v>
      </c>
      <c r="U175" s="164">
        <f>+ROUND(L175*Parámetros!$B$113,0)</f>
        <v>71</v>
      </c>
      <c r="V175" s="164">
        <f t="shared" si="17"/>
        <v>420</v>
      </c>
      <c r="W175" s="164">
        <f t="shared" si="19"/>
        <v>417</v>
      </c>
      <c r="X175" s="84">
        <f t="shared" si="14"/>
        <v>5297</v>
      </c>
      <c r="Y175" s="85">
        <f>+ROUND(M175*Parámetros!$C$105,0)</f>
        <v>0</v>
      </c>
      <c r="Z175" s="85">
        <f>+ROUND(N175*Parámetros!$C$106,0)</f>
        <v>0</v>
      </c>
      <c r="AA175" s="85">
        <f>+ROUND(O175*Parámetros!$C$107,0)</f>
        <v>1</v>
      </c>
      <c r="AB175" s="85">
        <f>+ROUND(P175*Parámetros!$C$108,0)</f>
        <v>3</v>
      </c>
      <c r="AC175" s="85">
        <f>+ROUND(Q175*Parámetros!$C$109,0)</f>
        <v>4</v>
      </c>
      <c r="AD175" s="85">
        <f>+ROUND(R175*Parámetros!$C$110,0)</f>
        <v>10</v>
      </c>
      <c r="AE175" s="85">
        <f>+ROUND(S175*Parámetros!$C$111,0)</f>
        <v>21</v>
      </c>
      <c r="AF175" s="85">
        <f>+ROUND(T175*Parámetros!$C$112,0)</f>
        <v>26</v>
      </c>
      <c r="AG175" s="85">
        <f>+ROUND(U175*Parámetros!$C$113,0)</f>
        <v>50</v>
      </c>
      <c r="AH175" s="85">
        <f t="shared" si="18"/>
        <v>115</v>
      </c>
      <c r="AI175" s="165">
        <f t="shared" si="20"/>
        <v>113</v>
      </c>
      <c r="AJ175" s="84">
        <f t="shared" si="15"/>
        <v>1444</v>
      </c>
    </row>
    <row r="176" spans="1:36" x14ac:dyDescent="0.25">
      <c r="A176" s="19">
        <v>44058</v>
      </c>
      <c r="B176" s="162">
        <f t="shared" si="16"/>
        <v>166</v>
      </c>
      <c r="C176" s="81">
        <f>+'Modelo predictivo'!U173</f>
        <v>6743.226675234735</v>
      </c>
      <c r="D176" s="84">
        <f>+$C176*'Estructura Poblacion'!C$19</f>
        <v>275.07946336715355</v>
      </c>
      <c r="E176" s="84">
        <f>+$C176*'Estructura Poblacion'!D$19</f>
        <v>452.38751187329694</v>
      </c>
      <c r="F176" s="84">
        <f>+$C176*'Estructura Poblacion'!E$19</f>
        <v>1372.9003430260561</v>
      </c>
      <c r="G176" s="84">
        <f>+$C176*'Estructura Poblacion'!F$19</f>
        <v>1566.8854276190823</v>
      </c>
      <c r="H176" s="84">
        <f>+$C176*'Estructura Poblacion'!G$19</f>
        <v>1254.672069338691</v>
      </c>
      <c r="I176" s="84">
        <f>+$C176*'Estructura Poblacion'!H$19</f>
        <v>853.96504292144823</v>
      </c>
      <c r="J176" s="84">
        <f>+$C176*'Estructura Poblacion'!I$19</f>
        <v>454.22015320152576</v>
      </c>
      <c r="K176" s="84">
        <f>+$C176*'Estructura Poblacion'!J$19</f>
        <v>250.20135733644665</v>
      </c>
      <c r="L176" s="84">
        <f>+$C176*'Estructura Poblacion'!K$19</f>
        <v>262.91530655103446</v>
      </c>
      <c r="M176" s="164">
        <f>+ROUND(D176*Parámetros!$B$105,0)</f>
        <v>0</v>
      </c>
      <c r="N176" s="164">
        <f>+ROUND(E176*Parámetros!$B$106,0)</f>
        <v>1</v>
      </c>
      <c r="O176" s="164">
        <f>+ROUND(F176*Parámetros!$B$107,0)</f>
        <v>16</v>
      </c>
      <c r="P176" s="164">
        <f>+ROUND(G176*Parámetros!$B$108,0)</f>
        <v>50</v>
      </c>
      <c r="Q176" s="164">
        <f>+ROUND(H176*Parámetros!$B$109,0)</f>
        <v>61</v>
      </c>
      <c r="R176" s="164">
        <f>+ROUND(I176*Parámetros!$B$110,0)</f>
        <v>87</v>
      </c>
      <c r="S176" s="164">
        <f>+ROUND(J176*Parámetros!$B$111,0)</f>
        <v>75</v>
      </c>
      <c r="T176" s="164">
        <f>+ROUND(K176*Parámetros!$B$112,0)</f>
        <v>61</v>
      </c>
      <c r="U176" s="164">
        <f>+ROUND(L176*Parámetros!$B$113,0)</f>
        <v>72</v>
      </c>
      <c r="V176" s="164">
        <f t="shared" si="17"/>
        <v>423</v>
      </c>
      <c r="W176" s="164">
        <f t="shared" si="19"/>
        <v>421</v>
      </c>
      <c r="X176" s="84">
        <f t="shared" si="14"/>
        <v>5299</v>
      </c>
      <c r="Y176" s="85">
        <f>+ROUND(M176*Parámetros!$C$105,0)</f>
        <v>0</v>
      </c>
      <c r="Z176" s="85">
        <f>+ROUND(N176*Parámetros!$C$106,0)</f>
        <v>0</v>
      </c>
      <c r="AA176" s="85">
        <f>+ROUND(O176*Parámetros!$C$107,0)</f>
        <v>1</v>
      </c>
      <c r="AB176" s="85">
        <f>+ROUND(P176*Parámetros!$C$108,0)</f>
        <v>3</v>
      </c>
      <c r="AC176" s="85">
        <f>+ROUND(Q176*Parámetros!$C$109,0)</f>
        <v>4</v>
      </c>
      <c r="AD176" s="85">
        <f>+ROUND(R176*Parámetros!$C$110,0)</f>
        <v>11</v>
      </c>
      <c r="AE176" s="85">
        <f>+ROUND(S176*Parámetros!$C$111,0)</f>
        <v>21</v>
      </c>
      <c r="AF176" s="85">
        <f>+ROUND(T176*Parámetros!$C$112,0)</f>
        <v>26</v>
      </c>
      <c r="AG176" s="85">
        <f>+ROUND(U176*Parámetros!$C$113,0)</f>
        <v>51</v>
      </c>
      <c r="AH176" s="85">
        <f t="shared" si="18"/>
        <v>117</v>
      </c>
      <c r="AI176" s="165">
        <f t="shared" si="20"/>
        <v>116</v>
      </c>
      <c r="AJ176" s="84">
        <f t="shared" si="15"/>
        <v>1445</v>
      </c>
    </row>
    <row r="177" spans="1:36" x14ac:dyDescent="0.25">
      <c r="A177" s="19">
        <v>44059</v>
      </c>
      <c r="B177" s="162">
        <f t="shared" si="16"/>
        <v>167</v>
      </c>
      <c r="C177" s="81">
        <f>+'Modelo predictivo'!U174</f>
        <v>6796.7982954457402</v>
      </c>
      <c r="D177" s="84">
        <f>+$C177*'Estructura Poblacion'!C$19</f>
        <v>277.26483444380352</v>
      </c>
      <c r="E177" s="84">
        <f>+$C177*'Estructura Poblacion'!D$19</f>
        <v>455.98150821087876</v>
      </c>
      <c r="F177" s="84">
        <f>+$C177*'Estructura Poblacion'!E$19</f>
        <v>1383.807361180179</v>
      </c>
      <c r="G177" s="84">
        <f>+$C177*'Estructura Poblacion'!F$19</f>
        <v>1579.3335618855529</v>
      </c>
      <c r="H177" s="84">
        <f>+$C177*'Estructura Poblacion'!G$19</f>
        <v>1264.6398219925982</v>
      </c>
      <c r="I177" s="84">
        <f>+$C177*'Estructura Poblacion'!H$19</f>
        <v>860.74937528282032</v>
      </c>
      <c r="J177" s="84">
        <f>+$C177*'Estructura Poblacion'!I$19</f>
        <v>457.82870897332913</v>
      </c>
      <c r="K177" s="84">
        <f>+$C177*'Estructura Poblacion'!J$19</f>
        <v>252.18908409353946</v>
      </c>
      <c r="L177" s="84">
        <f>+$C177*'Estructura Poblacion'!K$19</f>
        <v>265.00403938303907</v>
      </c>
      <c r="M177" s="164">
        <f>+ROUND(D177*Parámetros!$B$105,0)</f>
        <v>0</v>
      </c>
      <c r="N177" s="164">
        <f>+ROUND(E177*Parámetros!$B$106,0)</f>
        <v>1</v>
      </c>
      <c r="O177" s="164">
        <f>+ROUND(F177*Parámetros!$B$107,0)</f>
        <v>17</v>
      </c>
      <c r="P177" s="164">
        <f>+ROUND(G177*Parámetros!$B$108,0)</f>
        <v>51</v>
      </c>
      <c r="Q177" s="164">
        <f>+ROUND(H177*Parámetros!$B$109,0)</f>
        <v>62</v>
      </c>
      <c r="R177" s="164">
        <f>+ROUND(I177*Parámetros!$B$110,0)</f>
        <v>88</v>
      </c>
      <c r="S177" s="164">
        <f>+ROUND(J177*Parámetros!$B$111,0)</f>
        <v>76</v>
      </c>
      <c r="T177" s="164">
        <f>+ROUND(K177*Parámetros!$B$112,0)</f>
        <v>61</v>
      </c>
      <c r="U177" s="164">
        <f>+ROUND(L177*Parámetros!$B$113,0)</f>
        <v>72</v>
      </c>
      <c r="V177" s="164">
        <f t="shared" si="17"/>
        <v>428</v>
      </c>
      <c r="W177" s="164">
        <f t="shared" si="19"/>
        <v>433</v>
      </c>
      <c r="X177" s="84">
        <f t="shared" si="14"/>
        <v>5294</v>
      </c>
      <c r="Y177" s="85">
        <f>+ROUND(M177*Parámetros!$C$105,0)</f>
        <v>0</v>
      </c>
      <c r="Z177" s="85">
        <f>+ROUND(N177*Parámetros!$C$106,0)</f>
        <v>0</v>
      </c>
      <c r="AA177" s="85">
        <f>+ROUND(O177*Parámetros!$C$107,0)</f>
        <v>1</v>
      </c>
      <c r="AB177" s="85">
        <f>+ROUND(P177*Parámetros!$C$108,0)</f>
        <v>3</v>
      </c>
      <c r="AC177" s="85">
        <f>+ROUND(Q177*Parámetros!$C$109,0)</f>
        <v>4</v>
      </c>
      <c r="AD177" s="85">
        <f>+ROUND(R177*Parámetros!$C$110,0)</f>
        <v>11</v>
      </c>
      <c r="AE177" s="85">
        <f>+ROUND(S177*Parámetros!$C$111,0)</f>
        <v>21</v>
      </c>
      <c r="AF177" s="85">
        <f>+ROUND(T177*Parámetros!$C$112,0)</f>
        <v>26</v>
      </c>
      <c r="AG177" s="85">
        <f>+ROUND(U177*Parámetros!$C$113,0)</f>
        <v>51</v>
      </c>
      <c r="AH177" s="85">
        <f t="shared" si="18"/>
        <v>117</v>
      </c>
      <c r="AI177" s="165">
        <f t="shared" si="20"/>
        <v>119</v>
      </c>
      <c r="AJ177" s="84">
        <f t="shared" si="15"/>
        <v>1443</v>
      </c>
    </row>
    <row r="178" spans="1:36" x14ac:dyDescent="0.25">
      <c r="A178" s="19">
        <v>44060</v>
      </c>
      <c r="B178" s="162">
        <f t="shared" si="16"/>
        <v>168</v>
      </c>
      <c r="C178" s="81">
        <f>+'Modelo predictivo'!U175</f>
        <v>6064.119757078588</v>
      </c>
      <c r="D178" s="84">
        <f>+$C178*'Estructura Poblacion'!C$19</f>
        <v>247.37635095342006</v>
      </c>
      <c r="E178" s="84">
        <f>+$C178*'Estructura Poblacion'!D$19</f>
        <v>406.82779635477516</v>
      </c>
      <c r="F178" s="84">
        <f>+$C178*'Estructura Poblacion'!E$19</f>
        <v>1234.6362499158411</v>
      </c>
      <c r="G178" s="84">
        <f>+$C178*'Estructura Poblacion'!F$19</f>
        <v>1409.0851956081763</v>
      </c>
      <c r="H178" s="84">
        <f>+$C178*'Estructura Poblacion'!G$19</f>
        <v>1128.3146853529995</v>
      </c>
      <c r="I178" s="84">
        <f>+$C178*'Estructura Poblacion'!H$19</f>
        <v>767.96265913071227</v>
      </c>
      <c r="J178" s="84">
        <f>+$C178*'Estructura Poblacion'!I$19</f>
        <v>408.47587330982788</v>
      </c>
      <c r="K178" s="84">
        <f>+$C178*'Estructura Poblacion'!J$19</f>
        <v>225.00370628857877</v>
      </c>
      <c r="L178" s="84">
        <f>+$C178*'Estructura Poblacion'!K$19</f>
        <v>236.43724016425736</v>
      </c>
      <c r="M178" s="164">
        <f>+ROUND(D178*Parámetros!$B$105,0)</f>
        <v>0</v>
      </c>
      <c r="N178" s="164">
        <f>+ROUND(E178*Parámetros!$B$106,0)</f>
        <v>1</v>
      </c>
      <c r="O178" s="164">
        <f>+ROUND(F178*Parámetros!$B$107,0)</f>
        <v>15</v>
      </c>
      <c r="P178" s="164">
        <f>+ROUND(G178*Parámetros!$B$108,0)</f>
        <v>45</v>
      </c>
      <c r="Q178" s="164">
        <f>+ROUND(H178*Parámetros!$B$109,0)</f>
        <v>55</v>
      </c>
      <c r="R178" s="164">
        <f>+ROUND(I178*Parámetros!$B$110,0)</f>
        <v>78</v>
      </c>
      <c r="S178" s="164">
        <f>+ROUND(J178*Parámetros!$B$111,0)</f>
        <v>68</v>
      </c>
      <c r="T178" s="164">
        <f>+ROUND(K178*Parámetros!$B$112,0)</f>
        <v>55</v>
      </c>
      <c r="U178" s="164">
        <f>+ROUND(L178*Parámetros!$B$113,0)</f>
        <v>65</v>
      </c>
      <c r="V178" s="164">
        <f t="shared" si="17"/>
        <v>382</v>
      </c>
      <c r="W178" s="164">
        <f t="shared" si="19"/>
        <v>447</v>
      </c>
      <c r="X178" s="84">
        <f t="shared" si="14"/>
        <v>5229</v>
      </c>
      <c r="Y178" s="85">
        <f>+ROUND(M178*Parámetros!$C$105,0)</f>
        <v>0</v>
      </c>
      <c r="Z178" s="85">
        <f>+ROUND(N178*Parámetros!$C$106,0)</f>
        <v>0</v>
      </c>
      <c r="AA178" s="85">
        <f>+ROUND(O178*Parámetros!$C$107,0)</f>
        <v>1</v>
      </c>
      <c r="AB178" s="85">
        <f>+ROUND(P178*Parámetros!$C$108,0)</f>
        <v>2</v>
      </c>
      <c r="AC178" s="85">
        <f>+ROUND(Q178*Parámetros!$C$109,0)</f>
        <v>3</v>
      </c>
      <c r="AD178" s="85">
        <f>+ROUND(R178*Parámetros!$C$110,0)</f>
        <v>10</v>
      </c>
      <c r="AE178" s="85">
        <f>+ROUND(S178*Parámetros!$C$111,0)</f>
        <v>19</v>
      </c>
      <c r="AF178" s="85">
        <f>+ROUND(T178*Parámetros!$C$112,0)</f>
        <v>24</v>
      </c>
      <c r="AG178" s="85">
        <f>+ROUND(U178*Parámetros!$C$113,0)</f>
        <v>46</v>
      </c>
      <c r="AH178" s="85">
        <f t="shared" si="18"/>
        <v>105</v>
      </c>
      <c r="AI178" s="165">
        <f t="shared" si="20"/>
        <v>123</v>
      </c>
      <c r="AJ178" s="84">
        <f t="shared" si="15"/>
        <v>1425</v>
      </c>
    </row>
    <row r="179" spans="1:36" x14ac:dyDescent="0.25">
      <c r="A179" s="19">
        <v>44061</v>
      </c>
      <c r="B179" s="162">
        <f t="shared" si="16"/>
        <v>169</v>
      </c>
      <c r="C179" s="81">
        <f>+'Modelo predictivo'!U176</f>
        <v>6056.894708737731</v>
      </c>
      <c r="D179" s="84">
        <f>+$C179*'Estructura Poblacion'!C$19</f>
        <v>247.08161632323123</v>
      </c>
      <c r="E179" s="84">
        <f>+$C179*'Estructura Poblacion'!D$19</f>
        <v>406.34308453957118</v>
      </c>
      <c r="F179" s="84">
        <f>+$C179*'Estructura Poblacion'!E$19</f>
        <v>1233.1652521541951</v>
      </c>
      <c r="G179" s="84">
        <f>+$C179*'Estructura Poblacion'!F$19</f>
        <v>1407.4063520063869</v>
      </c>
      <c r="H179" s="84">
        <f>+$C179*'Estructura Poblacion'!G$19</f>
        <v>1126.9703635928861</v>
      </c>
      <c r="I179" s="84">
        <f>+$C179*'Estructura Poblacion'!H$19</f>
        <v>767.04767599079059</v>
      </c>
      <c r="J179" s="84">
        <f>+$C179*'Estructura Poblacion'!I$19</f>
        <v>407.98919790614832</v>
      </c>
      <c r="K179" s="84">
        <f>+$C179*'Estructura Poblacion'!J$19</f>
        <v>224.73562737194632</v>
      </c>
      <c r="L179" s="84">
        <f>+$C179*'Estructura Poblacion'!K$19</f>
        <v>236.15553885257538</v>
      </c>
      <c r="M179" s="164">
        <f>+ROUND(D179*Parámetros!$B$105,0)</f>
        <v>0</v>
      </c>
      <c r="N179" s="164">
        <f>+ROUND(E179*Parámetros!$B$106,0)</f>
        <v>1</v>
      </c>
      <c r="O179" s="164">
        <f>+ROUND(F179*Parámetros!$B$107,0)</f>
        <v>15</v>
      </c>
      <c r="P179" s="164">
        <f>+ROUND(G179*Parámetros!$B$108,0)</f>
        <v>45</v>
      </c>
      <c r="Q179" s="164">
        <f>+ROUND(H179*Parámetros!$B$109,0)</f>
        <v>55</v>
      </c>
      <c r="R179" s="164">
        <f>+ROUND(I179*Parámetros!$B$110,0)</f>
        <v>78</v>
      </c>
      <c r="S179" s="164">
        <f>+ROUND(J179*Parámetros!$B$111,0)</f>
        <v>68</v>
      </c>
      <c r="T179" s="164">
        <f>+ROUND(K179*Parámetros!$B$112,0)</f>
        <v>55</v>
      </c>
      <c r="U179" s="164">
        <f>+ROUND(L179*Parámetros!$B$113,0)</f>
        <v>64</v>
      </c>
      <c r="V179" s="164">
        <f t="shared" si="17"/>
        <v>381</v>
      </c>
      <c r="W179" s="164">
        <f t="shared" si="19"/>
        <v>460</v>
      </c>
      <c r="X179" s="84">
        <f t="shared" si="14"/>
        <v>5150</v>
      </c>
      <c r="Y179" s="85">
        <f>+ROUND(M179*Parámetros!$C$105,0)</f>
        <v>0</v>
      </c>
      <c r="Z179" s="85">
        <f>+ROUND(N179*Parámetros!$C$106,0)</f>
        <v>0</v>
      </c>
      <c r="AA179" s="85">
        <f>+ROUND(O179*Parámetros!$C$107,0)</f>
        <v>1</v>
      </c>
      <c r="AB179" s="85">
        <f>+ROUND(P179*Parámetros!$C$108,0)</f>
        <v>2</v>
      </c>
      <c r="AC179" s="85">
        <f>+ROUND(Q179*Parámetros!$C$109,0)</f>
        <v>3</v>
      </c>
      <c r="AD179" s="85">
        <f>+ROUND(R179*Parámetros!$C$110,0)</f>
        <v>10</v>
      </c>
      <c r="AE179" s="85">
        <f>+ROUND(S179*Parámetros!$C$111,0)</f>
        <v>19</v>
      </c>
      <c r="AF179" s="85">
        <f>+ROUND(T179*Parámetros!$C$112,0)</f>
        <v>24</v>
      </c>
      <c r="AG179" s="85">
        <f>+ROUND(U179*Parámetros!$C$113,0)</f>
        <v>45</v>
      </c>
      <c r="AH179" s="85">
        <f t="shared" si="18"/>
        <v>104</v>
      </c>
      <c r="AI179" s="165">
        <f t="shared" si="20"/>
        <v>125</v>
      </c>
      <c r="AJ179" s="84">
        <f t="shared" si="15"/>
        <v>1404</v>
      </c>
    </row>
    <row r="180" spans="1:36" x14ac:dyDescent="0.25">
      <c r="A180" s="19">
        <v>44062</v>
      </c>
      <c r="B180" s="162">
        <f t="shared" si="16"/>
        <v>170</v>
      </c>
      <c r="C180" s="81">
        <f>+'Modelo predictivo'!U177</f>
        <v>6049.6207502111793</v>
      </c>
      <c r="D180" s="84">
        <f>+$C180*'Estructura Poblacion'!C$19</f>
        <v>246.78488647794998</v>
      </c>
      <c r="E180" s="84">
        <f>+$C180*'Estructura Poblacion'!D$19</f>
        <v>405.85509145291115</v>
      </c>
      <c r="F180" s="84">
        <f>+$C180*'Estructura Poblacion'!E$19</f>
        <v>1231.6842964282164</v>
      </c>
      <c r="G180" s="84">
        <f>+$C180*'Estructura Poblacion'!F$19</f>
        <v>1405.7161434214943</v>
      </c>
      <c r="H180" s="84">
        <f>+$C180*'Estructura Poblacion'!G$19</f>
        <v>1125.6169414055066</v>
      </c>
      <c r="I180" s="84">
        <f>+$C180*'Estructura Poblacion'!H$19</f>
        <v>766.12649884452196</v>
      </c>
      <c r="J180" s="84">
        <f>+$C180*'Estructura Poblacion'!I$19</f>
        <v>407.49922793844041</v>
      </c>
      <c r="K180" s="84">
        <f>+$C180*'Estructura Poblacion'!J$19</f>
        <v>224.46573368688956</v>
      </c>
      <c r="L180" s="84">
        <f>+$C180*'Estructura Poblacion'!K$19</f>
        <v>235.87193055524921</v>
      </c>
      <c r="M180" s="164">
        <f>+ROUND(D180*Parámetros!$B$105,0)</f>
        <v>0</v>
      </c>
      <c r="N180" s="164">
        <f>+ROUND(E180*Parámetros!$B$106,0)</f>
        <v>1</v>
      </c>
      <c r="O180" s="164">
        <f>+ROUND(F180*Parámetros!$B$107,0)</f>
        <v>15</v>
      </c>
      <c r="P180" s="164">
        <f>+ROUND(G180*Parámetros!$B$108,0)</f>
        <v>45</v>
      </c>
      <c r="Q180" s="164">
        <f>+ROUND(H180*Parámetros!$B$109,0)</f>
        <v>55</v>
      </c>
      <c r="R180" s="164">
        <f>+ROUND(I180*Parámetros!$B$110,0)</f>
        <v>78</v>
      </c>
      <c r="S180" s="164">
        <f>+ROUND(J180*Parámetros!$B$111,0)</f>
        <v>68</v>
      </c>
      <c r="T180" s="164">
        <f>+ROUND(K180*Parámetros!$B$112,0)</f>
        <v>55</v>
      </c>
      <c r="U180" s="164">
        <f>+ROUND(L180*Parámetros!$B$113,0)</f>
        <v>64</v>
      </c>
      <c r="V180" s="164">
        <f t="shared" si="17"/>
        <v>381</v>
      </c>
      <c r="W180" s="164">
        <f t="shared" si="19"/>
        <v>474</v>
      </c>
      <c r="X180" s="84">
        <f t="shared" si="14"/>
        <v>5057</v>
      </c>
      <c r="Y180" s="85">
        <f>+ROUND(M180*Parámetros!$C$105,0)</f>
        <v>0</v>
      </c>
      <c r="Z180" s="85">
        <f>+ROUND(N180*Parámetros!$C$106,0)</f>
        <v>0</v>
      </c>
      <c r="AA180" s="85">
        <f>+ROUND(O180*Parámetros!$C$107,0)</f>
        <v>1</v>
      </c>
      <c r="AB180" s="85">
        <f>+ROUND(P180*Parámetros!$C$108,0)</f>
        <v>2</v>
      </c>
      <c r="AC180" s="85">
        <f>+ROUND(Q180*Parámetros!$C$109,0)</f>
        <v>3</v>
      </c>
      <c r="AD180" s="85">
        <f>+ROUND(R180*Parámetros!$C$110,0)</f>
        <v>10</v>
      </c>
      <c r="AE180" s="85">
        <f>+ROUND(S180*Parámetros!$C$111,0)</f>
        <v>19</v>
      </c>
      <c r="AF180" s="85">
        <f>+ROUND(T180*Parámetros!$C$112,0)</f>
        <v>24</v>
      </c>
      <c r="AG180" s="85">
        <f>+ROUND(U180*Parámetros!$C$113,0)</f>
        <v>45</v>
      </c>
      <c r="AH180" s="85">
        <f t="shared" si="18"/>
        <v>104</v>
      </c>
      <c r="AI180" s="165">
        <f t="shared" si="20"/>
        <v>129</v>
      </c>
      <c r="AJ180" s="84">
        <f t="shared" si="15"/>
        <v>1379</v>
      </c>
    </row>
    <row r="181" spans="1:36" x14ac:dyDescent="0.25">
      <c r="A181" s="19">
        <v>44063</v>
      </c>
      <c r="B181" s="162">
        <f t="shared" si="16"/>
        <v>171</v>
      </c>
      <c r="C181" s="81">
        <f>+'Modelo predictivo'!U178</f>
        <v>6042.298154450953</v>
      </c>
      <c r="D181" s="84">
        <f>+$C181*'Estructura Poblacion'!C$19</f>
        <v>246.48617255223022</v>
      </c>
      <c r="E181" s="84">
        <f>+$C181*'Estructura Poblacion'!D$19</f>
        <v>405.36383540651593</v>
      </c>
      <c r="F181" s="84">
        <f>+$C181*'Estructura Poblacion'!E$19</f>
        <v>1230.1934383101025</v>
      </c>
      <c r="G181" s="84">
        <f>+$C181*'Estructura Poblacion'!F$19</f>
        <v>1404.0146332778145</v>
      </c>
      <c r="H181" s="84">
        <f>+$C181*'Estructura Poblacion'!G$19</f>
        <v>1124.2544695774193</v>
      </c>
      <c r="I181" s="84">
        <f>+$C181*'Estructura Poblacion'!H$19</f>
        <v>765.19916225866405</v>
      </c>
      <c r="J181" s="84">
        <f>+$C181*'Estructura Poblacion'!I$19</f>
        <v>407.00598179260669</v>
      </c>
      <c r="K181" s="84">
        <f>+$C181*'Estructura Poblacion'!J$19</f>
        <v>224.1940353610475</v>
      </c>
      <c r="L181" s="84">
        <f>+$C181*'Estructura Poblacion'!K$19</f>
        <v>235.58642591455251</v>
      </c>
      <c r="M181" s="164">
        <f>+ROUND(D181*Parámetros!$B$105,0)</f>
        <v>0</v>
      </c>
      <c r="N181" s="164">
        <f>+ROUND(E181*Parámetros!$B$106,0)</f>
        <v>1</v>
      </c>
      <c r="O181" s="164">
        <f>+ROUND(F181*Parámetros!$B$107,0)</f>
        <v>15</v>
      </c>
      <c r="P181" s="164">
        <f>+ROUND(G181*Parámetros!$B$108,0)</f>
        <v>45</v>
      </c>
      <c r="Q181" s="164">
        <f>+ROUND(H181*Parámetros!$B$109,0)</f>
        <v>55</v>
      </c>
      <c r="R181" s="164">
        <f>+ROUND(I181*Parámetros!$B$110,0)</f>
        <v>78</v>
      </c>
      <c r="S181" s="164">
        <f>+ROUND(J181*Parámetros!$B$111,0)</f>
        <v>68</v>
      </c>
      <c r="T181" s="164">
        <f>+ROUND(K181*Parámetros!$B$112,0)</f>
        <v>54</v>
      </c>
      <c r="U181" s="164">
        <f>+ROUND(L181*Parámetros!$B$113,0)</f>
        <v>64</v>
      </c>
      <c r="V181" s="164">
        <f t="shared" si="17"/>
        <v>380</v>
      </c>
      <c r="W181" s="164">
        <f t="shared" si="19"/>
        <v>489</v>
      </c>
      <c r="X181" s="84">
        <f t="shared" si="14"/>
        <v>4948</v>
      </c>
      <c r="Y181" s="85">
        <f>+ROUND(M181*Parámetros!$C$105,0)</f>
        <v>0</v>
      </c>
      <c r="Z181" s="85">
        <f>+ROUND(N181*Parámetros!$C$106,0)</f>
        <v>0</v>
      </c>
      <c r="AA181" s="85">
        <f>+ROUND(O181*Parámetros!$C$107,0)</f>
        <v>1</v>
      </c>
      <c r="AB181" s="85">
        <f>+ROUND(P181*Parámetros!$C$108,0)</f>
        <v>2</v>
      </c>
      <c r="AC181" s="85">
        <f>+ROUND(Q181*Parámetros!$C$109,0)</f>
        <v>3</v>
      </c>
      <c r="AD181" s="85">
        <f>+ROUND(R181*Parámetros!$C$110,0)</f>
        <v>10</v>
      </c>
      <c r="AE181" s="85">
        <f>+ROUND(S181*Parámetros!$C$111,0)</f>
        <v>19</v>
      </c>
      <c r="AF181" s="85">
        <f>+ROUND(T181*Parámetros!$C$112,0)</f>
        <v>23</v>
      </c>
      <c r="AG181" s="85">
        <f>+ROUND(U181*Parámetros!$C$113,0)</f>
        <v>45</v>
      </c>
      <c r="AH181" s="85">
        <f t="shared" si="18"/>
        <v>103</v>
      </c>
      <c r="AI181" s="165">
        <f t="shared" si="20"/>
        <v>132</v>
      </c>
      <c r="AJ181" s="84">
        <f t="shared" si="15"/>
        <v>1350</v>
      </c>
    </row>
    <row r="182" spans="1:36" x14ac:dyDescent="0.25">
      <c r="A182" s="19">
        <v>44064</v>
      </c>
      <c r="B182" s="162">
        <f t="shared" si="16"/>
        <v>172</v>
      </c>
      <c r="C182" s="81">
        <f>+'Modelo predictivo'!U179</f>
        <v>6034.9271956309676</v>
      </c>
      <c r="D182" s="84">
        <f>+$C182*'Estructura Poblacion'!C$19</f>
        <v>246.18548573057114</v>
      </c>
      <c r="E182" s="84">
        <f>+$C182*'Estructura Poblacion'!D$19</f>
        <v>404.8693347940806</v>
      </c>
      <c r="F182" s="84">
        <f>+$C182*'Estructura Poblacion'!E$19</f>
        <v>1228.6927336208246</v>
      </c>
      <c r="G182" s="84">
        <f>+$C182*'Estructura Poblacion'!F$19</f>
        <v>1402.3018852835892</v>
      </c>
      <c r="H182" s="84">
        <f>+$C182*'Estructura Poblacion'!G$19</f>
        <v>1122.8829991225336</v>
      </c>
      <c r="I182" s="84">
        <f>+$C182*'Estructura Poblacion'!H$19</f>
        <v>764.26570095471618</v>
      </c>
      <c r="J182" s="84">
        <f>+$C182*'Estructura Poblacion'!I$19</f>
        <v>406.50947793685589</v>
      </c>
      <c r="K182" s="84">
        <f>+$C182*'Estructura Poblacion'!J$19</f>
        <v>223.92054256739658</v>
      </c>
      <c r="L182" s="84">
        <f>+$C182*'Estructura Poblacion'!K$19</f>
        <v>235.29903562040019</v>
      </c>
      <c r="M182" s="164">
        <f>+ROUND(D182*Parámetros!$B$105,0)</f>
        <v>0</v>
      </c>
      <c r="N182" s="164">
        <f>+ROUND(E182*Parámetros!$B$106,0)</f>
        <v>1</v>
      </c>
      <c r="O182" s="164">
        <f>+ROUND(F182*Parámetros!$B$107,0)</f>
        <v>15</v>
      </c>
      <c r="P182" s="164">
        <f>+ROUND(G182*Parámetros!$B$108,0)</f>
        <v>45</v>
      </c>
      <c r="Q182" s="164">
        <f>+ROUND(H182*Parámetros!$B$109,0)</f>
        <v>55</v>
      </c>
      <c r="R182" s="164">
        <f>+ROUND(I182*Parámetros!$B$110,0)</f>
        <v>78</v>
      </c>
      <c r="S182" s="164">
        <f>+ROUND(J182*Parámetros!$B$111,0)</f>
        <v>67</v>
      </c>
      <c r="T182" s="164">
        <f>+ROUND(K182*Parámetros!$B$112,0)</f>
        <v>54</v>
      </c>
      <c r="U182" s="164">
        <f>+ROUND(L182*Parámetros!$B$113,0)</f>
        <v>64</v>
      </c>
      <c r="V182" s="164">
        <f t="shared" si="17"/>
        <v>379</v>
      </c>
      <c r="W182" s="164">
        <f t="shared" si="19"/>
        <v>502</v>
      </c>
      <c r="X182" s="84">
        <f t="shared" si="14"/>
        <v>4825</v>
      </c>
      <c r="Y182" s="85">
        <f>+ROUND(M182*Parámetros!$C$105,0)</f>
        <v>0</v>
      </c>
      <c r="Z182" s="85">
        <f>+ROUND(N182*Parámetros!$C$106,0)</f>
        <v>0</v>
      </c>
      <c r="AA182" s="85">
        <f>+ROUND(O182*Parámetros!$C$107,0)</f>
        <v>1</v>
      </c>
      <c r="AB182" s="85">
        <f>+ROUND(P182*Parámetros!$C$108,0)</f>
        <v>2</v>
      </c>
      <c r="AC182" s="85">
        <f>+ROUND(Q182*Parámetros!$C$109,0)</f>
        <v>3</v>
      </c>
      <c r="AD182" s="85">
        <f>+ROUND(R182*Parámetros!$C$110,0)</f>
        <v>10</v>
      </c>
      <c r="AE182" s="85">
        <f>+ROUND(S182*Parámetros!$C$111,0)</f>
        <v>18</v>
      </c>
      <c r="AF182" s="85">
        <f>+ROUND(T182*Parámetros!$C$112,0)</f>
        <v>23</v>
      </c>
      <c r="AG182" s="85">
        <f>+ROUND(U182*Parámetros!$C$113,0)</f>
        <v>45</v>
      </c>
      <c r="AH182" s="85">
        <f t="shared" si="18"/>
        <v>102</v>
      </c>
      <c r="AI182" s="165">
        <f t="shared" si="20"/>
        <v>137</v>
      </c>
      <c r="AJ182" s="84">
        <f t="shared" si="15"/>
        <v>1315</v>
      </c>
    </row>
    <row r="183" spans="1:36" x14ac:dyDescent="0.25">
      <c r="A183" s="19">
        <v>44065</v>
      </c>
      <c r="B183" s="162">
        <f t="shared" si="16"/>
        <v>173</v>
      </c>
      <c r="C183" s="81">
        <f>+'Modelo predictivo'!U180</f>
        <v>6027.5081491023302</v>
      </c>
      <c r="D183" s="84">
        <f>+$C183*'Estructura Poblacion'!C$19</f>
        <v>245.8828372454937</v>
      </c>
      <c r="E183" s="84">
        <f>+$C183*'Estructura Poblacion'!D$19</f>
        <v>404.37160808827537</v>
      </c>
      <c r="F183" s="84">
        <f>+$C183*'Estructura Poblacion'!E$19</f>
        <v>1227.1822384210266</v>
      </c>
      <c r="G183" s="84">
        <f>+$C183*'Estructura Poblacion'!F$19</f>
        <v>1400.5779634205967</v>
      </c>
      <c r="H183" s="84">
        <f>+$C183*'Estructura Poblacion'!G$19</f>
        <v>1121.502581273792</v>
      </c>
      <c r="I183" s="84">
        <f>+$C183*'Estructura Poblacion'!H$19</f>
        <v>763.32614980325741</v>
      </c>
      <c r="J183" s="84">
        <f>+$C183*'Estructura Poblacion'!I$19</f>
        <v>406.00973491869172</v>
      </c>
      <c r="K183" s="84">
        <f>+$C183*'Estructura Poblacion'!J$19</f>
        <v>223.64526552259181</v>
      </c>
      <c r="L183" s="84">
        <f>+$C183*'Estructura Poblacion'!K$19</f>
        <v>235.00977040860525</v>
      </c>
      <c r="M183" s="164">
        <f>+ROUND(D183*Parámetros!$B$105,0)</f>
        <v>0</v>
      </c>
      <c r="N183" s="164">
        <f>+ROUND(E183*Parámetros!$B$106,0)</f>
        <v>1</v>
      </c>
      <c r="O183" s="164">
        <f>+ROUND(F183*Parámetros!$B$107,0)</f>
        <v>15</v>
      </c>
      <c r="P183" s="164">
        <f>+ROUND(G183*Parámetros!$B$108,0)</f>
        <v>45</v>
      </c>
      <c r="Q183" s="164">
        <f>+ROUND(H183*Parámetros!$B$109,0)</f>
        <v>55</v>
      </c>
      <c r="R183" s="164">
        <f>+ROUND(I183*Parámetros!$B$110,0)</f>
        <v>78</v>
      </c>
      <c r="S183" s="164">
        <f>+ROUND(J183*Parámetros!$B$111,0)</f>
        <v>67</v>
      </c>
      <c r="T183" s="164">
        <f>+ROUND(K183*Parámetros!$B$112,0)</f>
        <v>54</v>
      </c>
      <c r="U183" s="164">
        <f>+ROUND(L183*Parámetros!$B$113,0)</f>
        <v>64</v>
      </c>
      <c r="V183" s="164">
        <f t="shared" si="17"/>
        <v>379</v>
      </c>
      <c r="W183" s="164">
        <f t="shared" si="19"/>
        <v>407</v>
      </c>
      <c r="X183" s="84">
        <f t="shared" si="14"/>
        <v>4797</v>
      </c>
      <c r="Y183" s="85">
        <f>+ROUND(M183*Parámetros!$C$105,0)</f>
        <v>0</v>
      </c>
      <c r="Z183" s="85">
        <f>+ROUND(N183*Parámetros!$C$106,0)</f>
        <v>0</v>
      </c>
      <c r="AA183" s="85">
        <f>+ROUND(O183*Parámetros!$C$107,0)</f>
        <v>1</v>
      </c>
      <c r="AB183" s="85">
        <f>+ROUND(P183*Parámetros!$C$108,0)</f>
        <v>2</v>
      </c>
      <c r="AC183" s="85">
        <f>+ROUND(Q183*Parámetros!$C$109,0)</f>
        <v>3</v>
      </c>
      <c r="AD183" s="85">
        <f>+ROUND(R183*Parámetros!$C$110,0)</f>
        <v>10</v>
      </c>
      <c r="AE183" s="85">
        <f>+ROUND(S183*Parámetros!$C$111,0)</f>
        <v>18</v>
      </c>
      <c r="AF183" s="85">
        <f>+ROUND(T183*Parámetros!$C$112,0)</f>
        <v>23</v>
      </c>
      <c r="AG183" s="85">
        <f>+ROUND(U183*Parámetros!$C$113,0)</f>
        <v>45</v>
      </c>
      <c r="AH183" s="85">
        <f t="shared" si="18"/>
        <v>102</v>
      </c>
      <c r="AI183" s="165">
        <f t="shared" si="20"/>
        <v>111</v>
      </c>
      <c r="AJ183" s="84">
        <f t="shared" si="15"/>
        <v>1306</v>
      </c>
    </row>
    <row r="184" spans="1:36" x14ac:dyDescent="0.25">
      <c r="A184" s="19">
        <v>44066</v>
      </c>
      <c r="B184" s="162">
        <f t="shared" si="16"/>
        <v>174</v>
      </c>
      <c r="C184" s="81">
        <f>+'Modelo predictivo'!U181</f>
        <v>6020.0412914305925</v>
      </c>
      <c r="D184" s="84">
        <f>+$C184*'Estructura Poblacion'!C$19</f>
        <v>245.57823837906022</v>
      </c>
      <c r="E184" s="84">
        <f>+$C184*'Estructura Poblacion'!D$19</f>
        <v>403.87067384324467</v>
      </c>
      <c r="F184" s="84">
        <f>+$C184*'Estructura Poblacion'!E$19</f>
        <v>1225.6620090186093</v>
      </c>
      <c r="G184" s="84">
        <f>+$C184*'Estructura Poblacion'!F$19</f>
        <v>1398.84293195281</v>
      </c>
      <c r="H184" s="84">
        <f>+$C184*'Estructura Poblacion'!G$19</f>
        <v>1120.113267490101</v>
      </c>
      <c r="I184" s="84">
        <f>+$C184*'Estructura Poblacion'!H$19</f>
        <v>762.38054382866483</v>
      </c>
      <c r="J184" s="84">
        <f>+$C184*'Estructura Poblacion'!I$19</f>
        <v>405.50677136742229</v>
      </c>
      <c r="K184" s="84">
        <f>+$C184*'Estructura Poblacion'!J$19</f>
        <v>223.36821448834908</v>
      </c>
      <c r="L184" s="84">
        <f>+$C184*'Estructura Poblacion'!K$19</f>
        <v>234.71864106233133</v>
      </c>
      <c r="M184" s="164">
        <f>+ROUND(D184*Parámetros!$B$105,0)</f>
        <v>0</v>
      </c>
      <c r="N184" s="164">
        <f>+ROUND(E184*Parámetros!$B$106,0)</f>
        <v>1</v>
      </c>
      <c r="O184" s="164">
        <f>+ROUND(F184*Parámetros!$B$107,0)</f>
        <v>15</v>
      </c>
      <c r="P184" s="164">
        <f>+ROUND(G184*Parámetros!$B$108,0)</f>
        <v>45</v>
      </c>
      <c r="Q184" s="164">
        <f>+ROUND(H184*Parámetros!$B$109,0)</f>
        <v>55</v>
      </c>
      <c r="R184" s="164">
        <f>+ROUND(I184*Parámetros!$B$110,0)</f>
        <v>78</v>
      </c>
      <c r="S184" s="164">
        <f>+ROUND(J184*Parámetros!$B$111,0)</f>
        <v>67</v>
      </c>
      <c r="T184" s="164">
        <f>+ROUND(K184*Parámetros!$B$112,0)</f>
        <v>54</v>
      </c>
      <c r="U184" s="164">
        <f>+ROUND(L184*Parámetros!$B$113,0)</f>
        <v>64</v>
      </c>
      <c r="V184" s="164">
        <f t="shared" si="17"/>
        <v>379</v>
      </c>
      <c r="W184" s="164">
        <f t="shared" si="19"/>
        <v>412</v>
      </c>
      <c r="X184" s="84">
        <f t="shared" si="14"/>
        <v>4764</v>
      </c>
      <c r="Y184" s="85">
        <f>+ROUND(M184*Parámetros!$C$105,0)</f>
        <v>0</v>
      </c>
      <c r="Z184" s="85">
        <f>+ROUND(N184*Parámetros!$C$106,0)</f>
        <v>0</v>
      </c>
      <c r="AA184" s="85">
        <f>+ROUND(O184*Parámetros!$C$107,0)</f>
        <v>1</v>
      </c>
      <c r="AB184" s="85">
        <f>+ROUND(P184*Parámetros!$C$108,0)</f>
        <v>2</v>
      </c>
      <c r="AC184" s="85">
        <f>+ROUND(Q184*Parámetros!$C$109,0)</f>
        <v>3</v>
      </c>
      <c r="AD184" s="85">
        <f>+ROUND(R184*Parámetros!$C$110,0)</f>
        <v>10</v>
      </c>
      <c r="AE184" s="85">
        <f>+ROUND(S184*Parámetros!$C$111,0)</f>
        <v>18</v>
      </c>
      <c r="AF184" s="85">
        <f>+ROUND(T184*Parámetros!$C$112,0)</f>
        <v>23</v>
      </c>
      <c r="AG184" s="85">
        <f>+ROUND(U184*Parámetros!$C$113,0)</f>
        <v>45</v>
      </c>
      <c r="AH184" s="85">
        <f t="shared" si="18"/>
        <v>102</v>
      </c>
      <c r="AI184" s="165">
        <f t="shared" si="20"/>
        <v>112</v>
      </c>
      <c r="AJ184" s="84">
        <f t="shared" si="15"/>
        <v>1296</v>
      </c>
    </row>
    <row r="185" spans="1:36" x14ac:dyDescent="0.25">
      <c r="A185" s="19">
        <v>44067</v>
      </c>
      <c r="B185" s="162">
        <f t="shared" si="16"/>
        <v>175</v>
      </c>
      <c r="C185" s="81">
        <f>+'Modelo predictivo'!U182</f>
        <v>8237.4492547139525</v>
      </c>
      <c r="D185" s="84">
        <f>+$C185*'Estructura Poblacion'!C$19</f>
        <v>336.03395371875058</v>
      </c>
      <c r="E185" s="84">
        <f>+$C185*'Estructura Poblacion'!D$19</f>
        <v>552.63145553280208</v>
      </c>
      <c r="F185" s="84">
        <f>+$C185*'Estructura Poblacion'!E$19</f>
        <v>1677.1194936974052</v>
      </c>
      <c r="G185" s="84">
        <f>+$C185*'Estructura Poblacion'!F$19</f>
        <v>1914.0894737182564</v>
      </c>
      <c r="H185" s="84">
        <f>+$C185*'Estructura Poblacion'!G$19</f>
        <v>1532.6931749813434</v>
      </c>
      <c r="I185" s="84">
        <f>+$C185*'Estructura Poblacion'!H$19</f>
        <v>1043.1940145509313</v>
      </c>
      <c r="J185" s="84">
        <f>+$C185*'Estructura Poblacion'!I$19</f>
        <v>554.87018940168116</v>
      </c>
      <c r="K185" s="84">
        <f>+$C185*'Estructura Poblacion'!J$19</f>
        <v>305.64314144871702</v>
      </c>
      <c r="L185" s="84">
        <f>+$C185*'Estructura Poblacion'!K$19</f>
        <v>321.17435766406567</v>
      </c>
      <c r="M185" s="164">
        <f>+ROUND(D185*Parámetros!$B$105,0)</f>
        <v>0</v>
      </c>
      <c r="N185" s="164">
        <f>+ROUND(E185*Parámetros!$B$106,0)</f>
        <v>2</v>
      </c>
      <c r="O185" s="164">
        <f>+ROUND(F185*Parámetros!$B$107,0)</f>
        <v>20</v>
      </c>
      <c r="P185" s="164">
        <f>+ROUND(G185*Parámetros!$B$108,0)</f>
        <v>61</v>
      </c>
      <c r="Q185" s="164">
        <f>+ROUND(H185*Parámetros!$B$109,0)</f>
        <v>75</v>
      </c>
      <c r="R185" s="164">
        <f>+ROUND(I185*Parámetros!$B$110,0)</f>
        <v>106</v>
      </c>
      <c r="S185" s="164">
        <f>+ROUND(J185*Parámetros!$B$111,0)</f>
        <v>92</v>
      </c>
      <c r="T185" s="164">
        <f>+ROUND(K185*Parámetros!$B$112,0)</f>
        <v>74</v>
      </c>
      <c r="U185" s="164">
        <f>+ROUND(L185*Parámetros!$B$113,0)</f>
        <v>88</v>
      </c>
      <c r="V185" s="164">
        <f t="shared" si="17"/>
        <v>518</v>
      </c>
      <c r="W185" s="164">
        <f t="shared" si="19"/>
        <v>414</v>
      </c>
      <c r="X185" s="84">
        <f t="shared" si="14"/>
        <v>4868</v>
      </c>
      <c r="Y185" s="85">
        <f>+ROUND(M185*Parámetros!$C$105,0)</f>
        <v>0</v>
      </c>
      <c r="Z185" s="85">
        <f>+ROUND(N185*Parámetros!$C$106,0)</f>
        <v>0</v>
      </c>
      <c r="AA185" s="85">
        <f>+ROUND(O185*Parámetros!$C$107,0)</f>
        <v>1</v>
      </c>
      <c r="AB185" s="85">
        <f>+ROUND(P185*Parámetros!$C$108,0)</f>
        <v>3</v>
      </c>
      <c r="AC185" s="85">
        <f>+ROUND(Q185*Parámetros!$C$109,0)</f>
        <v>5</v>
      </c>
      <c r="AD185" s="85">
        <f>+ROUND(R185*Parámetros!$C$110,0)</f>
        <v>13</v>
      </c>
      <c r="AE185" s="85">
        <f>+ROUND(S185*Parámetros!$C$111,0)</f>
        <v>25</v>
      </c>
      <c r="AF185" s="85">
        <f>+ROUND(T185*Parámetros!$C$112,0)</f>
        <v>32</v>
      </c>
      <c r="AG185" s="85">
        <f>+ROUND(U185*Parámetros!$C$113,0)</f>
        <v>62</v>
      </c>
      <c r="AH185" s="85">
        <f t="shared" si="18"/>
        <v>141</v>
      </c>
      <c r="AI185" s="165">
        <f t="shared" si="20"/>
        <v>112</v>
      </c>
      <c r="AJ185" s="84">
        <f t="shared" si="15"/>
        <v>1325</v>
      </c>
    </row>
    <row r="186" spans="1:36" x14ac:dyDescent="0.25">
      <c r="A186" s="19">
        <v>44068</v>
      </c>
      <c r="B186" s="162">
        <f t="shared" si="16"/>
        <v>176</v>
      </c>
      <c r="C186" s="81">
        <f>+'Modelo predictivo'!U183</f>
        <v>8440.948027856648</v>
      </c>
      <c r="D186" s="84">
        <f>+$C186*'Estructura Poblacion'!C$19</f>
        <v>344.33537023757435</v>
      </c>
      <c r="E186" s="84">
        <f>+$C186*'Estructura Poblacion'!D$19</f>
        <v>566.2837184753181</v>
      </c>
      <c r="F186" s="84">
        <f>+$C186*'Estructura Poblacion'!E$19</f>
        <v>1718.551221994343</v>
      </c>
      <c r="G186" s="84">
        <f>+$C186*'Estructura Poblacion'!F$19</f>
        <v>1961.3753321851973</v>
      </c>
      <c r="H186" s="84">
        <f>+$C186*'Estructura Poblacion'!G$19</f>
        <v>1570.5569810053255</v>
      </c>
      <c r="I186" s="84">
        <f>+$C186*'Estructura Poblacion'!H$19</f>
        <v>1068.9651841869002</v>
      </c>
      <c r="J186" s="84">
        <f>+$C186*'Estructura Poblacion'!I$19</f>
        <v>568.57775825038516</v>
      </c>
      <c r="K186" s="84">
        <f>+$C186*'Estructura Poblacion'!J$19</f>
        <v>313.19378029103825</v>
      </c>
      <c r="L186" s="84">
        <f>+$C186*'Estructura Poblacion'!K$19</f>
        <v>329.10868123056639</v>
      </c>
      <c r="M186" s="164">
        <f>+ROUND(D186*Parámetros!$B$105,0)</f>
        <v>0</v>
      </c>
      <c r="N186" s="164">
        <f>+ROUND(E186*Parámetros!$B$106,0)</f>
        <v>2</v>
      </c>
      <c r="O186" s="164">
        <f>+ROUND(F186*Parámetros!$B$107,0)</f>
        <v>21</v>
      </c>
      <c r="P186" s="164">
        <f>+ROUND(G186*Parámetros!$B$108,0)</f>
        <v>63</v>
      </c>
      <c r="Q186" s="164">
        <f>+ROUND(H186*Parámetros!$B$109,0)</f>
        <v>77</v>
      </c>
      <c r="R186" s="164">
        <f>+ROUND(I186*Parámetros!$B$110,0)</f>
        <v>109</v>
      </c>
      <c r="S186" s="164">
        <f>+ROUND(J186*Parámetros!$B$111,0)</f>
        <v>94</v>
      </c>
      <c r="T186" s="164">
        <f>+ROUND(K186*Parámetros!$B$112,0)</f>
        <v>76</v>
      </c>
      <c r="U186" s="164">
        <f>+ROUND(L186*Parámetros!$B$113,0)</f>
        <v>90</v>
      </c>
      <c r="V186" s="164">
        <f t="shared" si="17"/>
        <v>532</v>
      </c>
      <c r="W186" s="164">
        <f t="shared" si="19"/>
        <v>418</v>
      </c>
      <c r="X186" s="84">
        <f t="shared" si="14"/>
        <v>4982</v>
      </c>
      <c r="Y186" s="85">
        <f>+ROUND(M186*Parámetros!$C$105,0)</f>
        <v>0</v>
      </c>
      <c r="Z186" s="85">
        <f>+ROUND(N186*Parámetros!$C$106,0)</f>
        <v>0</v>
      </c>
      <c r="AA186" s="85">
        <f>+ROUND(O186*Parámetros!$C$107,0)</f>
        <v>1</v>
      </c>
      <c r="AB186" s="85">
        <f>+ROUND(P186*Parámetros!$C$108,0)</f>
        <v>3</v>
      </c>
      <c r="AC186" s="85">
        <f>+ROUND(Q186*Parámetros!$C$109,0)</f>
        <v>5</v>
      </c>
      <c r="AD186" s="85">
        <f>+ROUND(R186*Parámetros!$C$110,0)</f>
        <v>13</v>
      </c>
      <c r="AE186" s="85">
        <f>+ROUND(S186*Parámetros!$C$111,0)</f>
        <v>26</v>
      </c>
      <c r="AF186" s="85">
        <f>+ROUND(T186*Parámetros!$C$112,0)</f>
        <v>33</v>
      </c>
      <c r="AG186" s="85">
        <f>+ROUND(U186*Parámetros!$C$113,0)</f>
        <v>64</v>
      </c>
      <c r="AH186" s="85">
        <f t="shared" si="18"/>
        <v>145</v>
      </c>
      <c r="AI186" s="165">
        <f t="shared" si="20"/>
        <v>113</v>
      </c>
      <c r="AJ186" s="84">
        <f t="shared" si="15"/>
        <v>1357</v>
      </c>
    </row>
    <row r="187" spans="1:36" x14ac:dyDescent="0.25">
      <c r="A187" s="19">
        <v>44069</v>
      </c>
      <c r="B187" s="162">
        <f t="shared" si="16"/>
        <v>177</v>
      </c>
      <c r="C187" s="81">
        <f>+'Modelo predictivo'!U184</f>
        <v>8649.2824948877096</v>
      </c>
      <c r="D187" s="84">
        <f>+$C187*'Estructura Poblacion'!C$19</f>
        <v>352.83405138116672</v>
      </c>
      <c r="E187" s="84">
        <f>+$C187*'Estructura Poblacion'!D$19</f>
        <v>580.26039695830116</v>
      </c>
      <c r="F187" s="84">
        <f>+$C187*'Estructura Poblacion'!E$19</f>
        <v>1760.9674827885331</v>
      </c>
      <c r="G187" s="84">
        <f>+$C187*'Estructura Poblacion'!F$19</f>
        <v>2009.7848334793823</v>
      </c>
      <c r="H187" s="84">
        <f>+$C187*'Estructura Poblacion'!G$19</f>
        <v>1609.3205358216608</v>
      </c>
      <c r="I187" s="84">
        <f>+$C187*'Estructura Poblacion'!H$19</f>
        <v>1095.3487481168497</v>
      </c>
      <c r="J187" s="84">
        <f>+$C187*'Estructura Poblacion'!I$19</f>
        <v>582.61105686090718</v>
      </c>
      <c r="K187" s="84">
        <f>+$C187*'Estructura Poblacion'!J$19</f>
        <v>320.92384320328972</v>
      </c>
      <c r="L187" s="84">
        <f>+$C187*'Estructura Poblacion'!K$19</f>
        <v>337.23154627761915</v>
      </c>
      <c r="M187" s="164">
        <f>+ROUND(D187*Parámetros!$B$105,0)</f>
        <v>0</v>
      </c>
      <c r="N187" s="164">
        <f>+ROUND(E187*Parámetros!$B$106,0)</f>
        <v>2</v>
      </c>
      <c r="O187" s="164">
        <f>+ROUND(F187*Parámetros!$B$107,0)</f>
        <v>21</v>
      </c>
      <c r="P187" s="164">
        <f>+ROUND(G187*Parámetros!$B$108,0)</f>
        <v>64</v>
      </c>
      <c r="Q187" s="164">
        <f>+ROUND(H187*Parámetros!$B$109,0)</f>
        <v>79</v>
      </c>
      <c r="R187" s="164">
        <f>+ROUND(I187*Parámetros!$B$110,0)</f>
        <v>112</v>
      </c>
      <c r="S187" s="164">
        <f>+ROUND(J187*Parámetros!$B$111,0)</f>
        <v>97</v>
      </c>
      <c r="T187" s="164">
        <f>+ROUND(K187*Parámetros!$B$112,0)</f>
        <v>78</v>
      </c>
      <c r="U187" s="164">
        <f>+ROUND(L187*Parámetros!$B$113,0)</f>
        <v>92</v>
      </c>
      <c r="V187" s="164">
        <f t="shared" si="17"/>
        <v>545</v>
      </c>
      <c r="W187" s="164">
        <f t="shared" si="19"/>
        <v>420</v>
      </c>
      <c r="X187" s="84">
        <f t="shared" si="14"/>
        <v>5107</v>
      </c>
      <c r="Y187" s="85">
        <f>+ROUND(M187*Parámetros!$C$105,0)</f>
        <v>0</v>
      </c>
      <c r="Z187" s="85">
        <f>+ROUND(N187*Parámetros!$C$106,0)</f>
        <v>0</v>
      </c>
      <c r="AA187" s="85">
        <f>+ROUND(O187*Parámetros!$C$107,0)</f>
        <v>1</v>
      </c>
      <c r="AB187" s="85">
        <f>+ROUND(P187*Parámetros!$C$108,0)</f>
        <v>3</v>
      </c>
      <c r="AC187" s="85">
        <f>+ROUND(Q187*Parámetros!$C$109,0)</f>
        <v>5</v>
      </c>
      <c r="AD187" s="85">
        <f>+ROUND(R187*Parámetros!$C$110,0)</f>
        <v>14</v>
      </c>
      <c r="AE187" s="85">
        <f>+ROUND(S187*Parámetros!$C$111,0)</f>
        <v>27</v>
      </c>
      <c r="AF187" s="85">
        <f>+ROUND(T187*Parámetros!$C$112,0)</f>
        <v>34</v>
      </c>
      <c r="AG187" s="85">
        <f>+ROUND(U187*Parámetros!$C$113,0)</f>
        <v>65</v>
      </c>
      <c r="AH187" s="85">
        <f t="shared" si="18"/>
        <v>149</v>
      </c>
      <c r="AI187" s="165">
        <f t="shared" si="20"/>
        <v>115</v>
      </c>
      <c r="AJ187" s="84">
        <f t="shared" si="15"/>
        <v>1391</v>
      </c>
    </row>
    <row r="188" spans="1:36" x14ac:dyDescent="0.25">
      <c r="A188" s="19">
        <v>44070</v>
      </c>
      <c r="B188" s="162">
        <f t="shared" si="16"/>
        <v>178</v>
      </c>
      <c r="C188" s="81">
        <f>+'Modelo predictivo'!U185</f>
        <v>8862.5578361973166</v>
      </c>
      <c r="D188" s="84">
        <f>+$C188*'Estructura Poblacion'!C$19</f>
        <v>361.53428782025259</v>
      </c>
      <c r="E188" s="84">
        <f>+$C188*'Estructura Poblacion'!D$19</f>
        <v>594.56854729133488</v>
      </c>
      <c r="F188" s="84">
        <f>+$C188*'Estructura Poblacion'!E$19</f>
        <v>1804.3896904859728</v>
      </c>
      <c r="G188" s="84">
        <f>+$C188*'Estructura Poblacion'!F$19</f>
        <v>2059.3424177729398</v>
      </c>
      <c r="H188" s="84">
        <f>+$C188*'Estructura Poblacion'!G$19</f>
        <v>1649.0034097197899</v>
      </c>
      <c r="I188" s="84">
        <f>+$C188*'Estructura Poblacion'!H$19</f>
        <v>1122.3580264293284</v>
      </c>
      <c r="J188" s="84">
        <f>+$C188*'Estructura Poblacion'!I$19</f>
        <v>596.97717012824523</v>
      </c>
      <c r="K188" s="84">
        <f>+$C188*'Estructura Poblacion'!J$19</f>
        <v>328.83723280919378</v>
      </c>
      <c r="L188" s="84">
        <f>+$C188*'Estructura Poblacion'!K$19</f>
        <v>345.5470537402598</v>
      </c>
      <c r="M188" s="164">
        <f>+ROUND(D188*Parámetros!$B$105,0)</f>
        <v>0</v>
      </c>
      <c r="N188" s="164">
        <f>+ROUND(E188*Parámetros!$B$106,0)</f>
        <v>2</v>
      </c>
      <c r="O188" s="164">
        <f>+ROUND(F188*Parámetros!$B$107,0)</f>
        <v>22</v>
      </c>
      <c r="P188" s="164">
        <f>+ROUND(G188*Parámetros!$B$108,0)</f>
        <v>66</v>
      </c>
      <c r="Q188" s="164">
        <f>+ROUND(H188*Parámetros!$B$109,0)</f>
        <v>81</v>
      </c>
      <c r="R188" s="164">
        <f>+ROUND(I188*Parámetros!$B$110,0)</f>
        <v>114</v>
      </c>
      <c r="S188" s="164">
        <f>+ROUND(J188*Parámetros!$B$111,0)</f>
        <v>99</v>
      </c>
      <c r="T188" s="164">
        <f>+ROUND(K188*Parámetros!$B$112,0)</f>
        <v>80</v>
      </c>
      <c r="U188" s="164">
        <f>+ROUND(L188*Parámetros!$B$113,0)</f>
        <v>94</v>
      </c>
      <c r="V188" s="164">
        <f t="shared" si="17"/>
        <v>558</v>
      </c>
      <c r="W188" s="164">
        <f t="shared" si="19"/>
        <v>423</v>
      </c>
      <c r="X188" s="84">
        <f t="shared" si="14"/>
        <v>5242</v>
      </c>
      <c r="Y188" s="85">
        <f>+ROUND(M188*Parámetros!$C$105,0)</f>
        <v>0</v>
      </c>
      <c r="Z188" s="85">
        <f>+ROUND(N188*Parámetros!$C$106,0)</f>
        <v>0</v>
      </c>
      <c r="AA188" s="85">
        <f>+ROUND(O188*Parámetros!$C$107,0)</f>
        <v>1</v>
      </c>
      <c r="AB188" s="85">
        <f>+ROUND(P188*Parámetros!$C$108,0)</f>
        <v>3</v>
      </c>
      <c r="AC188" s="85">
        <f>+ROUND(Q188*Parámetros!$C$109,0)</f>
        <v>5</v>
      </c>
      <c r="AD188" s="85">
        <f>+ROUND(R188*Parámetros!$C$110,0)</f>
        <v>14</v>
      </c>
      <c r="AE188" s="85">
        <f>+ROUND(S188*Parámetros!$C$111,0)</f>
        <v>27</v>
      </c>
      <c r="AF188" s="85">
        <f>+ROUND(T188*Parámetros!$C$112,0)</f>
        <v>35</v>
      </c>
      <c r="AG188" s="85">
        <f>+ROUND(U188*Parámetros!$C$113,0)</f>
        <v>67</v>
      </c>
      <c r="AH188" s="85">
        <f t="shared" si="18"/>
        <v>152</v>
      </c>
      <c r="AI188" s="165">
        <f t="shared" si="20"/>
        <v>117</v>
      </c>
      <c r="AJ188" s="84">
        <f t="shared" si="15"/>
        <v>1426</v>
      </c>
    </row>
    <row r="189" spans="1:36" x14ac:dyDescent="0.25">
      <c r="A189" s="19">
        <v>44071</v>
      </c>
      <c r="B189" s="162">
        <f t="shared" si="16"/>
        <v>179</v>
      </c>
      <c r="C189" s="81">
        <f>+'Modelo predictivo'!U186</f>
        <v>9080.8810210451484</v>
      </c>
      <c r="D189" s="84">
        <f>+$C189*'Estructura Poblacion'!C$19</f>
        <v>370.44044319971101</v>
      </c>
      <c r="E189" s="84">
        <f>+$C189*'Estructura Poblacion'!D$19</f>
        <v>609.21534579512775</v>
      </c>
      <c r="F189" s="84">
        <f>+$C189*'Estructura Poblacion'!E$19</f>
        <v>1848.8396237010229</v>
      </c>
      <c r="G189" s="84">
        <f>+$C189*'Estructura Poblacion'!F$19</f>
        <v>2110.0729409074816</v>
      </c>
      <c r="H189" s="84">
        <f>+$C189*'Estructura Poblacion'!G$19</f>
        <v>1689.6255058334589</v>
      </c>
      <c r="I189" s="84">
        <f>+$C189*'Estructura Poblacion'!H$19</f>
        <v>1150.0065657560649</v>
      </c>
      <c r="J189" s="84">
        <f>+$C189*'Estructura Poblacion'!I$19</f>
        <v>611.6833034446928</v>
      </c>
      <c r="K189" s="84">
        <f>+$C189*'Estructura Poblacion'!J$19</f>
        <v>336.93791810686571</v>
      </c>
      <c r="L189" s="84">
        <f>+$C189*'Estructura Poblacion'!K$19</f>
        <v>354.05937430072316</v>
      </c>
      <c r="M189" s="164">
        <f>+ROUND(D189*Parámetros!$B$105,0)</f>
        <v>0</v>
      </c>
      <c r="N189" s="164">
        <f>+ROUND(E189*Parámetros!$B$106,0)</f>
        <v>2</v>
      </c>
      <c r="O189" s="164">
        <f>+ROUND(F189*Parámetros!$B$107,0)</f>
        <v>22</v>
      </c>
      <c r="P189" s="164">
        <f>+ROUND(G189*Parámetros!$B$108,0)</f>
        <v>68</v>
      </c>
      <c r="Q189" s="164">
        <f>+ROUND(H189*Parámetros!$B$109,0)</f>
        <v>83</v>
      </c>
      <c r="R189" s="164">
        <f>+ROUND(I189*Parámetros!$B$110,0)</f>
        <v>117</v>
      </c>
      <c r="S189" s="164">
        <f>+ROUND(J189*Parámetros!$B$111,0)</f>
        <v>102</v>
      </c>
      <c r="T189" s="164">
        <f>+ROUND(K189*Parámetros!$B$112,0)</f>
        <v>82</v>
      </c>
      <c r="U189" s="164">
        <f>+ROUND(L189*Parámetros!$B$113,0)</f>
        <v>97</v>
      </c>
      <c r="V189" s="164">
        <f t="shared" si="17"/>
        <v>573</v>
      </c>
      <c r="W189" s="164">
        <f t="shared" si="19"/>
        <v>428</v>
      </c>
      <c r="X189" s="84">
        <f t="shared" si="14"/>
        <v>5387</v>
      </c>
      <c r="Y189" s="85">
        <f>+ROUND(M189*Parámetros!$C$105,0)</f>
        <v>0</v>
      </c>
      <c r="Z189" s="85">
        <f>+ROUND(N189*Parámetros!$C$106,0)</f>
        <v>0</v>
      </c>
      <c r="AA189" s="85">
        <f>+ROUND(O189*Parámetros!$C$107,0)</f>
        <v>1</v>
      </c>
      <c r="AB189" s="85">
        <f>+ROUND(P189*Parámetros!$C$108,0)</f>
        <v>3</v>
      </c>
      <c r="AC189" s="85">
        <f>+ROUND(Q189*Parámetros!$C$109,0)</f>
        <v>5</v>
      </c>
      <c r="AD189" s="85">
        <f>+ROUND(R189*Parámetros!$C$110,0)</f>
        <v>14</v>
      </c>
      <c r="AE189" s="85">
        <f>+ROUND(S189*Parámetros!$C$111,0)</f>
        <v>28</v>
      </c>
      <c r="AF189" s="85">
        <f>+ROUND(T189*Parámetros!$C$112,0)</f>
        <v>35</v>
      </c>
      <c r="AG189" s="85">
        <f>+ROUND(U189*Parámetros!$C$113,0)</f>
        <v>69</v>
      </c>
      <c r="AH189" s="85">
        <f t="shared" si="18"/>
        <v>155</v>
      </c>
      <c r="AI189" s="165">
        <f t="shared" si="20"/>
        <v>117</v>
      </c>
      <c r="AJ189" s="84">
        <f t="shared" si="15"/>
        <v>1464</v>
      </c>
    </row>
    <row r="190" spans="1:36" x14ac:dyDescent="0.25">
      <c r="A190" s="19">
        <v>44072</v>
      </c>
      <c r="B190" s="162">
        <f t="shared" si="16"/>
        <v>180</v>
      </c>
      <c r="C190" s="81">
        <f>+'Modelo predictivo'!U187</f>
        <v>9304.3608111068606</v>
      </c>
      <c r="D190" s="84">
        <f>+$C190*'Estructura Poblacion'!C$19</f>
        <v>379.55695428324805</v>
      </c>
      <c r="E190" s="84">
        <f>+$C190*'Estructura Poblacion'!D$19</f>
        <v>624.20808903943896</v>
      </c>
      <c r="F190" s="84">
        <f>+$C190*'Estructura Poblacion'!E$19</f>
        <v>1894.3394259784595</v>
      </c>
      <c r="G190" s="84">
        <f>+$C190*'Estructura Poblacion'!F$19</f>
        <v>2162.0016752181782</v>
      </c>
      <c r="H190" s="84">
        <f>+$C190*'Estructura Poblacion'!G$19</f>
        <v>1731.2070608005911</v>
      </c>
      <c r="I190" s="84">
        <f>+$C190*'Estructura Poblacion'!H$19</f>
        <v>1178.308139721096</v>
      </c>
      <c r="J190" s="84">
        <f>+$C190*'Estructura Poblacion'!I$19</f>
        <v>626.73678293872774</v>
      </c>
      <c r="K190" s="84">
        <f>+$C190*'Estructura Poblacion'!J$19</f>
        <v>345.22993460040266</v>
      </c>
      <c r="L190" s="84">
        <f>+$C190*'Estructura Poblacion'!K$19</f>
        <v>362.77274852671871</v>
      </c>
      <c r="M190" s="164">
        <f>+ROUND(D190*Parámetros!$B$105,0)</f>
        <v>0</v>
      </c>
      <c r="N190" s="164">
        <f>+ROUND(E190*Parámetros!$B$106,0)</f>
        <v>2</v>
      </c>
      <c r="O190" s="164">
        <f>+ROUND(F190*Parámetros!$B$107,0)</f>
        <v>23</v>
      </c>
      <c r="P190" s="164">
        <f>+ROUND(G190*Parámetros!$B$108,0)</f>
        <v>69</v>
      </c>
      <c r="Q190" s="164">
        <f>+ROUND(H190*Parámetros!$B$109,0)</f>
        <v>85</v>
      </c>
      <c r="R190" s="164">
        <f>+ROUND(I190*Parámetros!$B$110,0)</f>
        <v>120</v>
      </c>
      <c r="S190" s="164">
        <f>+ROUND(J190*Parámetros!$B$111,0)</f>
        <v>104</v>
      </c>
      <c r="T190" s="164">
        <f>+ROUND(K190*Parámetros!$B$112,0)</f>
        <v>84</v>
      </c>
      <c r="U190" s="164">
        <f>+ROUND(L190*Parámetros!$B$113,0)</f>
        <v>99</v>
      </c>
      <c r="V190" s="164">
        <f t="shared" si="17"/>
        <v>586</v>
      </c>
      <c r="W190" s="164">
        <f t="shared" si="19"/>
        <v>382</v>
      </c>
      <c r="X190" s="84">
        <f t="shared" si="14"/>
        <v>5591</v>
      </c>
      <c r="Y190" s="85">
        <f>+ROUND(M190*Parámetros!$C$105,0)</f>
        <v>0</v>
      </c>
      <c r="Z190" s="85">
        <f>+ROUND(N190*Parámetros!$C$106,0)</f>
        <v>0</v>
      </c>
      <c r="AA190" s="85">
        <f>+ROUND(O190*Parámetros!$C$107,0)</f>
        <v>1</v>
      </c>
      <c r="AB190" s="85">
        <f>+ROUND(P190*Parámetros!$C$108,0)</f>
        <v>3</v>
      </c>
      <c r="AC190" s="85">
        <f>+ROUND(Q190*Parámetros!$C$109,0)</f>
        <v>5</v>
      </c>
      <c r="AD190" s="85">
        <f>+ROUND(R190*Parámetros!$C$110,0)</f>
        <v>15</v>
      </c>
      <c r="AE190" s="85">
        <f>+ROUND(S190*Parámetros!$C$111,0)</f>
        <v>28</v>
      </c>
      <c r="AF190" s="85">
        <f>+ROUND(T190*Parámetros!$C$112,0)</f>
        <v>36</v>
      </c>
      <c r="AG190" s="85">
        <f>+ROUND(U190*Parámetros!$C$113,0)</f>
        <v>70</v>
      </c>
      <c r="AH190" s="85">
        <f t="shared" si="18"/>
        <v>158</v>
      </c>
      <c r="AI190" s="165">
        <f t="shared" si="20"/>
        <v>105</v>
      </c>
      <c r="AJ190" s="84">
        <f t="shared" si="15"/>
        <v>1517</v>
      </c>
    </row>
    <row r="191" spans="1:36" x14ac:dyDescent="0.25">
      <c r="A191" s="19">
        <v>44073</v>
      </c>
      <c r="B191" s="162">
        <f t="shared" si="16"/>
        <v>181</v>
      </c>
      <c r="C191" s="81">
        <f>+'Modelo predictivo'!U188</f>
        <v>9533.1077624112368</v>
      </c>
      <c r="D191" s="84">
        <f>+$C191*'Estructura Poblacion'!C$19</f>
        <v>388.88833103241979</v>
      </c>
      <c r="E191" s="84">
        <f>+$C191*'Estructura Poblacion'!D$19</f>
        <v>639.55419397303694</v>
      </c>
      <c r="F191" s="84">
        <f>+$C191*'Estructura Poblacion'!E$19</f>
        <v>1940.9116061878708</v>
      </c>
      <c r="G191" s="84">
        <f>+$C191*'Estructura Poblacion'!F$19</f>
        <v>2215.1543099838846</v>
      </c>
      <c r="H191" s="84">
        <f>+$C191*'Estructura Poblacion'!G$19</f>
        <v>1773.7686451237205</v>
      </c>
      <c r="I191" s="84">
        <f>+$C191*'Estructura Poblacion'!H$19</f>
        <v>1207.276749186088</v>
      </c>
      <c r="J191" s="84">
        <f>+$C191*'Estructura Poblacion'!I$19</f>
        <v>642.14505560549799</v>
      </c>
      <c r="K191" s="84">
        <f>+$C191*'Estructura Poblacion'!J$19</f>
        <v>353.71738437175958</v>
      </c>
      <c r="L191" s="84">
        <f>+$C191*'Estructura Poblacion'!K$19</f>
        <v>371.69148694695889</v>
      </c>
      <c r="M191" s="164">
        <f>+ROUND(D191*Parámetros!$B$105,0)</f>
        <v>0</v>
      </c>
      <c r="N191" s="164">
        <f>+ROUND(E191*Parámetros!$B$106,0)</f>
        <v>2</v>
      </c>
      <c r="O191" s="164">
        <f>+ROUND(F191*Parámetros!$B$107,0)</f>
        <v>23</v>
      </c>
      <c r="P191" s="164">
        <f>+ROUND(G191*Parámetros!$B$108,0)</f>
        <v>71</v>
      </c>
      <c r="Q191" s="164">
        <f>+ROUND(H191*Parámetros!$B$109,0)</f>
        <v>87</v>
      </c>
      <c r="R191" s="164">
        <f>+ROUND(I191*Parámetros!$B$110,0)</f>
        <v>123</v>
      </c>
      <c r="S191" s="164">
        <f>+ROUND(J191*Parámetros!$B$111,0)</f>
        <v>107</v>
      </c>
      <c r="T191" s="164">
        <f>+ROUND(K191*Parámetros!$B$112,0)</f>
        <v>86</v>
      </c>
      <c r="U191" s="164">
        <f>+ROUND(L191*Parámetros!$B$113,0)</f>
        <v>101</v>
      </c>
      <c r="V191" s="164">
        <f t="shared" si="17"/>
        <v>600</v>
      </c>
      <c r="W191" s="164">
        <f t="shared" si="19"/>
        <v>381</v>
      </c>
      <c r="X191" s="84">
        <f t="shared" si="14"/>
        <v>5810</v>
      </c>
      <c r="Y191" s="85">
        <f>+ROUND(M191*Parámetros!$C$105,0)</f>
        <v>0</v>
      </c>
      <c r="Z191" s="85">
        <f>+ROUND(N191*Parámetros!$C$106,0)</f>
        <v>0</v>
      </c>
      <c r="AA191" s="85">
        <f>+ROUND(O191*Parámetros!$C$107,0)</f>
        <v>1</v>
      </c>
      <c r="AB191" s="85">
        <f>+ROUND(P191*Parámetros!$C$108,0)</f>
        <v>4</v>
      </c>
      <c r="AC191" s="85">
        <f>+ROUND(Q191*Parámetros!$C$109,0)</f>
        <v>5</v>
      </c>
      <c r="AD191" s="85">
        <f>+ROUND(R191*Parámetros!$C$110,0)</f>
        <v>15</v>
      </c>
      <c r="AE191" s="85">
        <f>+ROUND(S191*Parámetros!$C$111,0)</f>
        <v>29</v>
      </c>
      <c r="AF191" s="85">
        <f>+ROUND(T191*Parámetros!$C$112,0)</f>
        <v>37</v>
      </c>
      <c r="AG191" s="85">
        <f>+ROUND(U191*Parámetros!$C$113,0)</f>
        <v>72</v>
      </c>
      <c r="AH191" s="85">
        <f t="shared" si="18"/>
        <v>163</v>
      </c>
      <c r="AI191" s="165">
        <f t="shared" si="20"/>
        <v>104</v>
      </c>
      <c r="AJ191" s="84">
        <f t="shared" si="15"/>
        <v>1576</v>
      </c>
    </row>
    <row r="192" spans="1:36" ht="15.75" thickBot="1" x14ac:dyDescent="0.3">
      <c r="A192" s="20">
        <v>44074</v>
      </c>
      <c r="B192" s="162">
        <f t="shared" si="16"/>
        <v>182</v>
      </c>
      <c r="C192" s="81">
        <f>+'Modelo predictivo'!U189</f>
        <v>9501.2401576116681</v>
      </c>
      <c r="D192" s="84">
        <f>+$C192*'Estructura Poblacion'!C$19</f>
        <v>387.58834156902884</v>
      </c>
      <c r="E192" s="84">
        <f>+$C192*'Estructura Poblacion'!D$19</f>
        <v>637.41626992881265</v>
      </c>
      <c r="F192" s="84">
        <f>+$C192*'Estructura Poblacion'!E$19</f>
        <v>1934.4234592416283</v>
      </c>
      <c r="G192" s="84">
        <f>+$C192*'Estructura Poblacion'!F$19</f>
        <v>2207.7494149716863</v>
      </c>
      <c r="H192" s="84">
        <f>+$C192*'Estructura Poblacion'!G$19</f>
        <v>1767.8392294916484</v>
      </c>
      <c r="I192" s="84">
        <f>+$C192*'Estructura Poblacion'!H$19</f>
        <v>1203.2410224025864</v>
      </c>
      <c r="J192" s="84">
        <f>+$C192*'Estructura Poblacion'!I$19</f>
        <v>639.99847073873298</v>
      </c>
      <c r="K192" s="84">
        <f>+$C192*'Estructura Poblacion'!J$19</f>
        <v>352.53496557436154</v>
      </c>
      <c r="L192" s="84">
        <f>+$C192*'Estructura Poblacion'!K$19</f>
        <v>370.44898369318327</v>
      </c>
      <c r="M192" s="164">
        <f>+ROUND(D192*Parámetros!$B$105,0)</f>
        <v>0</v>
      </c>
      <c r="N192" s="164">
        <f>+ROUND(E192*Parámetros!$B$106,0)</f>
        <v>2</v>
      </c>
      <c r="O192" s="164">
        <f>+ROUND(F192*Parámetros!$B$107,0)</f>
        <v>23</v>
      </c>
      <c r="P192" s="164">
        <f>+ROUND(G192*Parámetros!$B$108,0)</f>
        <v>71</v>
      </c>
      <c r="Q192" s="164">
        <f>+ROUND(H192*Parámetros!$B$109,0)</f>
        <v>87</v>
      </c>
      <c r="R192" s="164">
        <f>+ROUND(I192*Parámetros!$B$110,0)</f>
        <v>123</v>
      </c>
      <c r="S192" s="164">
        <f>+ROUND(J192*Parámetros!$B$111,0)</f>
        <v>106</v>
      </c>
      <c r="T192" s="164">
        <f>+ROUND(K192*Parámetros!$B$112,0)</f>
        <v>86</v>
      </c>
      <c r="U192" s="164">
        <f>+ROUND(L192*Parámetros!$B$113,0)</f>
        <v>101</v>
      </c>
      <c r="V192" s="164">
        <f t="shared" si="17"/>
        <v>599</v>
      </c>
      <c r="W192" s="164">
        <f t="shared" si="19"/>
        <v>381</v>
      </c>
      <c r="X192" s="84">
        <f t="shared" si="14"/>
        <v>6028</v>
      </c>
      <c r="Y192" s="85">
        <f>+ROUND(M192*Parámetros!$C$105,0)</f>
        <v>0</v>
      </c>
      <c r="Z192" s="85">
        <f>+ROUND(N192*Parámetros!$C$106,0)</f>
        <v>0</v>
      </c>
      <c r="AA192" s="85">
        <f>+ROUND(O192*Parámetros!$C$107,0)</f>
        <v>1</v>
      </c>
      <c r="AB192" s="85">
        <f>+ROUND(P192*Parámetros!$C$108,0)</f>
        <v>4</v>
      </c>
      <c r="AC192" s="85">
        <f>+ROUND(Q192*Parámetros!$C$109,0)</f>
        <v>5</v>
      </c>
      <c r="AD192" s="85">
        <f>+ROUND(R192*Parámetros!$C$110,0)</f>
        <v>15</v>
      </c>
      <c r="AE192" s="85">
        <f>+ROUND(S192*Parámetros!$C$111,0)</f>
        <v>29</v>
      </c>
      <c r="AF192" s="85">
        <f>+ROUND(T192*Parámetros!$C$112,0)</f>
        <v>37</v>
      </c>
      <c r="AG192" s="85">
        <f>+ROUND(U192*Parámetros!$C$113,0)</f>
        <v>72</v>
      </c>
      <c r="AH192" s="85">
        <f t="shared" si="18"/>
        <v>163</v>
      </c>
      <c r="AI192" s="165">
        <f t="shared" si="20"/>
        <v>104</v>
      </c>
      <c r="AJ192" s="84">
        <f t="shared" si="15"/>
        <v>1635</v>
      </c>
    </row>
    <row r="193" spans="1:36" x14ac:dyDescent="0.25">
      <c r="A193" s="18">
        <v>44075</v>
      </c>
      <c r="B193" s="162">
        <f t="shared" si="16"/>
        <v>183</v>
      </c>
      <c r="C193" s="81">
        <f>+'Modelo predictivo'!U190</f>
        <v>9709.5098946616054</v>
      </c>
      <c r="D193" s="84">
        <f>+$C193*'Estructura Poblacion'!C$19</f>
        <v>396.08438215353442</v>
      </c>
      <c r="E193" s="84">
        <f>+$C193*'Estructura Poblacion'!D$19</f>
        <v>651.38860582678205</v>
      </c>
      <c r="F193" s="84">
        <f>+$C193*'Estructura Poblacion'!E$19</f>
        <v>1976.8265412094834</v>
      </c>
      <c r="G193" s="84">
        <f>+$C193*'Estructura Poblacion'!F$19</f>
        <v>2256.143875326416</v>
      </c>
      <c r="H193" s="84">
        <f>+$C193*'Estructura Poblacion'!G$19</f>
        <v>1806.5907403854999</v>
      </c>
      <c r="I193" s="84">
        <f>+$C193*'Estructura Poblacion'!H$19</f>
        <v>1229.6163889006875</v>
      </c>
      <c r="J193" s="84">
        <f>+$C193*'Estructura Poblacion'!I$19</f>
        <v>654.02740917224196</v>
      </c>
      <c r="K193" s="84">
        <f>+$C193*'Estructura Poblacion'!J$19</f>
        <v>360.26262673891597</v>
      </c>
      <c r="L193" s="84">
        <f>+$C193*'Estructura Poblacion'!K$19</f>
        <v>378.56932494804425</v>
      </c>
      <c r="M193" s="164">
        <f>+ROUND(D193*Parámetros!$B$105,0)</f>
        <v>0</v>
      </c>
      <c r="N193" s="164">
        <f>+ROUND(E193*Parámetros!$B$106,0)</f>
        <v>2</v>
      </c>
      <c r="O193" s="164">
        <f>+ROUND(F193*Parámetros!$B$107,0)</f>
        <v>24</v>
      </c>
      <c r="P193" s="164">
        <f>+ROUND(G193*Parámetros!$B$108,0)</f>
        <v>72</v>
      </c>
      <c r="Q193" s="164">
        <f>+ROUND(H193*Parámetros!$B$109,0)</f>
        <v>89</v>
      </c>
      <c r="R193" s="164">
        <f>+ROUND(I193*Parámetros!$B$110,0)</f>
        <v>125</v>
      </c>
      <c r="S193" s="164">
        <f>+ROUND(J193*Parámetros!$B$111,0)</f>
        <v>109</v>
      </c>
      <c r="T193" s="164">
        <f>+ROUND(K193*Parámetros!$B$112,0)</f>
        <v>88</v>
      </c>
      <c r="U193" s="164">
        <f>+ROUND(L193*Parámetros!$B$113,0)</f>
        <v>103</v>
      </c>
      <c r="V193" s="164">
        <f t="shared" si="17"/>
        <v>612</v>
      </c>
      <c r="W193" s="164">
        <f t="shared" si="19"/>
        <v>380</v>
      </c>
      <c r="X193" s="84">
        <f t="shared" si="14"/>
        <v>6260</v>
      </c>
      <c r="Y193" s="85">
        <f>+ROUND(M193*Parámetros!$C$105,0)</f>
        <v>0</v>
      </c>
      <c r="Z193" s="85">
        <f>+ROUND(N193*Parámetros!$C$106,0)</f>
        <v>0</v>
      </c>
      <c r="AA193" s="85">
        <f>+ROUND(O193*Parámetros!$C$107,0)</f>
        <v>1</v>
      </c>
      <c r="AB193" s="85">
        <f>+ROUND(P193*Parámetros!$C$108,0)</f>
        <v>4</v>
      </c>
      <c r="AC193" s="85">
        <f>+ROUND(Q193*Parámetros!$C$109,0)</f>
        <v>6</v>
      </c>
      <c r="AD193" s="85">
        <f>+ROUND(R193*Parámetros!$C$110,0)</f>
        <v>15</v>
      </c>
      <c r="AE193" s="85">
        <f>+ROUND(S193*Parámetros!$C$111,0)</f>
        <v>30</v>
      </c>
      <c r="AF193" s="85">
        <f>+ROUND(T193*Parámetros!$C$112,0)</f>
        <v>38</v>
      </c>
      <c r="AG193" s="85">
        <f>+ROUND(U193*Parámetros!$C$113,0)</f>
        <v>73</v>
      </c>
      <c r="AH193" s="85">
        <f t="shared" si="18"/>
        <v>167</v>
      </c>
      <c r="AI193" s="165">
        <f t="shared" si="20"/>
        <v>103</v>
      </c>
      <c r="AJ193" s="84">
        <f t="shared" si="15"/>
        <v>1699</v>
      </c>
    </row>
    <row r="194" spans="1:36" x14ac:dyDescent="0.25">
      <c r="A194" s="19">
        <v>44076</v>
      </c>
      <c r="B194" s="162">
        <f t="shared" si="16"/>
        <v>184</v>
      </c>
      <c r="C194" s="81">
        <f>+'Modelo predictivo'!U191</f>
        <v>9922.1022339463234</v>
      </c>
      <c r="D194" s="84">
        <f>+$C194*'Estructura Poblacion'!C$19</f>
        <v>404.75675658537455</v>
      </c>
      <c r="E194" s="84">
        <f>+$C194*'Estructura Poblacion'!D$19</f>
        <v>665.65093513057775</v>
      </c>
      <c r="F194" s="84">
        <f>+$C194*'Estructura Poblacion'!E$19</f>
        <v>2020.1096917819859</v>
      </c>
      <c r="G194" s="84">
        <f>+$C194*'Estructura Poblacion'!F$19</f>
        <v>2305.5427543040505</v>
      </c>
      <c r="H194" s="84">
        <f>+$C194*'Estructura Poblacion'!G$19</f>
        <v>1846.1465321603071</v>
      </c>
      <c r="I194" s="84">
        <f>+$C194*'Estructura Poblacion'!H$19</f>
        <v>1256.5391715514318</v>
      </c>
      <c r="J194" s="84">
        <f>+$C194*'Estructura Poblacion'!I$19</f>
        <v>668.34751578737576</v>
      </c>
      <c r="K194" s="84">
        <f>+$C194*'Estructura Poblacion'!J$19</f>
        <v>368.15067416934221</v>
      </c>
      <c r="L194" s="84">
        <f>+$C194*'Estructura Poblacion'!K$19</f>
        <v>386.8582024758781</v>
      </c>
      <c r="M194" s="164">
        <f>+ROUND(D194*Parámetros!$B$105,0)</f>
        <v>0</v>
      </c>
      <c r="N194" s="164">
        <f>+ROUND(E194*Parámetros!$B$106,0)</f>
        <v>2</v>
      </c>
      <c r="O194" s="164">
        <f>+ROUND(F194*Parámetros!$B$107,0)</f>
        <v>24</v>
      </c>
      <c r="P194" s="164">
        <f>+ROUND(G194*Parámetros!$B$108,0)</f>
        <v>74</v>
      </c>
      <c r="Q194" s="164">
        <f>+ROUND(H194*Parámetros!$B$109,0)</f>
        <v>90</v>
      </c>
      <c r="R194" s="164">
        <f>+ROUND(I194*Parámetros!$B$110,0)</f>
        <v>128</v>
      </c>
      <c r="S194" s="164">
        <f>+ROUND(J194*Parámetros!$B$111,0)</f>
        <v>111</v>
      </c>
      <c r="T194" s="164">
        <f>+ROUND(K194*Parámetros!$B$112,0)</f>
        <v>89</v>
      </c>
      <c r="U194" s="164">
        <f>+ROUND(L194*Parámetros!$B$113,0)</f>
        <v>106</v>
      </c>
      <c r="V194" s="164">
        <f t="shared" si="17"/>
        <v>624</v>
      </c>
      <c r="W194" s="164">
        <f t="shared" si="19"/>
        <v>379</v>
      </c>
      <c r="X194" s="84">
        <f t="shared" si="14"/>
        <v>6505</v>
      </c>
      <c r="Y194" s="85">
        <f>+ROUND(M194*Parámetros!$C$105,0)</f>
        <v>0</v>
      </c>
      <c r="Z194" s="85">
        <f>+ROUND(N194*Parámetros!$C$106,0)</f>
        <v>0</v>
      </c>
      <c r="AA194" s="85">
        <f>+ROUND(O194*Parámetros!$C$107,0)</f>
        <v>1</v>
      </c>
      <c r="AB194" s="85">
        <f>+ROUND(P194*Parámetros!$C$108,0)</f>
        <v>4</v>
      </c>
      <c r="AC194" s="85">
        <f>+ROUND(Q194*Parámetros!$C$109,0)</f>
        <v>6</v>
      </c>
      <c r="AD194" s="85">
        <f>+ROUND(R194*Parámetros!$C$110,0)</f>
        <v>16</v>
      </c>
      <c r="AE194" s="85">
        <f>+ROUND(S194*Parámetros!$C$111,0)</f>
        <v>30</v>
      </c>
      <c r="AF194" s="85">
        <f>+ROUND(T194*Parámetros!$C$112,0)</f>
        <v>38</v>
      </c>
      <c r="AG194" s="85">
        <f>+ROUND(U194*Parámetros!$C$113,0)</f>
        <v>75</v>
      </c>
      <c r="AH194" s="85">
        <f t="shared" si="18"/>
        <v>170</v>
      </c>
      <c r="AI194" s="165">
        <f t="shared" si="20"/>
        <v>102</v>
      </c>
      <c r="AJ194" s="84">
        <f t="shared" si="15"/>
        <v>1767</v>
      </c>
    </row>
    <row r="195" spans="1:36" x14ac:dyDescent="0.25">
      <c r="A195" s="19">
        <v>44077</v>
      </c>
      <c r="B195" s="162">
        <f t="shared" si="16"/>
        <v>185</v>
      </c>
      <c r="C195" s="81">
        <f>+'Modelo predictivo'!U192</f>
        <v>10139.09589805454</v>
      </c>
      <c r="D195" s="84">
        <f>+$C195*'Estructura Poblacion'!C$19</f>
        <v>413.60867623033931</v>
      </c>
      <c r="E195" s="84">
        <f>+$C195*'Estructura Poblacion'!D$19</f>
        <v>680.20853915695716</v>
      </c>
      <c r="F195" s="84">
        <f>+$C195*'Estructura Poblacion'!E$19</f>
        <v>2064.2889386376141</v>
      </c>
      <c r="G195" s="84">
        <f>+$C195*'Estructura Poblacion'!F$19</f>
        <v>2355.9643442270972</v>
      </c>
      <c r="H195" s="84">
        <f>+$C195*'Estructura Poblacion'!G$19</f>
        <v>1886.5212522598008</v>
      </c>
      <c r="I195" s="84">
        <f>+$C195*'Estructura Poblacion'!H$19</f>
        <v>1284.0193398163383</v>
      </c>
      <c r="J195" s="84">
        <f>+$C195*'Estructura Poblacion'!I$19</f>
        <v>682.96409329573362</v>
      </c>
      <c r="K195" s="84">
        <f>+$C195*'Estructura Poblacion'!J$19</f>
        <v>376.20202879644955</v>
      </c>
      <c r="L195" s="84">
        <f>+$C195*'Estructura Poblacion'!K$19</f>
        <v>395.31868563421091</v>
      </c>
      <c r="M195" s="164">
        <f>+ROUND(D195*Parámetros!$B$105,0)</f>
        <v>0</v>
      </c>
      <c r="N195" s="164">
        <f>+ROUND(E195*Parámetros!$B$106,0)</f>
        <v>2</v>
      </c>
      <c r="O195" s="164">
        <f>+ROUND(F195*Parámetros!$B$107,0)</f>
        <v>25</v>
      </c>
      <c r="P195" s="164">
        <f>+ROUND(G195*Parámetros!$B$108,0)</f>
        <v>75</v>
      </c>
      <c r="Q195" s="164">
        <f>+ROUND(H195*Parámetros!$B$109,0)</f>
        <v>92</v>
      </c>
      <c r="R195" s="164">
        <f>+ROUND(I195*Parámetros!$B$110,0)</f>
        <v>131</v>
      </c>
      <c r="S195" s="164">
        <f>+ROUND(J195*Parámetros!$B$111,0)</f>
        <v>113</v>
      </c>
      <c r="T195" s="164">
        <f>+ROUND(K195*Parámetros!$B$112,0)</f>
        <v>91</v>
      </c>
      <c r="U195" s="164">
        <f>+ROUND(L195*Parámetros!$B$113,0)</f>
        <v>108</v>
      </c>
      <c r="V195" s="164">
        <f t="shared" si="17"/>
        <v>637</v>
      </c>
      <c r="W195" s="164">
        <f t="shared" si="19"/>
        <v>379</v>
      </c>
      <c r="X195" s="84">
        <f t="shared" si="14"/>
        <v>6763</v>
      </c>
      <c r="Y195" s="85">
        <f>+ROUND(M195*Parámetros!$C$105,0)</f>
        <v>0</v>
      </c>
      <c r="Z195" s="85">
        <f>+ROUND(N195*Parámetros!$C$106,0)</f>
        <v>0</v>
      </c>
      <c r="AA195" s="85">
        <f>+ROUND(O195*Parámetros!$C$107,0)</f>
        <v>1</v>
      </c>
      <c r="AB195" s="85">
        <f>+ROUND(P195*Parámetros!$C$108,0)</f>
        <v>4</v>
      </c>
      <c r="AC195" s="85">
        <f>+ROUND(Q195*Parámetros!$C$109,0)</f>
        <v>6</v>
      </c>
      <c r="AD195" s="85">
        <f>+ROUND(R195*Parámetros!$C$110,0)</f>
        <v>16</v>
      </c>
      <c r="AE195" s="85">
        <f>+ROUND(S195*Parámetros!$C$111,0)</f>
        <v>31</v>
      </c>
      <c r="AF195" s="85">
        <f>+ROUND(T195*Parámetros!$C$112,0)</f>
        <v>39</v>
      </c>
      <c r="AG195" s="85">
        <f>+ROUND(U195*Parámetros!$C$113,0)</f>
        <v>77</v>
      </c>
      <c r="AH195" s="85">
        <f t="shared" si="18"/>
        <v>174</v>
      </c>
      <c r="AI195" s="165">
        <f t="shared" si="20"/>
        <v>102</v>
      </c>
      <c r="AJ195" s="84">
        <f t="shared" si="15"/>
        <v>1839</v>
      </c>
    </row>
    <row r="196" spans="1:36" x14ac:dyDescent="0.25">
      <c r="A196" s="19">
        <v>44078</v>
      </c>
      <c r="B196" s="162">
        <f t="shared" si="16"/>
        <v>186</v>
      </c>
      <c r="C196" s="81">
        <f>+'Modelo predictivo'!U193</f>
        <v>10360.570537954569</v>
      </c>
      <c r="D196" s="84">
        <f>+$C196*'Estructura Poblacion'!C$19</f>
        <v>422.643390326023</v>
      </c>
      <c r="E196" s="84">
        <f>+$C196*'Estructura Poblacion'!D$19</f>
        <v>695.06676150552164</v>
      </c>
      <c r="F196" s="84">
        <f>+$C196*'Estructura Poblacion'!E$19</f>
        <v>2109.3804984700937</v>
      </c>
      <c r="G196" s="84">
        <f>+$C196*'Estructura Poblacion'!F$19</f>
        <v>2407.4271531403774</v>
      </c>
      <c r="H196" s="84">
        <f>+$C196*'Estructura Poblacion'!G$19</f>
        <v>1927.7297208657797</v>
      </c>
      <c r="I196" s="84">
        <f>+$C196*'Estructura Poblacion'!H$19</f>
        <v>1312.0669807273055</v>
      </c>
      <c r="J196" s="84">
        <f>+$C196*'Estructura Poblacion'!I$19</f>
        <v>697.88250694406941</v>
      </c>
      <c r="K196" s="84">
        <f>+$C196*'Estructura Poblacion'!J$19</f>
        <v>384.41964599773678</v>
      </c>
      <c r="L196" s="84">
        <f>+$C196*'Estructura Poblacion'!K$19</f>
        <v>403.9538799776621</v>
      </c>
      <c r="M196" s="164">
        <f>+ROUND(D196*Parámetros!$B$105,0)</f>
        <v>0</v>
      </c>
      <c r="N196" s="164">
        <f>+ROUND(E196*Parámetros!$B$106,0)</f>
        <v>2</v>
      </c>
      <c r="O196" s="164">
        <f>+ROUND(F196*Parámetros!$B$107,0)</f>
        <v>25</v>
      </c>
      <c r="P196" s="164">
        <f>+ROUND(G196*Parámetros!$B$108,0)</f>
        <v>77</v>
      </c>
      <c r="Q196" s="164">
        <f>+ROUND(H196*Parámetros!$B$109,0)</f>
        <v>94</v>
      </c>
      <c r="R196" s="164">
        <f>+ROUND(I196*Parámetros!$B$110,0)</f>
        <v>134</v>
      </c>
      <c r="S196" s="164">
        <f>+ROUND(J196*Parámetros!$B$111,0)</f>
        <v>116</v>
      </c>
      <c r="T196" s="164">
        <f>+ROUND(K196*Parámetros!$B$112,0)</f>
        <v>93</v>
      </c>
      <c r="U196" s="164">
        <f>+ROUND(L196*Parámetros!$B$113,0)</f>
        <v>110</v>
      </c>
      <c r="V196" s="164">
        <f t="shared" si="17"/>
        <v>651</v>
      </c>
      <c r="W196" s="164">
        <f t="shared" si="19"/>
        <v>379</v>
      </c>
      <c r="X196" s="84">
        <f t="shared" si="14"/>
        <v>7035</v>
      </c>
      <c r="Y196" s="85">
        <f>+ROUND(M196*Parámetros!$C$105,0)</f>
        <v>0</v>
      </c>
      <c r="Z196" s="85">
        <f>+ROUND(N196*Parámetros!$C$106,0)</f>
        <v>0</v>
      </c>
      <c r="AA196" s="85">
        <f>+ROUND(O196*Parámetros!$C$107,0)</f>
        <v>1</v>
      </c>
      <c r="AB196" s="85">
        <f>+ROUND(P196*Parámetros!$C$108,0)</f>
        <v>4</v>
      </c>
      <c r="AC196" s="85">
        <f>+ROUND(Q196*Parámetros!$C$109,0)</f>
        <v>6</v>
      </c>
      <c r="AD196" s="85">
        <f>+ROUND(R196*Parámetros!$C$110,0)</f>
        <v>16</v>
      </c>
      <c r="AE196" s="85">
        <f>+ROUND(S196*Parámetros!$C$111,0)</f>
        <v>32</v>
      </c>
      <c r="AF196" s="85">
        <f>+ROUND(T196*Parámetros!$C$112,0)</f>
        <v>40</v>
      </c>
      <c r="AG196" s="85">
        <f>+ROUND(U196*Parámetros!$C$113,0)</f>
        <v>78</v>
      </c>
      <c r="AH196" s="85">
        <f t="shared" si="18"/>
        <v>177</v>
      </c>
      <c r="AI196" s="165">
        <f t="shared" si="20"/>
        <v>102</v>
      </c>
      <c r="AJ196" s="84">
        <f t="shared" si="15"/>
        <v>1914</v>
      </c>
    </row>
    <row r="197" spans="1:36" x14ac:dyDescent="0.25">
      <c r="A197" s="19">
        <v>44079</v>
      </c>
      <c r="B197" s="162">
        <f t="shared" si="16"/>
        <v>187</v>
      </c>
      <c r="C197" s="81">
        <f>+'Modelo predictivo'!U194</f>
        <v>10586.606718800962</v>
      </c>
      <c r="D197" s="84">
        <f>+$C197*'Estructura Poblacion'!C$19</f>
        <v>431.8641854028283</v>
      </c>
      <c r="E197" s="84">
        <f>+$C197*'Estructura Poblacion'!D$19</f>
        <v>710.23100710651681</v>
      </c>
      <c r="F197" s="84">
        <f>+$C197*'Estructura Poblacion'!E$19</f>
        <v>2155.4007740986763</v>
      </c>
      <c r="G197" s="84">
        <f>+$C197*'Estructura Poblacion'!F$19</f>
        <v>2459.9499015129959</v>
      </c>
      <c r="H197" s="84">
        <f>+$C197*'Estructura Poblacion'!G$19</f>
        <v>1969.7869282572376</v>
      </c>
      <c r="I197" s="84">
        <f>+$C197*'Estructura Poblacion'!H$19</f>
        <v>1340.6922970891601</v>
      </c>
      <c r="J197" s="84">
        <f>+$C197*'Estructura Poblacion'!I$19</f>
        <v>713.1081835582346</v>
      </c>
      <c r="K197" s="84">
        <f>+$C197*'Estructura Poblacion'!J$19</f>
        <v>392.80651507076038</v>
      </c>
      <c r="L197" s="84">
        <f>+$C197*'Estructura Poblacion'!K$19</f>
        <v>412.76692670455208</v>
      </c>
      <c r="M197" s="164">
        <f>+ROUND(D197*Parámetros!$B$105,0)</f>
        <v>0</v>
      </c>
      <c r="N197" s="164">
        <f>+ROUND(E197*Parámetros!$B$106,0)</f>
        <v>2</v>
      </c>
      <c r="O197" s="164">
        <f>+ROUND(F197*Parámetros!$B$107,0)</f>
        <v>26</v>
      </c>
      <c r="P197" s="164">
        <f>+ROUND(G197*Parámetros!$B$108,0)</f>
        <v>79</v>
      </c>
      <c r="Q197" s="164">
        <f>+ROUND(H197*Parámetros!$B$109,0)</f>
        <v>97</v>
      </c>
      <c r="R197" s="164">
        <f>+ROUND(I197*Parámetros!$B$110,0)</f>
        <v>137</v>
      </c>
      <c r="S197" s="164">
        <f>+ROUND(J197*Parámetros!$B$111,0)</f>
        <v>118</v>
      </c>
      <c r="T197" s="164">
        <f>+ROUND(K197*Parámetros!$B$112,0)</f>
        <v>95</v>
      </c>
      <c r="U197" s="164">
        <f>+ROUND(L197*Parámetros!$B$113,0)</f>
        <v>113</v>
      </c>
      <c r="V197" s="164">
        <f t="shared" si="17"/>
        <v>667</v>
      </c>
      <c r="W197" s="164">
        <f t="shared" si="19"/>
        <v>518</v>
      </c>
      <c r="X197" s="84">
        <f t="shared" si="14"/>
        <v>7184</v>
      </c>
      <c r="Y197" s="85">
        <f>+ROUND(M197*Parámetros!$C$105,0)</f>
        <v>0</v>
      </c>
      <c r="Z197" s="85">
        <f>+ROUND(N197*Parámetros!$C$106,0)</f>
        <v>0</v>
      </c>
      <c r="AA197" s="85">
        <f>+ROUND(O197*Parámetros!$C$107,0)</f>
        <v>1</v>
      </c>
      <c r="AB197" s="85">
        <f>+ROUND(P197*Parámetros!$C$108,0)</f>
        <v>4</v>
      </c>
      <c r="AC197" s="85">
        <f>+ROUND(Q197*Parámetros!$C$109,0)</f>
        <v>6</v>
      </c>
      <c r="AD197" s="85">
        <f>+ROUND(R197*Parámetros!$C$110,0)</f>
        <v>17</v>
      </c>
      <c r="AE197" s="85">
        <f>+ROUND(S197*Parámetros!$C$111,0)</f>
        <v>32</v>
      </c>
      <c r="AF197" s="85">
        <f>+ROUND(T197*Parámetros!$C$112,0)</f>
        <v>41</v>
      </c>
      <c r="AG197" s="85">
        <f>+ROUND(U197*Parámetros!$C$113,0)</f>
        <v>80</v>
      </c>
      <c r="AH197" s="85">
        <f t="shared" si="18"/>
        <v>181</v>
      </c>
      <c r="AI197" s="165">
        <f t="shared" si="20"/>
        <v>141</v>
      </c>
      <c r="AJ197" s="84">
        <f t="shared" si="15"/>
        <v>1954</v>
      </c>
    </row>
    <row r="198" spans="1:36" x14ac:dyDescent="0.25">
      <c r="A198" s="19">
        <v>44080</v>
      </c>
      <c r="B198" s="162">
        <f t="shared" si="16"/>
        <v>188</v>
      </c>
      <c r="C198" s="81">
        <f>+'Modelo predictivo'!U195</f>
        <v>10817.285904228687</v>
      </c>
      <c r="D198" s="84">
        <f>+$C198*'Estructura Poblacion'!C$19</f>
        <v>441.27438464327156</v>
      </c>
      <c r="E198" s="84">
        <f>+$C198*'Estructura Poblacion'!D$19</f>
        <v>725.70674116716589</v>
      </c>
      <c r="F198" s="84">
        <f>+$C198*'Estructura Poblacion'!E$19</f>
        <v>2202.3663512704793</v>
      </c>
      <c r="G198" s="84">
        <f>+$C198*'Estructura Poblacion'!F$19</f>
        <v>2513.5515185888689</v>
      </c>
      <c r="H198" s="84">
        <f>+$C198*'Estructura Poblacion'!G$19</f>
        <v>2012.7080318880737</v>
      </c>
      <c r="I198" s="84">
        <f>+$C198*'Estructura Poblacion'!H$19</f>
        <v>1369.9056054906628</v>
      </c>
      <c r="J198" s="84">
        <f>+$C198*'Estructura Poblacion'!I$19</f>
        <v>728.64661048524238</v>
      </c>
      <c r="K198" s="84">
        <f>+$C198*'Estructura Poblacion'!J$19</f>
        <v>401.36565865038409</v>
      </c>
      <c r="L198" s="84">
        <f>+$C198*'Estructura Poblacion'!K$19</f>
        <v>421.76100204453934</v>
      </c>
      <c r="M198" s="164">
        <f>+ROUND(D198*Parámetros!$B$105,0)</f>
        <v>0</v>
      </c>
      <c r="N198" s="164">
        <f>+ROUND(E198*Parámetros!$B$106,0)</f>
        <v>2</v>
      </c>
      <c r="O198" s="164">
        <f>+ROUND(F198*Parámetros!$B$107,0)</f>
        <v>26</v>
      </c>
      <c r="P198" s="164">
        <f>+ROUND(G198*Parámetros!$B$108,0)</f>
        <v>80</v>
      </c>
      <c r="Q198" s="164">
        <f>+ROUND(H198*Parámetros!$B$109,0)</f>
        <v>99</v>
      </c>
      <c r="R198" s="164">
        <f>+ROUND(I198*Parámetros!$B$110,0)</f>
        <v>140</v>
      </c>
      <c r="S198" s="164">
        <f>+ROUND(J198*Parámetros!$B$111,0)</f>
        <v>121</v>
      </c>
      <c r="T198" s="164">
        <f>+ROUND(K198*Parámetros!$B$112,0)</f>
        <v>98</v>
      </c>
      <c r="U198" s="164">
        <f>+ROUND(L198*Parámetros!$B$113,0)</f>
        <v>115</v>
      </c>
      <c r="V198" s="164">
        <f t="shared" si="17"/>
        <v>681</v>
      </c>
      <c r="W198" s="164">
        <f t="shared" si="19"/>
        <v>532</v>
      </c>
      <c r="X198" s="84">
        <f t="shared" si="14"/>
        <v>7333</v>
      </c>
      <c r="Y198" s="85">
        <f>+ROUND(M198*Parámetros!$C$105,0)</f>
        <v>0</v>
      </c>
      <c r="Z198" s="85">
        <f>+ROUND(N198*Parámetros!$C$106,0)</f>
        <v>0</v>
      </c>
      <c r="AA198" s="85">
        <f>+ROUND(O198*Parámetros!$C$107,0)</f>
        <v>1</v>
      </c>
      <c r="AB198" s="85">
        <f>+ROUND(P198*Parámetros!$C$108,0)</f>
        <v>4</v>
      </c>
      <c r="AC198" s="85">
        <f>+ROUND(Q198*Parámetros!$C$109,0)</f>
        <v>6</v>
      </c>
      <c r="AD198" s="85">
        <f>+ROUND(R198*Parámetros!$C$110,0)</f>
        <v>17</v>
      </c>
      <c r="AE198" s="85">
        <f>+ROUND(S198*Parámetros!$C$111,0)</f>
        <v>33</v>
      </c>
      <c r="AF198" s="85">
        <f>+ROUND(T198*Parámetros!$C$112,0)</f>
        <v>42</v>
      </c>
      <c r="AG198" s="85">
        <f>+ROUND(U198*Parámetros!$C$113,0)</f>
        <v>82</v>
      </c>
      <c r="AH198" s="85">
        <f t="shared" si="18"/>
        <v>185</v>
      </c>
      <c r="AI198" s="165">
        <f t="shared" si="20"/>
        <v>145</v>
      </c>
      <c r="AJ198" s="84">
        <f t="shared" si="15"/>
        <v>1994</v>
      </c>
    </row>
    <row r="199" spans="1:36" x14ac:dyDescent="0.25">
      <c r="A199" s="19">
        <v>44081</v>
      </c>
      <c r="B199" s="162">
        <f t="shared" si="16"/>
        <v>189</v>
      </c>
      <c r="C199" s="81">
        <f>+'Modelo predictivo'!U196</f>
        <v>10916.78774792701</v>
      </c>
      <c r="D199" s="84">
        <f>+$C199*'Estructura Poblacion'!C$19</f>
        <v>445.33340788048525</v>
      </c>
      <c r="E199" s="84">
        <f>+$C199*'Estructura Poblacion'!D$19</f>
        <v>732.38209017520194</v>
      </c>
      <c r="F199" s="84">
        <f>+$C199*'Estructura Poblacion'!E$19</f>
        <v>2222.6246225587415</v>
      </c>
      <c r="G199" s="84">
        <f>+$C199*'Estructura Poblacion'!F$19</f>
        <v>2536.6721990021083</v>
      </c>
      <c r="H199" s="84">
        <f>+$C199*'Estructura Poblacion'!G$19</f>
        <v>2031.2217479692024</v>
      </c>
      <c r="I199" s="84">
        <f>+$C199*'Estructura Poblacion'!H$19</f>
        <v>1382.5065605403672</v>
      </c>
      <c r="J199" s="84">
        <f>+$C199*'Estructura Poblacion'!I$19</f>
        <v>735.34900162010854</v>
      </c>
      <c r="K199" s="84">
        <f>+$C199*'Estructura Poblacion'!J$19</f>
        <v>405.05758501587775</v>
      </c>
      <c r="L199" s="84">
        <f>+$C199*'Estructura Poblacion'!K$19</f>
        <v>425.6405331649176</v>
      </c>
      <c r="M199" s="164">
        <f>+ROUND(D199*Parámetros!$B$105,0)</f>
        <v>0</v>
      </c>
      <c r="N199" s="164">
        <f>+ROUND(E199*Parámetros!$B$106,0)</f>
        <v>2</v>
      </c>
      <c r="O199" s="164">
        <f>+ROUND(F199*Parámetros!$B$107,0)</f>
        <v>27</v>
      </c>
      <c r="P199" s="164">
        <f>+ROUND(G199*Parámetros!$B$108,0)</f>
        <v>81</v>
      </c>
      <c r="Q199" s="164">
        <f>+ROUND(H199*Parámetros!$B$109,0)</f>
        <v>100</v>
      </c>
      <c r="R199" s="164">
        <f>+ROUND(I199*Parámetros!$B$110,0)</f>
        <v>141</v>
      </c>
      <c r="S199" s="164">
        <f>+ROUND(J199*Parámetros!$B$111,0)</f>
        <v>122</v>
      </c>
      <c r="T199" s="164">
        <f>+ROUND(K199*Parámetros!$B$112,0)</f>
        <v>98</v>
      </c>
      <c r="U199" s="164">
        <f>+ROUND(L199*Parámetros!$B$113,0)</f>
        <v>116</v>
      </c>
      <c r="V199" s="164">
        <f t="shared" si="17"/>
        <v>687</v>
      </c>
      <c r="W199" s="164">
        <f t="shared" si="19"/>
        <v>545</v>
      </c>
      <c r="X199" s="84">
        <f t="shared" si="14"/>
        <v>7475</v>
      </c>
      <c r="Y199" s="85">
        <f>+ROUND(M199*Parámetros!$C$105,0)</f>
        <v>0</v>
      </c>
      <c r="Z199" s="85">
        <f>+ROUND(N199*Parámetros!$C$106,0)</f>
        <v>0</v>
      </c>
      <c r="AA199" s="85">
        <f>+ROUND(O199*Parámetros!$C$107,0)</f>
        <v>1</v>
      </c>
      <c r="AB199" s="85">
        <f>+ROUND(P199*Parámetros!$C$108,0)</f>
        <v>4</v>
      </c>
      <c r="AC199" s="85">
        <f>+ROUND(Q199*Parámetros!$C$109,0)</f>
        <v>6</v>
      </c>
      <c r="AD199" s="85">
        <f>+ROUND(R199*Parámetros!$C$110,0)</f>
        <v>17</v>
      </c>
      <c r="AE199" s="85">
        <f>+ROUND(S199*Parámetros!$C$111,0)</f>
        <v>33</v>
      </c>
      <c r="AF199" s="85">
        <f>+ROUND(T199*Parámetros!$C$112,0)</f>
        <v>42</v>
      </c>
      <c r="AG199" s="85">
        <f>+ROUND(U199*Parámetros!$C$113,0)</f>
        <v>82</v>
      </c>
      <c r="AH199" s="85">
        <f t="shared" si="18"/>
        <v>185</v>
      </c>
      <c r="AI199" s="165">
        <f t="shared" si="20"/>
        <v>149</v>
      </c>
      <c r="AJ199" s="84">
        <f t="shared" si="15"/>
        <v>2030</v>
      </c>
    </row>
    <row r="200" spans="1:36" x14ac:dyDescent="0.25">
      <c r="A200" s="19">
        <v>44082</v>
      </c>
      <c r="B200" s="162">
        <f t="shared" si="16"/>
        <v>190</v>
      </c>
      <c r="C200" s="81">
        <f>+'Modelo predictivo'!U197</f>
        <v>11141.545017920434</v>
      </c>
      <c r="D200" s="84">
        <f>+$C200*'Estructura Poblacion'!C$19</f>
        <v>454.50203177455086</v>
      </c>
      <c r="E200" s="84">
        <f>+$C200*'Estructura Poblacion'!D$19</f>
        <v>747.46053659925315</v>
      </c>
      <c r="F200" s="84">
        <f>+$C200*'Estructura Poblacion'!E$19</f>
        <v>2268.3845158461536</v>
      </c>
      <c r="G200" s="84">
        <f>+$C200*'Estructura Poblacion'!F$19</f>
        <v>2588.8977740962282</v>
      </c>
      <c r="H200" s="84">
        <f>+$C200*'Estructura Poblacion'!G$19</f>
        <v>2073.0409960269949</v>
      </c>
      <c r="I200" s="84">
        <f>+$C200*'Estructura Poblacion'!H$19</f>
        <v>1410.9699150975773</v>
      </c>
      <c r="J200" s="84">
        <f>+$C200*'Estructura Poblacion'!I$19</f>
        <v>750.48853148116223</v>
      </c>
      <c r="K200" s="84">
        <f>+$C200*'Estructura Poblacion'!J$19</f>
        <v>413.39700125263528</v>
      </c>
      <c r="L200" s="84">
        <f>+$C200*'Estructura Poblacion'!K$19</f>
        <v>434.40371574587948</v>
      </c>
      <c r="M200" s="164">
        <f>+ROUND(D200*Parámetros!$B$105,0)</f>
        <v>0</v>
      </c>
      <c r="N200" s="164">
        <f>+ROUND(E200*Parámetros!$B$106,0)</f>
        <v>2</v>
      </c>
      <c r="O200" s="164">
        <f>+ROUND(F200*Parámetros!$B$107,0)</f>
        <v>27</v>
      </c>
      <c r="P200" s="164">
        <f>+ROUND(G200*Parámetros!$B$108,0)</f>
        <v>83</v>
      </c>
      <c r="Q200" s="164">
        <f>+ROUND(H200*Parámetros!$B$109,0)</f>
        <v>102</v>
      </c>
      <c r="R200" s="164">
        <f>+ROUND(I200*Parámetros!$B$110,0)</f>
        <v>144</v>
      </c>
      <c r="S200" s="164">
        <f>+ROUND(J200*Parámetros!$B$111,0)</f>
        <v>125</v>
      </c>
      <c r="T200" s="164">
        <f>+ROUND(K200*Parámetros!$B$112,0)</f>
        <v>100</v>
      </c>
      <c r="U200" s="164">
        <f>+ROUND(L200*Parámetros!$B$113,0)</f>
        <v>119</v>
      </c>
      <c r="V200" s="164">
        <f t="shared" si="17"/>
        <v>702</v>
      </c>
      <c r="W200" s="164">
        <f t="shared" si="19"/>
        <v>558</v>
      </c>
      <c r="X200" s="84">
        <f t="shared" si="14"/>
        <v>7619</v>
      </c>
      <c r="Y200" s="85">
        <f>+ROUND(M200*Parámetros!$C$105,0)</f>
        <v>0</v>
      </c>
      <c r="Z200" s="85">
        <f>+ROUND(N200*Parámetros!$C$106,0)</f>
        <v>0</v>
      </c>
      <c r="AA200" s="85">
        <f>+ROUND(O200*Parámetros!$C$107,0)</f>
        <v>1</v>
      </c>
      <c r="AB200" s="85">
        <f>+ROUND(P200*Parámetros!$C$108,0)</f>
        <v>4</v>
      </c>
      <c r="AC200" s="85">
        <f>+ROUND(Q200*Parámetros!$C$109,0)</f>
        <v>6</v>
      </c>
      <c r="AD200" s="85">
        <f>+ROUND(R200*Parámetros!$C$110,0)</f>
        <v>18</v>
      </c>
      <c r="AE200" s="85">
        <f>+ROUND(S200*Parámetros!$C$111,0)</f>
        <v>34</v>
      </c>
      <c r="AF200" s="85">
        <f>+ROUND(T200*Parámetros!$C$112,0)</f>
        <v>43</v>
      </c>
      <c r="AG200" s="85">
        <f>+ROUND(U200*Parámetros!$C$113,0)</f>
        <v>84</v>
      </c>
      <c r="AH200" s="85">
        <f t="shared" si="18"/>
        <v>190</v>
      </c>
      <c r="AI200" s="165">
        <f t="shared" si="20"/>
        <v>152</v>
      </c>
      <c r="AJ200" s="84">
        <f t="shared" si="15"/>
        <v>2068</v>
      </c>
    </row>
    <row r="201" spans="1:36" x14ac:dyDescent="0.25">
      <c r="A201" s="19">
        <v>44083</v>
      </c>
      <c r="B201" s="162">
        <f t="shared" si="16"/>
        <v>191</v>
      </c>
      <c r="C201" s="81">
        <f>+'Modelo predictivo'!U198</f>
        <v>11370.616433978081</v>
      </c>
      <c r="D201" s="84">
        <f>+$C201*'Estructura Poblacion'!C$19</f>
        <v>463.84664455960126</v>
      </c>
      <c r="E201" s="84">
        <f>+$C201*'Estructura Poblacion'!D$19</f>
        <v>762.82840912416782</v>
      </c>
      <c r="F201" s="84">
        <f>+$C201*'Estructura Poblacion'!E$19</f>
        <v>2315.0227560877302</v>
      </c>
      <c r="G201" s="84">
        <f>+$C201*'Estructura Poblacion'!F$19</f>
        <v>2642.1258029007467</v>
      </c>
      <c r="H201" s="84">
        <f>+$C201*'Estructura Poblacion'!G$19</f>
        <v>2115.6629515763962</v>
      </c>
      <c r="I201" s="84">
        <f>+$C201*'Estructura Poblacion'!H$19</f>
        <v>1439.9796149144584</v>
      </c>
      <c r="J201" s="84">
        <f>+$C201*'Estructura Poblacion'!I$19</f>
        <v>765.91865992070075</v>
      </c>
      <c r="K201" s="84">
        <f>+$C201*'Estructura Poblacion'!J$19</f>
        <v>421.89648999666599</v>
      </c>
      <c r="L201" s="84">
        <f>+$C201*'Estructura Poblacion'!K$19</f>
        <v>443.33510489761363</v>
      </c>
      <c r="M201" s="164">
        <f>+ROUND(D201*Parámetros!$B$105,0)</f>
        <v>0</v>
      </c>
      <c r="N201" s="164">
        <f>+ROUND(E201*Parámetros!$B$106,0)</f>
        <v>2</v>
      </c>
      <c r="O201" s="164">
        <f>+ROUND(F201*Parámetros!$B$107,0)</f>
        <v>28</v>
      </c>
      <c r="P201" s="164">
        <f>+ROUND(G201*Parámetros!$B$108,0)</f>
        <v>85</v>
      </c>
      <c r="Q201" s="164">
        <f>+ROUND(H201*Parámetros!$B$109,0)</f>
        <v>104</v>
      </c>
      <c r="R201" s="164">
        <f>+ROUND(I201*Parámetros!$B$110,0)</f>
        <v>147</v>
      </c>
      <c r="S201" s="164">
        <f>+ROUND(J201*Parámetros!$B$111,0)</f>
        <v>127</v>
      </c>
      <c r="T201" s="164">
        <f>+ROUND(K201*Parámetros!$B$112,0)</f>
        <v>103</v>
      </c>
      <c r="U201" s="164">
        <f>+ROUND(L201*Parámetros!$B$113,0)</f>
        <v>121</v>
      </c>
      <c r="V201" s="164">
        <f t="shared" si="17"/>
        <v>717</v>
      </c>
      <c r="W201" s="164">
        <f t="shared" si="19"/>
        <v>573</v>
      </c>
      <c r="X201" s="84">
        <f t="shared" si="14"/>
        <v>7763</v>
      </c>
      <c r="Y201" s="85">
        <f>+ROUND(M201*Parámetros!$C$105,0)</f>
        <v>0</v>
      </c>
      <c r="Z201" s="85">
        <f>+ROUND(N201*Parámetros!$C$106,0)</f>
        <v>0</v>
      </c>
      <c r="AA201" s="85">
        <f>+ROUND(O201*Parámetros!$C$107,0)</f>
        <v>1</v>
      </c>
      <c r="AB201" s="85">
        <f>+ROUND(P201*Parámetros!$C$108,0)</f>
        <v>4</v>
      </c>
      <c r="AC201" s="85">
        <f>+ROUND(Q201*Parámetros!$C$109,0)</f>
        <v>7</v>
      </c>
      <c r="AD201" s="85">
        <f>+ROUND(R201*Parámetros!$C$110,0)</f>
        <v>18</v>
      </c>
      <c r="AE201" s="85">
        <f>+ROUND(S201*Parámetros!$C$111,0)</f>
        <v>35</v>
      </c>
      <c r="AF201" s="85">
        <f>+ROUND(T201*Parámetros!$C$112,0)</f>
        <v>44</v>
      </c>
      <c r="AG201" s="85">
        <f>+ROUND(U201*Parámetros!$C$113,0)</f>
        <v>86</v>
      </c>
      <c r="AH201" s="85">
        <f t="shared" si="18"/>
        <v>195</v>
      </c>
      <c r="AI201" s="165">
        <f t="shared" si="20"/>
        <v>155</v>
      </c>
      <c r="AJ201" s="84">
        <f t="shared" si="15"/>
        <v>2108</v>
      </c>
    </row>
    <row r="202" spans="1:36" x14ac:dyDescent="0.25">
      <c r="A202" s="19">
        <v>44084</v>
      </c>
      <c r="B202" s="162">
        <f t="shared" si="16"/>
        <v>192</v>
      </c>
      <c r="C202" s="81">
        <f>+'Modelo predictivo'!U199</f>
        <v>11604.071411266923</v>
      </c>
      <c r="D202" s="84">
        <f>+$C202*'Estructura Poblacion'!C$19</f>
        <v>473.37007791960622</v>
      </c>
      <c r="E202" s="84">
        <f>+$C202*'Estructura Poblacion'!D$19</f>
        <v>778.49036465326321</v>
      </c>
      <c r="F202" s="84">
        <f>+$C202*'Estructura Poblacion'!E$19</f>
        <v>2362.5534759993275</v>
      </c>
      <c r="G202" s="84">
        <f>+$C202*'Estructura Poblacion'!F$19</f>
        <v>2696.3724150252456</v>
      </c>
      <c r="H202" s="84">
        <f>+$C202*'Estructura Poblacion'!G$19</f>
        <v>2159.1005302845465</v>
      </c>
      <c r="I202" s="84">
        <f>+$C202*'Estructura Poblacion'!H$19</f>
        <v>1469.5444507567522</v>
      </c>
      <c r="J202" s="84">
        <f>+$C202*'Estructura Poblacion'!I$19</f>
        <v>781.64406270735788</v>
      </c>
      <c r="K202" s="84">
        <f>+$C202*'Estructura Poblacion'!J$19</f>
        <v>430.55862683527141</v>
      </c>
      <c r="L202" s="84">
        <f>+$C202*'Estructura Poblacion'!K$19</f>
        <v>452.43740708555305</v>
      </c>
      <c r="M202" s="164">
        <f>+ROUND(D202*Parámetros!$B$105,0)</f>
        <v>0</v>
      </c>
      <c r="N202" s="164">
        <f>+ROUND(E202*Parámetros!$B$106,0)</f>
        <v>2</v>
      </c>
      <c r="O202" s="164">
        <f>+ROUND(F202*Parámetros!$B$107,0)</f>
        <v>28</v>
      </c>
      <c r="P202" s="164">
        <f>+ROUND(G202*Parámetros!$B$108,0)</f>
        <v>86</v>
      </c>
      <c r="Q202" s="164">
        <f>+ROUND(H202*Parámetros!$B$109,0)</f>
        <v>106</v>
      </c>
      <c r="R202" s="164">
        <f>+ROUND(I202*Parámetros!$B$110,0)</f>
        <v>150</v>
      </c>
      <c r="S202" s="164">
        <f>+ROUND(J202*Parámetros!$B$111,0)</f>
        <v>130</v>
      </c>
      <c r="T202" s="164">
        <f>+ROUND(K202*Parámetros!$B$112,0)</f>
        <v>105</v>
      </c>
      <c r="U202" s="164">
        <f>+ROUND(L202*Parámetros!$B$113,0)</f>
        <v>124</v>
      </c>
      <c r="V202" s="164">
        <f t="shared" si="17"/>
        <v>731</v>
      </c>
      <c r="W202" s="164">
        <f t="shared" si="19"/>
        <v>586</v>
      </c>
      <c r="X202" s="84">
        <f t="shared" si="14"/>
        <v>7908</v>
      </c>
      <c r="Y202" s="85">
        <f>+ROUND(M202*Parámetros!$C$105,0)</f>
        <v>0</v>
      </c>
      <c r="Z202" s="85">
        <f>+ROUND(N202*Parámetros!$C$106,0)</f>
        <v>0</v>
      </c>
      <c r="AA202" s="85">
        <f>+ROUND(O202*Parámetros!$C$107,0)</f>
        <v>1</v>
      </c>
      <c r="AB202" s="85">
        <f>+ROUND(P202*Parámetros!$C$108,0)</f>
        <v>4</v>
      </c>
      <c r="AC202" s="85">
        <f>+ROUND(Q202*Parámetros!$C$109,0)</f>
        <v>7</v>
      </c>
      <c r="AD202" s="85">
        <f>+ROUND(R202*Parámetros!$C$110,0)</f>
        <v>18</v>
      </c>
      <c r="AE202" s="85">
        <f>+ROUND(S202*Parámetros!$C$111,0)</f>
        <v>36</v>
      </c>
      <c r="AF202" s="85">
        <f>+ROUND(T202*Parámetros!$C$112,0)</f>
        <v>45</v>
      </c>
      <c r="AG202" s="85">
        <f>+ROUND(U202*Parámetros!$C$113,0)</f>
        <v>88</v>
      </c>
      <c r="AH202" s="85">
        <f t="shared" si="18"/>
        <v>199</v>
      </c>
      <c r="AI202" s="165">
        <f t="shared" si="20"/>
        <v>158</v>
      </c>
      <c r="AJ202" s="84">
        <f t="shared" si="15"/>
        <v>2149</v>
      </c>
    </row>
    <row r="203" spans="1:36" x14ac:dyDescent="0.25">
      <c r="A203" s="19">
        <v>44085</v>
      </c>
      <c r="B203" s="162">
        <f t="shared" si="16"/>
        <v>193</v>
      </c>
      <c r="C203" s="81">
        <f>+'Modelo predictivo'!U200</f>
        <v>11841.979897014797</v>
      </c>
      <c r="D203" s="84">
        <f>+$C203*'Estructura Poblacion'!C$19</f>
        <v>483.0751852431323</v>
      </c>
      <c r="E203" s="84">
        <f>+$C203*'Estructura Poblacion'!D$19</f>
        <v>794.45109578459176</v>
      </c>
      <c r="F203" s="84">
        <f>+$C203*'Estructura Poblacion'!E$19</f>
        <v>2410.9909166227653</v>
      </c>
      <c r="G203" s="84">
        <f>+$C203*'Estructura Poblacion'!F$19</f>
        <v>2751.6538637112767</v>
      </c>
      <c r="H203" s="84">
        <f>+$C203*'Estructura Poblacion'!G$19</f>
        <v>2203.3667468159861</v>
      </c>
      <c r="I203" s="84">
        <f>+$C203*'Estructura Poblacion'!H$19</f>
        <v>1499.6732807706101</v>
      </c>
      <c r="J203" s="84">
        <f>+$C203*'Estructura Poblacion'!I$19</f>
        <v>797.66945144910301</v>
      </c>
      <c r="K203" s="84">
        <f>+$C203*'Estructura Poblacion'!J$19</f>
        <v>439.38600709739268</v>
      </c>
      <c r="L203" s="84">
        <f>+$C203*'Estructura Poblacion'!K$19</f>
        <v>461.71334951993924</v>
      </c>
      <c r="M203" s="164">
        <f>+ROUND(D203*Parámetros!$B$105,0)</f>
        <v>0</v>
      </c>
      <c r="N203" s="164">
        <f>+ROUND(E203*Parámetros!$B$106,0)</f>
        <v>2</v>
      </c>
      <c r="O203" s="164">
        <f>+ROUND(F203*Parámetros!$B$107,0)</f>
        <v>29</v>
      </c>
      <c r="P203" s="164">
        <f>+ROUND(G203*Parámetros!$B$108,0)</f>
        <v>88</v>
      </c>
      <c r="Q203" s="164">
        <f>+ROUND(H203*Parámetros!$B$109,0)</f>
        <v>108</v>
      </c>
      <c r="R203" s="164">
        <f>+ROUND(I203*Parámetros!$B$110,0)</f>
        <v>153</v>
      </c>
      <c r="S203" s="164">
        <f>+ROUND(J203*Parámetros!$B$111,0)</f>
        <v>132</v>
      </c>
      <c r="T203" s="164">
        <f>+ROUND(K203*Parámetros!$B$112,0)</f>
        <v>107</v>
      </c>
      <c r="U203" s="164">
        <f>+ROUND(L203*Parámetros!$B$113,0)</f>
        <v>126</v>
      </c>
      <c r="V203" s="164">
        <f t="shared" si="17"/>
        <v>745</v>
      </c>
      <c r="W203" s="164">
        <f t="shared" si="19"/>
        <v>600</v>
      </c>
      <c r="X203" s="84">
        <f t="shared" si="14"/>
        <v>8053</v>
      </c>
      <c r="Y203" s="85">
        <f>+ROUND(M203*Parámetros!$C$105,0)</f>
        <v>0</v>
      </c>
      <c r="Z203" s="85">
        <f>+ROUND(N203*Parámetros!$C$106,0)</f>
        <v>0</v>
      </c>
      <c r="AA203" s="85">
        <f>+ROUND(O203*Parámetros!$C$107,0)</f>
        <v>1</v>
      </c>
      <c r="AB203" s="85">
        <f>+ROUND(P203*Parámetros!$C$108,0)</f>
        <v>4</v>
      </c>
      <c r="AC203" s="85">
        <f>+ROUND(Q203*Parámetros!$C$109,0)</f>
        <v>7</v>
      </c>
      <c r="AD203" s="85">
        <f>+ROUND(R203*Parámetros!$C$110,0)</f>
        <v>19</v>
      </c>
      <c r="AE203" s="85">
        <f>+ROUND(S203*Parámetros!$C$111,0)</f>
        <v>36</v>
      </c>
      <c r="AF203" s="85">
        <f>+ROUND(T203*Parámetros!$C$112,0)</f>
        <v>46</v>
      </c>
      <c r="AG203" s="85">
        <f>+ROUND(U203*Parámetros!$C$113,0)</f>
        <v>89</v>
      </c>
      <c r="AH203" s="85">
        <f t="shared" si="18"/>
        <v>202</v>
      </c>
      <c r="AI203" s="165">
        <f t="shared" si="20"/>
        <v>163</v>
      </c>
      <c r="AJ203" s="84">
        <f t="shared" si="15"/>
        <v>2188</v>
      </c>
    </row>
    <row r="204" spans="1:36" x14ac:dyDescent="0.25">
      <c r="A204" s="19">
        <v>44086</v>
      </c>
      <c r="B204" s="162">
        <f t="shared" si="16"/>
        <v>194</v>
      </c>
      <c r="C204" s="81">
        <f>+'Modelo predictivo'!U201</f>
        <v>12084.412345997989</v>
      </c>
      <c r="D204" s="84">
        <f>+$C204*'Estructura Poblacion'!C$19</f>
        <v>492.96484062339727</v>
      </c>
      <c r="E204" s="84">
        <f>+$C204*'Estructura Poblacion'!D$19</f>
        <v>810.71532916645992</v>
      </c>
      <c r="F204" s="84">
        <f>+$C204*'Estructura Poblacion'!E$19</f>
        <v>2460.3494223351786</v>
      </c>
      <c r="G204" s="84">
        <f>+$C204*'Estructura Poblacion'!F$19</f>
        <v>2807.9865201365551</v>
      </c>
      <c r="H204" s="84">
        <f>+$C204*'Estructura Poblacion'!G$19</f>
        <v>2248.4747102717747</v>
      </c>
      <c r="I204" s="84">
        <f>+$C204*'Estructura Poblacion'!H$19</f>
        <v>1530.3750273783314</v>
      </c>
      <c r="J204" s="84">
        <f>+$C204*'Estructura Poblacion'!I$19</f>
        <v>813.99957194209878</v>
      </c>
      <c r="K204" s="84">
        <f>+$C204*'Estructura Poblacion'!J$19</f>
        <v>448.38124494409936</v>
      </c>
      <c r="L204" s="84">
        <f>+$C204*'Estructura Poblacion'!K$19</f>
        <v>471.16567920009419</v>
      </c>
      <c r="M204" s="164">
        <f>+ROUND(D204*Parámetros!$B$105,0)</f>
        <v>0</v>
      </c>
      <c r="N204" s="164">
        <f>+ROUND(E204*Parámetros!$B$106,0)</f>
        <v>2</v>
      </c>
      <c r="O204" s="164">
        <f>+ROUND(F204*Parámetros!$B$107,0)</f>
        <v>30</v>
      </c>
      <c r="P204" s="164">
        <f>+ROUND(G204*Parámetros!$B$108,0)</f>
        <v>90</v>
      </c>
      <c r="Q204" s="164">
        <f>+ROUND(H204*Parámetros!$B$109,0)</f>
        <v>110</v>
      </c>
      <c r="R204" s="164">
        <f>+ROUND(I204*Parámetros!$B$110,0)</f>
        <v>156</v>
      </c>
      <c r="S204" s="164">
        <f>+ROUND(J204*Parámetros!$B$111,0)</f>
        <v>135</v>
      </c>
      <c r="T204" s="164">
        <f>+ROUND(K204*Parámetros!$B$112,0)</f>
        <v>109</v>
      </c>
      <c r="U204" s="164">
        <f>+ROUND(L204*Parámetros!$B$113,0)</f>
        <v>129</v>
      </c>
      <c r="V204" s="164">
        <f t="shared" si="17"/>
        <v>761</v>
      </c>
      <c r="W204" s="164">
        <f t="shared" si="19"/>
        <v>599</v>
      </c>
      <c r="X204" s="84">
        <f t="shared" ref="X204:X267" si="21">+X203+V204-W204</f>
        <v>8215</v>
      </c>
      <c r="Y204" s="85">
        <f>+ROUND(M204*Parámetros!$C$105,0)</f>
        <v>0</v>
      </c>
      <c r="Z204" s="85">
        <f>+ROUND(N204*Parámetros!$C$106,0)</f>
        <v>0</v>
      </c>
      <c r="AA204" s="85">
        <f>+ROUND(O204*Parámetros!$C$107,0)</f>
        <v>2</v>
      </c>
      <c r="AB204" s="85">
        <f>+ROUND(P204*Parámetros!$C$108,0)</f>
        <v>5</v>
      </c>
      <c r="AC204" s="85">
        <f>+ROUND(Q204*Parámetros!$C$109,0)</f>
        <v>7</v>
      </c>
      <c r="AD204" s="85">
        <f>+ROUND(R204*Parámetros!$C$110,0)</f>
        <v>19</v>
      </c>
      <c r="AE204" s="85">
        <f>+ROUND(S204*Parámetros!$C$111,0)</f>
        <v>37</v>
      </c>
      <c r="AF204" s="85">
        <f>+ROUND(T204*Parámetros!$C$112,0)</f>
        <v>47</v>
      </c>
      <c r="AG204" s="85">
        <f>+ROUND(U204*Parámetros!$C$113,0)</f>
        <v>91</v>
      </c>
      <c r="AH204" s="85">
        <f t="shared" si="18"/>
        <v>208</v>
      </c>
      <c r="AI204" s="165">
        <f t="shared" si="20"/>
        <v>163</v>
      </c>
      <c r="AJ204" s="84">
        <f t="shared" ref="AJ204:AJ267" si="22">+AJ203+AH204-AI204</f>
        <v>2233</v>
      </c>
    </row>
    <row r="205" spans="1:36" x14ac:dyDescent="0.25">
      <c r="A205" s="19">
        <v>44087</v>
      </c>
      <c r="B205" s="162">
        <f t="shared" ref="B205:B268" si="23">+B204+1</f>
        <v>195</v>
      </c>
      <c r="C205" s="81">
        <f>+'Modelo predictivo'!U202</f>
        <v>12331.439694397151</v>
      </c>
      <c r="D205" s="84">
        <f>+$C205*'Estructura Poblacion'!C$19</f>
        <v>503.04193779176245</v>
      </c>
      <c r="E205" s="84">
        <f>+$C205*'Estructura Poblacion'!D$19</f>
        <v>827.28782374348157</v>
      </c>
      <c r="F205" s="84">
        <f>+$C205*'Estructura Poblacion'!E$19</f>
        <v>2510.643435526159</v>
      </c>
      <c r="G205" s="84">
        <f>+$C205*'Estructura Poblacion'!F$19</f>
        <v>2865.3868673400034</v>
      </c>
      <c r="H205" s="84">
        <f>+$C205*'Estructura Poblacion'!G$19</f>
        <v>2294.4376193250196</v>
      </c>
      <c r="I205" s="84">
        <f>+$C205*'Estructura Poblacion'!H$19</f>
        <v>1561.6586739674651</v>
      </c>
      <c r="J205" s="84">
        <f>+$C205*'Estructura Poblacion'!I$19</f>
        <v>830.6392024096491</v>
      </c>
      <c r="K205" s="84">
        <f>+$C205*'Estructura Poblacion'!J$19</f>
        <v>457.54697239853675</v>
      </c>
      <c r="L205" s="84">
        <f>+$C205*'Estructura Poblacion'!K$19</f>
        <v>480.79716189507479</v>
      </c>
      <c r="M205" s="164">
        <f>+ROUND(D205*Parámetros!$B$105,0)</f>
        <v>1</v>
      </c>
      <c r="N205" s="164">
        <f>+ROUND(E205*Parámetros!$B$106,0)</f>
        <v>2</v>
      </c>
      <c r="O205" s="164">
        <f>+ROUND(F205*Parámetros!$B$107,0)</f>
        <v>30</v>
      </c>
      <c r="P205" s="164">
        <f>+ROUND(G205*Parámetros!$B$108,0)</f>
        <v>92</v>
      </c>
      <c r="Q205" s="164">
        <f>+ROUND(H205*Parámetros!$B$109,0)</f>
        <v>112</v>
      </c>
      <c r="R205" s="164">
        <f>+ROUND(I205*Parámetros!$B$110,0)</f>
        <v>159</v>
      </c>
      <c r="S205" s="164">
        <f>+ROUND(J205*Parámetros!$B$111,0)</f>
        <v>138</v>
      </c>
      <c r="T205" s="164">
        <f>+ROUND(K205*Parámetros!$B$112,0)</f>
        <v>111</v>
      </c>
      <c r="U205" s="164">
        <f>+ROUND(L205*Parámetros!$B$113,0)</f>
        <v>131</v>
      </c>
      <c r="V205" s="164">
        <f t="shared" ref="V205:V268" si="24">+SUM(M205:U205)</f>
        <v>776</v>
      </c>
      <c r="W205" s="164">
        <f t="shared" si="19"/>
        <v>612</v>
      </c>
      <c r="X205" s="84">
        <f t="shared" si="21"/>
        <v>8379</v>
      </c>
      <c r="Y205" s="85">
        <f>+ROUND(M205*Parámetros!$C$105,0)</f>
        <v>0</v>
      </c>
      <c r="Z205" s="85">
        <f>+ROUND(N205*Parámetros!$C$106,0)</f>
        <v>0</v>
      </c>
      <c r="AA205" s="85">
        <f>+ROUND(O205*Parámetros!$C$107,0)</f>
        <v>2</v>
      </c>
      <c r="AB205" s="85">
        <f>+ROUND(P205*Parámetros!$C$108,0)</f>
        <v>5</v>
      </c>
      <c r="AC205" s="85">
        <f>+ROUND(Q205*Parámetros!$C$109,0)</f>
        <v>7</v>
      </c>
      <c r="AD205" s="85">
        <f>+ROUND(R205*Parámetros!$C$110,0)</f>
        <v>19</v>
      </c>
      <c r="AE205" s="85">
        <f>+ROUND(S205*Parámetros!$C$111,0)</f>
        <v>38</v>
      </c>
      <c r="AF205" s="85">
        <f>+ROUND(T205*Parámetros!$C$112,0)</f>
        <v>48</v>
      </c>
      <c r="AG205" s="85">
        <f>+ROUND(U205*Parámetros!$C$113,0)</f>
        <v>93</v>
      </c>
      <c r="AH205" s="85">
        <f t="shared" ref="AH205:AH268" si="25">+SUM(Y205:AG205)</f>
        <v>212</v>
      </c>
      <c r="AI205" s="165">
        <f t="shared" si="20"/>
        <v>167</v>
      </c>
      <c r="AJ205" s="84">
        <f t="shared" si="22"/>
        <v>2278</v>
      </c>
    </row>
    <row r="206" spans="1:36" x14ac:dyDescent="0.25">
      <c r="A206" s="19">
        <v>44088</v>
      </c>
      <c r="B206" s="162">
        <f t="shared" si="23"/>
        <v>196</v>
      </c>
      <c r="C206" s="81">
        <f>+'Modelo predictivo'!U203</f>
        <v>10149.635040670633</v>
      </c>
      <c r="D206" s="84">
        <f>+$C206*'Estructura Poblacion'!C$19</f>
        <v>414.03860419136009</v>
      </c>
      <c r="E206" s="84">
        <f>+$C206*'Estructura Poblacion'!D$19</f>
        <v>680.91558590697707</v>
      </c>
      <c r="F206" s="84">
        <f>+$C206*'Estructura Poblacion'!E$19</f>
        <v>2066.4346758654569</v>
      </c>
      <c r="G206" s="84">
        <f>+$C206*'Estructura Poblacion'!F$19</f>
        <v>2358.4132651636278</v>
      </c>
      <c r="H206" s="84">
        <f>+$C206*'Estructura Poblacion'!G$19</f>
        <v>1888.4822078248499</v>
      </c>
      <c r="I206" s="84">
        <f>+$C206*'Estructura Poblacion'!H$19</f>
        <v>1285.3540212396338</v>
      </c>
      <c r="J206" s="84">
        <f>+$C206*'Estructura Poblacion'!I$19</f>
        <v>683.6740043226423</v>
      </c>
      <c r="K206" s="84">
        <f>+$C206*'Estructura Poblacion'!J$19</f>
        <v>376.59307419870379</v>
      </c>
      <c r="L206" s="84">
        <f>+$C206*'Estructura Poblacion'!K$19</f>
        <v>395.72960195738182</v>
      </c>
      <c r="M206" s="164">
        <f>+ROUND(D206*Parámetros!$B$105,0)</f>
        <v>0</v>
      </c>
      <c r="N206" s="164">
        <f>+ROUND(E206*Parámetros!$B$106,0)</f>
        <v>2</v>
      </c>
      <c r="O206" s="164">
        <f>+ROUND(F206*Parámetros!$B$107,0)</f>
        <v>25</v>
      </c>
      <c r="P206" s="164">
        <f>+ROUND(G206*Parámetros!$B$108,0)</f>
        <v>75</v>
      </c>
      <c r="Q206" s="164">
        <f>+ROUND(H206*Parámetros!$B$109,0)</f>
        <v>93</v>
      </c>
      <c r="R206" s="164">
        <f>+ROUND(I206*Parámetros!$B$110,0)</f>
        <v>131</v>
      </c>
      <c r="S206" s="164">
        <f>+ROUND(J206*Parámetros!$B$111,0)</f>
        <v>113</v>
      </c>
      <c r="T206" s="164">
        <f>+ROUND(K206*Parámetros!$B$112,0)</f>
        <v>92</v>
      </c>
      <c r="U206" s="164">
        <f>+ROUND(L206*Parámetros!$B$113,0)</f>
        <v>108</v>
      </c>
      <c r="V206" s="164">
        <f t="shared" si="24"/>
        <v>639</v>
      </c>
      <c r="W206" s="164">
        <f t="shared" si="19"/>
        <v>624</v>
      </c>
      <c r="X206" s="84">
        <f t="shared" si="21"/>
        <v>8394</v>
      </c>
      <c r="Y206" s="85">
        <f>+ROUND(M206*Parámetros!$C$105,0)</f>
        <v>0</v>
      </c>
      <c r="Z206" s="85">
        <f>+ROUND(N206*Parámetros!$C$106,0)</f>
        <v>0</v>
      </c>
      <c r="AA206" s="85">
        <f>+ROUND(O206*Parámetros!$C$107,0)</f>
        <v>1</v>
      </c>
      <c r="AB206" s="85">
        <f>+ROUND(P206*Parámetros!$C$108,0)</f>
        <v>4</v>
      </c>
      <c r="AC206" s="85">
        <f>+ROUND(Q206*Parámetros!$C$109,0)</f>
        <v>6</v>
      </c>
      <c r="AD206" s="85">
        <f>+ROUND(R206*Parámetros!$C$110,0)</f>
        <v>16</v>
      </c>
      <c r="AE206" s="85">
        <f>+ROUND(S206*Parámetros!$C$111,0)</f>
        <v>31</v>
      </c>
      <c r="AF206" s="85">
        <f>+ROUND(T206*Parámetros!$C$112,0)</f>
        <v>40</v>
      </c>
      <c r="AG206" s="85">
        <f>+ROUND(U206*Parámetros!$C$113,0)</f>
        <v>77</v>
      </c>
      <c r="AH206" s="85">
        <f t="shared" si="25"/>
        <v>175</v>
      </c>
      <c r="AI206" s="165">
        <f t="shared" si="20"/>
        <v>170</v>
      </c>
      <c r="AJ206" s="84">
        <f t="shared" si="22"/>
        <v>2283</v>
      </c>
    </row>
    <row r="207" spans="1:36" x14ac:dyDescent="0.25">
      <c r="A207" s="19">
        <v>44089</v>
      </c>
      <c r="B207" s="162">
        <f t="shared" si="23"/>
        <v>197</v>
      </c>
      <c r="C207" s="81">
        <f>+'Modelo predictivo'!U204</f>
        <v>10176.309394828975</v>
      </c>
      <c r="D207" s="84">
        <f>+$C207*'Estructura Poblacion'!C$19</f>
        <v>415.12674305735584</v>
      </c>
      <c r="E207" s="84">
        <f>+$C207*'Estructura Poblacion'!D$19</f>
        <v>682.70510675355297</v>
      </c>
      <c r="F207" s="84">
        <f>+$C207*'Estructura Poblacion'!E$19</f>
        <v>2071.8654928522983</v>
      </c>
      <c r="G207" s="84">
        <f>+$C207*'Estructura Poblacion'!F$19</f>
        <v>2364.6114339090677</v>
      </c>
      <c r="H207" s="84">
        <f>+$C207*'Estructura Poblacion'!G$19</f>
        <v>1893.4453462068107</v>
      </c>
      <c r="I207" s="84">
        <f>+$C207*'Estructura Poblacion'!H$19</f>
        <v>1288.7320725926143</v>
      </c>
      <c r="J207" s="84">
        <f>+$C207*'Estructura Poblacion'!I$19</f>
        <v>685.47077459537411</v>
      </c>
      <c r="K207" s="84">
        <f>+$C207*'Estructura Poblacion'!J$19</f>
        <v>377.58280210463363</v>
      </c>
      <c r="L207" s="84">
        <f>+$C207*'Estructura Poblacion'!K$19</f>
        <v>396.76962275726794</v>
      </c>
      <c r="M207" s="164">
        <f>+ROUND(D207*Parámetros!$B$105,0)</f>
        <v>0</v>
      </c>
      <c r="N207" s="164">
        <f>+ROUND(E207*Parámetros!$B$106,0)</f>
        <v>2</v>
      </c>
      <c r="O207" s="164">
        <f>+ROUND(F207*Parámetros!$B$107,0)</f>
        <v>25</v>
      </c>
      <c r="P207" s="164">
        <f>+ROUND(G207*Parámetros!$B$108,0)</f>
        <v>76</v>
      </c>
      <c r="Q207" s="164">
        <f>+ROUND(H207*Parámetros!$B$109,0)</f>
        <v>93</v>
      </c>
      <c r="R207" s="164">
        <f>+ROUND(I207*Parámetros!$B$110,0)</f>
        <v>131</v>
      </c>
      <c r="S207" s="164">
        <f>+ROUND(J207*Parámetros!$B$111,0)</f>
        <v>114</v>
      </c>
      <c r="T207" s="164">
        <f>+ROUND(K207*Parámetros!$B$112,0)</f>
        <v>92</v>
      </c>
      <c r="U207" s="164">
        <f>+ROUND(L207*Parámetros!$B$113,0)</f>
        <v>108</v>
      </c>
      <c r="V207" s="164">
        <f t="shared" si="24"/>
        <v>641</v>
      </c>
      <c r="W207" s="164">
        <f t="shared" si="19"/>
        <v>637</v>
      </c>
      <c r="X207" s="84">
        <f t="shared" si="21"/>
        <v>8398</v>
      </c>
      <c r="Y207" s="85">
        <f>+ROUND(M207*Parámetros!$C$105,0)</f>
        <v>0</v>
      </c>
      <c r="Z207" s="85">
        <f>+ROUND(N207*Parámetros!$C$106,0)</f>
        <v>0</v>
      </c>
      <c r="AA207" s="85">
        <f>+ROUND(O207*Parámetros!$C$107,0)</f>
        <v>1</v>
      </c>
      <c r="AB207" s="85">
        <f>+ROUND(P207*Parámetros!$C$108,0)</f>
        <v>4</v>
      </c>
      <c r="AC207" s="85">
        <f>+ROUND(Q207*Parámetros!$C$109,0)</f>
        <v>6</v>
      </c>
      <c r="AD207" s="85">
        <f>+ROUND(R207*Parámetros!$C$110,0)</f>
        <v>16</v>
      </c>
      <c r="AE207" s="85">
        <f>+ROUND(S207*Parámetros!$C$111,0)</f>
        <v>31</v>
      </c>
      <c r="AF207" s="85">
        <f>+ROUND(T207*Parámetros!$C$112,0)</f>
        <v>40</v>
      </c>
      <c r="AG207" s="85">
        <f>+ROUND(U207*Parámetros!$C$113,0)</f>
        <v>77</v>
      </c>
      <c r="AH207" s="85">
        <f t="shared" si="25"/>
        <v>175</v>
      </c>
      <c r="AI207" s="165">
        <f t="shared" si="20"/>
        <v>174</v>
      </c>
      <c r="AJ207" s="84">
        <f t="shared" si="22"/>
        <v>2284</v>
      </c>
    </row>
    <row r="208" spans="1:36" x14ac:dyDescent="0.25">
      <c r="A208" s="19">
        <v>44090</v>
      </c>
      <c r="B208" s="162">
        <f t="shared" si="23"/>
        <v>198</v>
      </c>
      <c r="C208" s="81">
        <f>+'Modelo predictivo'!U205</f>
        <v>10202.872790895402</v>
      </c>
      <c r="D208" s="84">
        <f>+$C208*'Estructura Poblacion'!C$19</f>
        <v>416.21035556025419</v>
      </c>
      <c r="E208" s="84">
        <f>+$C208*'Estructura Poblacion'!D$19</f>
        <v>684.48718367787319</v>
      </c>
      <c r="F208" s="84">
        <f>+$C208*'Estructura Poblacion'!E$19</f>
        <v>2077.2737191107258</v>
      </c>
      <c r="G208" s="84">
        <f>+$C208*'Estructura Poblacion'!F$19</f>
        <v>2370.7838199505186</v>
      </c>
      <c r="H208" s="84">
        <f>+$C208*'Estructura Poblacion'!G$19</f>
        <v>1898.3878392767426</v>
      </c>
      <c r="I208" s="84">
        <f>+$C208*'Estructura Poblacion'!H$19</f>
        <v>1292.0960721664853</v>
      </c>
      <c r="J208" s="84">
        <f>+$C208*'Estructura Poblacion'!I$19</f>
        <v>687.26007079019996</v>
      </c>
      <c r="K208" s="84">
        <f>+$C208*'Estructura Poblacion'!J$19</f>
        <v>378.56841301041777</v>
      </c>
      <c r="L208" s="84">
        <f>+$C208*'Estructura Poblacion'!K$19</f>
        <v>397.80531735218506</v>
      </c>
      <c r="M208" s="164">
        <f>+ROUND(D208*Parámetros!$B$105,0)</f>
        <v>0</v>
      </c>
      <c r="N208" s="164">
        <f>+ROUND(E208*Parámetros!$B$106,0)</f>
        <v>2</v>
      </c>
      <c r="O208" s="164">
        <f>+ROUND(F208*Parámetros!$B$107,0)</f>
        <v>25</v>
      </c>
      <c r="P208" s="164">
        <f>+ROUND(G208*Parámetros!$B$108,0)</f>
        <v>76</v>
      </c>
      <c r="Q208" s="164">
        <f>+ROUND(H208*Parámetros!$B$109,0)</f>
        <v>93</v>
      </c>
      <c r="R208" s="164">
        <f>+ROUND(I208*Parámetros!$B$110,0)</f>
        <v>132</v>
      </c>
      <c r="S208" s="164">
        <f>+ROUND(J208*Parámetros!$B$111,0)</f>
        <v>114</v>
      </c>
      <c r="T208" s="164">
        <f>+ROUND(K208*Parámetros!$B$112,0)</f>
        <v>92</v>
      </c>
      <c r="U208" s="164">
        <f>+ROUND(L208*Parámetros!$B$113,0)</f>
        <v>109</v>
      </c>
      <c r="V208" s="164">
        <f t="shared" si="24"/>
        <v>643</v>
      </c>
      <c r="W208" s="164">
        <f t="shared" si="19"/>
        <v>651</v>
      </c>
      <c r="X208" s="84">
        <f t="shared" si="21"/>
        <v>8390</v>
      </c>
      <c r="Y208" s="85">
        <f>+ROUND(M208*Parámetros!$C$105,0)</f>
        <v>0</v>
      </c>
      <c r="Z208" s="85">
        <f>+ROUND(N208*Parámetros!$C$106,0)</f>
        <v>0</v>
      </c>
      <c r="AA208" s="85">
        <f>+ROUND(O208*Parámetros!$C$107,0)</f>
        <v>1</v>
      </c>
      <c r="AB208" s="85">
        <f>+ROUND(P208*Parámetros!$C$108,0)</f>
        <v>4</v>
      </c>
      <c r="AC208" s="85">
        <f>+ROUND(Q208*Parámetros!$C$109,0)</f>
        <v>6</v>
      </c>
      <c r="AD208" s="85">
        <f>+ROUND(R208*Parámetros!$C$110,0)</f>
        <v>16</v>
      </c>
      <c r="AE208" s="85">
        <f>+ROUND(S208*Parámetros!$C$111,0)</f>
        <v>31</v>
      </c>
      <c r="AF208" s="85">
        <f>+ROUND(T208*Parámetros!$C$112,0)</f>
        <v>40</v>
      </c>
      <c r="AG208" s="85">
        <f>+ROUND(U208*Parámetros!$C$113,0)</f>
        <v>77</v>
      </c>
      <c r="AH208" s="85">
        <f t="shared" si="25"/>
        <v>175</v>
      </c>
      <c r="AI208" s="165">
        <f t="shared" si="20"/>
        <v>177</v>
      </c>
      <c r="AJ208" s="84">
        <f t="shared" si="22"/>
        <v>2282</v>
      </c>
    </row>
    <row r="209" spans="1:36" x14ac:dyDescent="0.25">
      <c r="A209" s="19">
        <v>44091</v>
      </c>
      <c r="B209" s="162">
        <f t="shared" si="23"/>
        <v>199</v>
      </c>
      <c r="C209" s="81">
        <f>+'Modelo predictivo'!U206</f>
        <v>10229.323554128408</v>
      </c>
      <c r="D209" s="84">
        <f>+$C209*'Estructura Poblacion'!C$19</f>
        <v>417.28937338157539</v>
      </c>
      <c r="E209" s="84">
        <f>+$C209*'Estructura Poblacion'!D$19</f>
        <v>686.26170432539573</v>
      </c>
      <c r="F209" s="84">
        <f>+$C209*'Estructura Poblacion'!E$19</f>
        <v>2082.6590136684877</v>
      </c>
      <c r="G209" s="84">
        <f>+$C209*'Estructura Poblacion'!F$19</f>
        <v>2376.930034137773</v>
      </c>
      <c r="H209" s="84">
        <f>+$C209*'Estructura Poblacion'!G$19</f>
        <v>1903.3093754254571</v>
      </c>
      <c r="I209" s="84">
        <f>+$C209*'Estructura Poblacion'!H$19</f>
        <v>1295.4458078712833</v>
      </c>
      <c r="J209" s="84">
        <f>+$C209*'Estructura Poblacion'!I$19</f>
        <v>689.04178009742486</v>
      </c>
      <c r="K209" s="84">
        <f>+$C209*'Estructura Poblacion'!J$19</f>
        <v>379.54984477627971</v>
      </c>
      <c r="L209" s="84">
        <f>+$C209*'Estructura Poblacion'!K$19</f>
        <v>398.83662044473198</v>
      </c>
      <c r="M209" s="164">
        <f>+ROUND(D209*Parámetros!$B$105,0)</f>
        <v>0</v>
      </c>
      <c r="N209" s="164">
        <f>+ROUND(E209*Parámetros!$B$106,0)</f>
        <v>2</v>
      </c>
      <c r="O209" s="164">
        <f>+ROUND(F209*Parámetros!$B$107,0)</f>
        <v>25</v>
      </c>
      <c r="P209" s="164">
        <f>+ROUND(G209*Parámetros!$B$108,0)</f>
        <v>76</v>
      </c>
      <c r="Q209" s="164">
        <f>+ROUND(H209*Parámetros!$B$109,0)</f>
        <v>93</v>
      </c>
      <c r="R209" s="164">
        <f>+ROUND(I209*Parámetros!$B$110,0)</f>
        <v>132</v>
      </c>
      <c r="S209" s="164">
        <f>+ROUND(J209*Parámetros!$B$111,0)</f>
        <v>114</v>
      </c>
      <c r="T209" s="164">
        <f>+ROUND(K209*Parámetros!$B$112,0)</f>
        <v>92</v>
      </c>
      <c r="U209" s="164">
        <f>+ROUND(L209*Parámetros!$B$113,0)</f>
        <v>109</v>
      </c>
      <c r="V209" s="164">
        <f t="shared" si="24"/>
        <v>643</v>
      </c>
      <c r="W209" s="164">
        <f t="shared" si="19"/>
        <v>667</v>
      </c>
      <c r="X209" s="84">
        <f t="shared" si="21"/>
        <v>8366</v>
      </c>
      <c r="Y209" s="85">
        <f>+ROUND(M209*Parámetros!$C$105,0)</f>
        <v>0</v>
      </c>
      <c r="Z209" s="85">
        <f>+ROUND(N209*Parámetros!$C$106,0)</f>
        <v>0</v>
      </c>
      <c r="AA209" s="85">
        <f>+ROUND(O209*Parámetros!$C$107,0)</f>
        <v>1</v>
      </c>
      <c r="AB209" s="85">
        <f>+ROUND(P209*Parámetros!$C$108,0)</f>
        <v>4</v>
      </c>
      <c r="AC209" s="85">
        <f>+ROUND(Q209*Parámetros!$C$109,0)</f>
        <v>6</v>
      </c>
      <c r="AD209" s="85">
        <f>+ROUND(R209*Parámetros!$C$110,0)</f>
        <v>16</v>
      </c>
      <c r="AE209" s="85">
        <f>+ROUND(S209*Parámetros!$C$111,0)</f>
        <v>31</v>
      </c>
      <c r="AF209" s="85">
        <f>+ROUND(T209*Parámetros!$C$112,0)</f>
        <v>40</v>
      </c>
      <c r="AG209" s="85">
        <f>+ROUND(U209*Parámetros!$C$113,0)</f>
        <v>77</v>
      </c>
      <c r="AH209" s="85">
        <f t="shared" si="25"/>
        <v>175</v>
      </c>
      <c r="AI209" s="165">
        <f t="shared" si="20"/>
        <v>181</v>
      </c>
      <c r="AJ209" s="84">
        <f t="shared" si="22"/>
        <v>2276</v>
      </c>
    </row>
    <row r="210" spans="1:36" x14ac:dyDescent="0.25">
      <c r="A210" s="19">
        <v>44092</v>
      </c>
      <c r="B210" s="162">
        <f t="shared" si="23"/>
        <v>200</v>
      </c>
      <c r="C210" s="81">
        <f>+'Modelo predictivo'!U207</f>
        <v>10255.660010315478</v>
      </c>
      <c r="D210" s="84">
        <f>+$C210*'Estructura Poblacion'!C$19</f>
        <v>418.36372822441916</v>
      </c>
      <c r="E210" s="84">
        <f>+$C210*'Estructura Poblacion'!D$19</f>
        <v>688.02855637706784</v>
      </c>
      <c r="F210" s="84">
        <f>+$C210*'Estructura Poblacion'!E$19</f>
        <v>2088.0210356610319</v>
      </c>
      <c r="G210" s="84">
        <f>+$C210*'Estructura Poblacion'!F$19</f>
        <v>2383.0496874435416</v>
      </c>
      <c r="H210" s="84">
        <f>+$C210*'Estructura Poblacion'!G$19</f>
        <v>1908.2096431421919</v>
      </c>
      <c r="I210" s="84">
        <f>+$C210*'Estructura Poblacion'!H$19</f>
        <v>1298.7810676840354</v>
      </c>
      <c r="J210" s="84">
        <f>+$C210*'Estructura Poblacion'!I$19</f>
        <v>690.81578974298668</v>
      </c>
      <c r="K210" s="84">
        <f>+$C210*'Estructura Poblacion'!J$19</f>
        <v>380.52703528207081</v>
      </c>
      <c r="L210" s="84">
        <f>+$C210*'Estructura Poblacion'!K$19</f>
        <v>399.86346675813286</v>
      </c>
      <c r="M210" s="164">
        <f>+ROUND(D210*Parámetros!$B$105,0)</f>
        <v>0</v>
      </c>
      <c r="N210" s="164">
        <f>+ROUND(E210*Parámetros!$B$106,0)</f>
        <v>2</v>
      </c>
      <c r="O210" s="164">
        <f>+ROUND(F210*Parámetros!$B$107,0)</f>
        <v>25</v>
      </c>
      <c r="P210" s="164">
        <f>+ROUND(G210*Parámetros!$B$108,0)</f>
        <v>76</v>
      </c>
      <c r="Q210" s="164">
        <f>+ROUND(H210*Parámetros!$B$109,0)</f>
        <v>94</v>
      </c>
      <c r="R210" s="164">
        <f>+ROUND(I210*Parámetros!$B$110,0)</f>
        <v>132</v>
      </c>
      <c r="S210" s="164">
        <f>+ROUND(J210*Parámetros!$B$111,0)</f>
        <v>115</v>
      </c>
      <c r="T210" s="164">
        <f>+ROUND(K210*Parámetros!$B$112,0)</f>
        <v>92</v>
      </c>
      <c r="U210" s="164">
        <f>+ROUND(L210*Parámetros!$B$113,0)</f>
        <v>109</v>
      </c>
      <c r="V210" s="164">
        <f t="shared" si="24"/>
        <v>645</v>
      </c>
      <c r="W210" s="164">
        <f t="shared" si="19"/>
        <v>681</v>
      </c>
      <c r="X210" s="84">
        <f t="shared" si="21"/>
        <v>8330</v>
      </c>
      <c r="Y210" s="85">
        <f>+ROUND(M210*Parámetros!$C$105,0)</f>
        <v>0</v>
      </c>
      <c r="Z210" s="85">
        <f>+ROUND(N210*Parámetros!$C$106,0)</f>
        <v>0</v>
      </c>
      <c r="AA210" s="85">
        <f>+ROUND(O210*Parámetros!$C$107,0)</f>
        <v>1</v>
      </c>
      <c r="AB210" s="85">
        <f>+ROUND(P210*Parámetros!$C$108,0)</f>
        <v>4</v>
      </c>
      <c r="AC210" s="85">
        <f>+ROUND(Q210*Parámetros!$C$109,0)</f>
        <v>6</v>
      </c>
      <c r="AD210" s="85">
        <f>+ROUND(R210*Parámetros!$C$110,0)</f>
        <v>16</v>
      </c>
      <c r="AE210" s="85">
        <f>+ROUND(S210*Parámetros!$C$111,0)</f>
        <v>32</v>
      </c>
      <c r="AF210" s="85">
        <f>+ROUND(T210*Parámetros!$C$112,0)</f>
        <v>40</v>
      </c>
      <c r="AG210" s="85">
        <f>+ROUND(U210*Parámetros!$C$113,0)</f>
        <v>77</v>
      </c>
      <c r="AH210" s="85">
        <f t="shared" si="25"/>
        <v>176</v>
      </c>
      <c r="AI210" s="165">
        <f t="shared" si="20"/>
        <v>185</v>
      </c>
      <c r="AJ210" s="84">
        <f t="shared" si="22"/>
        <v>2267</v>
      </c>
    </row>
    <row r="211" spans="1:36" x14ac:dyDescent="0.25">
      <c r="A211" s="19">
        <v>44093</v>
      </c>
      <c r="B211" s="162">
        <f t="shared" si="23"/>
        <v>201</v>
      </c>
      <c r="C211" s="81">
        <f>+'Modelo predictivo'!U208</f>
        <v>10281.880485974252</v>
      </c>
      <c r="D211" s="84">
        <f>+$C211*'Estructura Poblacion'!C$19</f>
        <v>419.43335182167073</v>
      </c>
      <c r="E211" s="84">
        <f>+$C211*'Estructura Poblacion'!D$19</f>
        <v>689.78762756282094</v>
      </c>
      <c r="F211" s="84">
        <f>+$C211*'Estructura Poblacion'!E$19</f>
        <v>2093.3594443724642</v>
      </c>
      <c r="G211" s="84">
        <f>+$C211*'Estructura Poblacion'!F$19</f>
        <v>2389.142391010198</v>
      </c>
      <c r="H211" s="84">
        <f>+$C211*'Estructura Poblacion'!G$19</f>
        <v>1913.088331052041</v>
      </c>
      <c r="I211" s="84">
        <f>+$C211*'Estructura Poblacion'!H$19</f>
        <v>1302.1016396742373</v>
      </c>
      <c r="J211" s="84">
        <f>+$C211*'Estructura Poblacion'!I$19</f>
        <v>692.58198700200592</v>
      </c>
      <c r="K211" s="84">
        <f>+$C211*'Estructura Poblacion'!J$19</f>
        <v>381.49992243473412</v>
      </c>
      <c r="L211" s="84">
        <f>+$C211*'Estructura Poblacion'!K$19</f>
        <v>400.88579104408024</v>
      </c>
      <c r="M211" s="164">
        <f>+ROUND(D211*Parámetros!$B$105,0)</f>
        <v>0</v>
      </c>
      <c r="N211" s="164">
        <f>+ROUND(E211*Parámetros!$B$106,0)</f>
        <v>2</v>
      </c>
      <c r="O211" s="164">
        <f>+ROUND(F211*Parámetros!$B$107,0)</f>
        <v>25</v>
      </c>
      <c r="P211" s="164">
        <f>+ROUND(G211*Parámetros!$B$108,0)</f>
        <v>76</v>
      </c>
      <c r="Q211" s="164">
        <f>+ROUND(H211*Parámetros!$B$109,0)</f>
        <v>94</v>
      </c>
      <c r="R211" s="164">
        <f>+ROUND(I211*Parámetros!$B$110,0)</f>
        <v>133</v>
      </c>
      <c r="S211" s="164">
        <f>+ROUND(J211*Parámetros!$B$111,0)</f>
        <v>115</v>
      </c>
      <c r="T211" s="164">
        <f>+ROUND(K211*Parámetros!$B$112,0)</f>
        <v>93</v>
      </c>
      <c r="U211" s="164">
        <f>+ROUND(L211*Parámetros!$B$113,0)</f>
        <v>109</v>
      </c>
      <c r="V211" s="164">
        <f t="shared" si="24"/>
        <v>647</v>
      </c>
      <c r="W211" s="164">
        <f t="shared" si="19"/>
        <v>687</v>
      </c>
      <c r="X211" s="84">
        <f t="shared" si="21"/>
        <v>8290</v>
      </c>
      <c r="Y211" s="85">
        <f>+ROUND(M211*Parámetros!$C$105,0)</f>
        <v>0</v>
      </c>
      <c r="Z211" s="85">
        <f>+ROUND(N211*Parámetros!$C$106,0)</f>
        <v>0</v>
      </c>
      <c r="AA211" s="85">
        <f>+ROUND(O211*Parámetros!$C$107,0)</f>
        <v>1</v>
      </c>
      <c r="AB211" s="85">
        <f>+ROUND(P211*Parámetros!$C$108,0)</f>
        <v>4</v>
      </c>
      <c r="AC211" s="85">
        <f>+ROUND(Q211*Parámetros!$C$109,0)</f>
        <v>6</v>
      </c>
      <c r="AD211" s="85">
        <f>+ROUND(R211*Parámetros!$C$110,0)</f>
        <v>16</v>
      </c>
      <c r="AE211" s="85">
        <f>+ROUND(S211*Parámetros!$C$111,0)</f>
        <v>32</v>
      </c>
      <c r="AF211" s="85">
        <f>+ROUND(T211*Parámetros!$C$112,0)</f>
        <v>40</v>
      </c>
      <c r="AG211" s="85">
        <f>+ROUND(U211*Parámetros!$C$113,0)</f>
        <v>77</v>
      </c>
      <c r="AH211" s="85">
        <f t="shared" si="25"/>
        <v>176</v>
      </c>
      <c r="AI211" s="165">
        <f t="shared" si="20"/>
        <v>185</v>
      </c>
      <c r="AJ211" s="84">
        <f t="shared" si="22"/>
        <v>2258</v>
      </c>
    </row>
    <row r="212" spans="1:36" x14ac:dyDescent="0.25">
      <c r="A212" s="19">
        <v>44094</v>
      </c>
      <c r="B212" s="162">
        <f t="shared" si="23"/>
        <v>202</v>
      </c>
      <c r="C212" s="81">
        <f>+'Modelo predictivo'!U209</f>
        <v>10307.983308546245</v>
      </c>
      <c r="D212" s="84">
        <f>+$C212*'Estructura Poblacion'!C$19</f>
        <v>420.49817594390322</v>
      </c>
      <c r="E212" s="84">
        <f>+$C212*'Estructura Poblacion'!D$19</f>
        <v>691.53880567456713</v>
      </c>
      <c r="F212" s="84">
        <f>+$C212*'Estructura Poblacion'!E$19</f>
        <v>2098.6738992749893</v>
      </c>
      <c r="G212" s="84">
        <f>+$C212*'Estructura Poblacion'!F$19</f>
        <v>2395.2077561947904</v>
      </c>
      <c r="H212" s="84">
        <f>+$C212*'Estructura Poblacion'!G$19</f>
        <v>1917.9451279519974</v>
      </c>
      <c r="I212" s="84">
        <f>+$C212*'Estructura Poblacion'!H$19</f>
        <v>1305.4073120283831</v>
      </c>
      <c r="J212" s="84">
        <f>+$C212*'Estructura Poblacion'!I$19</f>
        <v>694.34025921183502</v>
      </c>
      <c r="K212" s="84">
        <f>+$C212*'Estructura Poblacion'!J$19</f>
        <v>382.46844417549227</v>
      </c>
      <c r="L212" s="84">
        <f>+$C212*'Estructura Poblacion'!K$19</f>
        <v>401.90352809028798</v>
      </c>
      <c r="M212" s="164">
        <f>+ROUND(D212*Parámetros!$B$105,0)</f>
        <v>0</v>
      </c>
      <c r="N212" s="164">
        <f>+ROUND(E212*Parámetros!$B$106,0)</f>
        <v>2</v>
      </c>
      <c r="O212" s="164">
        <f>+ROUND(F212*Parámetros!$B$107,0)</f>
        <v>25</v>
      </c>
      <c r="P212" s="164">
        <f>+ROUND(G212*Parámetros!$B$108,0)</f>
        <v>77</v>
      </c>
      <c r="Q212" s="164">
        <f>+ROUND(H212*Parámetros!$B$109,0)</f>
        <v>94</v>
      </c>
      <c r="R212" s="164">
        <f>+ROUND(I212*Parámetros!$B$110,0)</f>
        <v>133</v>
      </c>
      <c r="S212" s="164">
        <f>+ROUND(J212*Parámetros!$B$111,0)</f>
        <v>115</v>
      </c>
      <c r="T212" s="164">
        <f>+ROUND(K212*Parámetros!$B$112,0)</f>
        <v>93</v>
      </c>
      <c r="U212" s="164">
        <f>+ROUND(L212*Parámetros!$B$113,0)</f>
        <v>110</v>
      </c>
      <c r="V212" s="164">
        <f t="shared" si="24"/>
        <v>649</v>
      </c>
      <c r="W212" s="164">
        <f t="shared" si="19"/>
        <v>702</v>
      </c>
      <c r="X212" s="84">
        <f t="shared" si="21"/>
        <v>8237</v>
      </c>
      <c r="Y212" s="85">
        <f>+ROUND(M212*Parámetros!$C$105,0)</f>
        <v>0</v>
      </c>
      <c r="Z212" s="85">
        <f>+ROUND(N212*Parámetros!$C$106,0)</f>
        <v>0</v>
      </c>
      <c r="AA212" s="85">
        <f>+ROUND(O212*Parámetros!$C$107,0)</f>
        <v>1</v>
      </c>
      <c r="AB212" s="85">
        <f>+ROUND(P212*Parámetros!$C$108,0)</f>
        <v>4</v>
      </c>
      <c r="AC212" s="85">
        <f>+ROUND(Q212*Parámetros!$C$109,0)</f>
        <v>6</v>
      </c>
      <c r="AD212" s="85">
        <f>+ROUND(R212*Parámetros!$C$110,0)</f>
        <v>16</v>
      </c>
      <c r="AE212" s="85">
        <f>+ROUND(S212*Parámetros!$C$111,0)</f>
        <v>32</v>
      </c>
      <c r="AF212" s="85">
        <f>+ROUND(T212*Parámetros!$C$112,0)</f>
        <v>40</v>
      </c>
      <c r="AG212" s="85">
        <f>+ROUND(U212*Parámetros!$C$113,0)</f>
        <v>78</v>
      </c>
      <c r="AH212" s="85">
        <f t="shared" si="25"/>
        <v>177</v>
      </c>
      <c r="AI212" s="165">
        <f t="shared" si="20"/>
        <v>190</v>
      </c>
      <c r="AJ212" s="84">
        <f t="shared" si="22"/>
        <v>2245</v>
      </c>
    </row>
    <row r="213" spans="1:36" x14ac:dyDescent="0.25">
      <c r="A213" s="19">
        <v>44095</v>
      </c>
      <c r="B213" s="162">
        <f t="shared" si="23"/>
        <v>203</v>
      </c>
      <c r="C213" s="81">
        <f>+'Modelo predictivo'!U210</f>
        <v>12247.256000205874</v>
      </c>
      <c r="D213" s="84">
        <f>+$C213*'Estructura Poblacion'!C$19</f>
        <v>499.60779468228509</v>
      </c>
      <c r="E213" s="84">
        <f>+$C213*'Estructura Poblacion'!D$19</f>
        <v>821.64013402612989</v>
      </c>
      <c r="F213" s="84">
        <f>+$C213*'Estructura Poblacion'!E$19</f>
        <v>2493.5038926635602</v>
      </c>
      <c r="G213" s="84">
        <f>+$C213*'Estructura Poblacion'!F$19</f>
        <v>2845.8255786536993</v>
      </c>
      <c r="H213" s="84">
        <f>+$C213*'Estructura Poblacion'!G$19</f>
        <v>2278.7740601889373</v>
      </c>
      <c r="I213" s="84">
        <f>+$C213*'Estructura Poblacion'!H$19</f>
        <v>1550.9976157700055</v>
      </c>
      <c r="J213" s="84">
        <f>+$C213*'Estructura Poblacion'!I$19</f>
        <v>824.96863365759077</v>
      </c>
      <c r="K213" s="84">
        <f>+$C213*'Estructura Poblacion'!J$19</f>
        <v>454.42341218520306</v>
      </c>
      <c r="L213" s="84">
        <f>+$C213*'Estructura Poblacion'!K$19</f>
        <v>477.51487837846327</v>
      </c>
      <c r="M213" s="164">
        <f>+ROUND(D213*Parámetros!$B$105,0)</f>
        <v>0</v>
      </c>
      <c r="N213" s="164">
        <f>+ROUND(E213*Parámetros!$B$106,0)</f>
        <v>2</v>
      </c>
      <c r="O213" s="164">
        <f>+ROUND(F213*Parámetros!$B$107,0)</f>
        <v>30</v>
      </c>
      <c r="P213" s="164">
        <f>+ROUND(G213*Parámetros!$B$108,0)</f>
        <v>91</v>
      </c>
      <c r="Q213" s="164">
        <f>+ROUND(H213*Parámetros!$B$109,0)</f>
        <v>112</v>
      </c>
      <c r="R213" s="164">
        <f>+ROUND(I213*Parámetros!$B$110,0)</f>
        <v>158</v>
      </c>
      <c r="S213" s="164">
        <f>+ROUND(J213*Parámetros!$B$111,0)</f>
        <v>137</v>
      </c>
      <c r="T213" s="164">
        <f>+ROUND(K213*Parámetros!$B$112,0)</f>
        <v>110</v>
      </c>
      <c r="U213" s="164">
        <f>+ROUND(L213*Parámetros!$B$113,0)</f>
        <v>130</v>
      </c>
      <c r="V213" s="164">
        <f t="shared" si="24"/>
        <v>770</v>
      </c>
      <c r="W213" s="164">
        <f t="shared" si="19"/>
        <v>717</v>
      </c>
      <c r="X213" s="84">
        <f t="shared" si="21"/>
        <v>8290</v>
      </c>
      <c r="Y213" s="85">
        <f>+ROUND(M213*Parámetros!$C$105,0)</f>
        <v>0</v>
      </c>
      <c r="Z213" s="85">
        <f>+ROUND(N213*Parámetros!$C$106,0)</f>
        <v>0</v>
      </c>
      <c r="AA213" s="85">
        <f>+ROUND(O213*Parámetros!$C$107,0)</f>
        <v>2</v>
      </c>
      <c r="AB213" s="85">
        <f>+ROUND(P213*Parámetros!$C$108,0)</f>
        <v>5</v>
      </c>
      <c r="AC213" s="85">
        <f>+ROUND(Q213*Parámetros!$C$109,0)</f>
        <v>7</v>
      </c>
      <c r="AD213" s="85">
        <f>+ROUND(R213*Parámetros!$C$110,0)</f>
        <v>19</v>
      </c>
      <c r="AE213" s="85">
        <f>+ROUND(S213*Parámetros!$C$111,0)</f>
        <v>38</v>
      </c>
      <c r="AF213" s="85">
        <f>+ROUND(T213*Parámetros!$C$112,0)</f>
        <v>48</v>
      </c>
      <c r="AG213" s="85">
        <f>+ROUND(U213*Parámetros!$C$113,0)</f>
        <v>92</v>
      </c>
      <c r="AH213" s="85">
        <f t="shared" si="25"/>
        <v>211</v>
      </c>
      <c r="AI213" s="165">
        <f t="shared" si="20"/>
        <v>195</v>
      </c>
      <c r="AJ213" s="84">
        <f t="shared" si="22"/>
        <v>2261</v>
      </c>
    </row>
    <row r="214" spans="1:36" x14ac:dyDescent="0.25">
      <c r="A214" s="19">
        <v>44096</v>
      </c>
      <c r="B214" s="162">
        <f t="shared" si="23"/>
        <v>204</v>
      </c>
      <c r="C214" s="81">
        <f>+'Modelo predictivo'!U211</f>
        <v>12445.500990860164</v>
      </c>
      <c r="D214" s="84">
        <f>+$C214*'Estructura Poblacion'!C$19</f>
        <v>507.69489130098361</v>
      </c>
      <c r="E214" s="84">
        <f>+$C214*'Estructura Poblacion'!D$19</f>
        <v>834.93993282909946</v>
      </c>
      <c r="F214" s="84">
        <f>+$C214*'Estructura Poblacion'!E$19</f>
        <v>2533.865966902003</v>
      </c>
      <c r="G214" s="84">
        <f>+$C214*'Estructura Poblacion'!F$19</f>
        <v>2891.8906454110579</v>
      </c>
      <c r="H214" s="84">
        <f>+$C214*'Estructura Poblacion'!G$19</f>
        <v>2315.6603261621317</v>
      </c>
      <c r="I214" s="84">
        <f>+$C214*'Estructura Poblacion'!H$19</f>
        <v>1576.103444197041</v>
      </c>
      <c r="J214" s="84">
        <f>+$C214*'Estructura Poblacion'!I$19</f>
        <v>838.32231051931251</v>
      </c>
      <c r="K214" s="84">
        <f>+$C214*'Estructura Poblacion'!J$19</f>
        <v>461.77911415634105</v>
      </c>
      <c r="L214" s="84">
        <f>+$C214*'Estructura Poblacion'!K$19</f>
        <v>485.24435938219438</v>
      </c>
      <c r="M214" s="164">
        <f>+ROUND(D214*Parámetros!$B$105,0)</f>
        <v>1</v>
      </c>
      <c r="N214" s="164">
        <f>+ROUND(E214*Parámetros!$B$106,0)</f>
        <v>3</v>
      </c>
      <c r="O214" s="164">
        <f>+ROUND(F214*Parámetros!$B$107,0)</f>
        <v>30</v>
      </c>
      <c r="P214" s="164">
        <f>+ROUND(G214*Parámetros!$B$108,0)</f>
        <v>93</v>
      </c>
      <c r="Q214" s="164">
        <f>+ROUND(H214*Parámetros!$B$109,0)</f>
        <v>113</v>
      </c>
      <c r="R214" s="164">
        <f>+ROUND(I214*Parámetros!$B$110,0)</f>
        <v>161</v>
      </c>
      <c r="S214" s="164">
        <f>+ROUND(J214*Parámetros!$B$111,0)</f>
        <v>139</v>
      </c>
      <c r="T214" s="164">
        <f>+ROUND(K214*Parámetros!$B$112,0)</f>
        <v>112</v>
      </c>
      <c r="U214" s="164">
        <f>+ROUND(L214*Parámetros!$B$113,0)</f>
        <v>132</v>
      </c>
      <c r="V214" s="164">
        <f t="shared" si="24"/>
        <v>784</v>
      </c>
      <c r="W214" s="164">
        <f t="shared" ref="W214:W277" si="26">+V202</f>
        <v>731</v>
      </c>
      <c r="X214" s="84">
        <f t="shared" si="21"/>
        <v>8343</v>
      </c>
      <c r="Y214" s="85">
        <f>+ROUND(M214*Parámetros!$C$105,0)</f>
        <v>0</v>
      </c>
      <c r="Z214" s="85">
        <f>+ROUND(N214*Parámetros!$C$106,0)</f>
        <v>0</v>
      </c>
      <c r="AA214" s="85">
        <f>+ROUND(O214*Parámetros!$C$107,0)</f>
        <v>2</v>
      </c>
      <c r="AB214" s="85">
        <f>+ROUND(P214*Parámetros!$C$108,0)</f>
        <v>5</v>
      </c>
      <c r="AC214" s="85">
        <f>+ROUND(Q214*Parámetros!$C$109,0)</f>
        <v>7</v>
      </c>
      <c r="AD214" s="85">
        <f>+ROUND(R214*Parámetros!$C$110,0)</f>
        <v>20</v>
      </c>
      <c r="AE214" s="85">
        <f>+ROUND(S214*Parámetros!$C$111,0)</f>
        <v>38</v>
      </c>
      <c r="AF214" s="85">
        <f>+ROUND(T214*Parámetros!$C$112,0)</f>
        <v>48</v>
      </c>
      <c r="AG214" s="85">
        <f>+ROUND(U214*Parámetros!$C$113,0)</f>
        <v>94</v>
      </c>
      <c r="AH214" s="85">
        <f t="shared" si="25"/>
        <v>214</v>
      </c>
      <c r="AI214" s="165">
        <f t="shared" ref="AI214:AI277" si="27">+AH202</f>
        <v>199</v>
      </c>
      <c r="AJ214" s="84">
        <f t="shared" si="22"/>
        <v>2276</v>
      </c>
    </row>
    <row r="215" spans="1:36" x14ac:dyDescent="0.25">
      <c r="A215" s="19">
        <v>44097</v>
      </c>
      <c r="B215" s="162">
        <f t="shared" si="23"/>
        <v>205</v>
      </c>
      <c r="C215" s="81">
        <f>+'Modelo predictivo'!U212</f>
        <v>12646.591983452439</v>
      </c>
      <c r="D215" s="84">
        <f>+$C215*'Estructura Poblacion'!C$19</f>
        <v>515.8980861503286</v>
      </c>
      <c r="E215" s="84">
        <f>+$C215*'Estructura Poblacion'!D$19</f>
        <v>848.4306633325026</v>
      </c>
      <c r="F215" s="84">
        <f>+$C215*'Estructura Poblacion'!E$19</f>
        <v>2574.8074784373207</v>
      </c>
      <c r="G215" s="84">
        <f>+$C215*'Estructura Poblacion'!F$19</f>
        <v>2938.6170215353372</v>
      </c>
      <c r="H215" s="84">
        <f>+$C215*'Estructura Poblacion'!G$19</f>
        <v>2353.0761307839357</v>
      </c>
      <c r="I215" s="84">
        <f>+$C215*'Estructura Poblacion'!H$19</f>
        <v>1601.5696914983303</v>
      </c>
      <c r="J215" s="84">
        <f>+$C215*'Estructura Poblacion'!I$19</f>
        <v>851.86769255402373</v>
      </c>
      <c r="K215" s="84">
        <f>+$C215*'Estructura Poblacion'!J$19</f>
        <v>469.24041446817864</v>
      </c>
      <c r="L215" s="84">
        <f>+$C215*'Estructura Poblacion'!K$19</f>
        <v>493.0848046924819</v>
      </c>
      <c r="M215" s="164">
        <f>+ROUND(D215*Parámetros!$B$105,0)</f>
        <v>1</v>
      </c>
      <c r="N215" s="164">
        <f>+ROUND(E215*Parámetros!$B$106,0)</f>
        <v>3</v>
      </c>
      <c r="O215" s="164">
        <f>+ROUND(F215*Parámetros!$B$107,0)</f>
        <v>31</v>
      </c>
      <c r="P215" s="164">
        <f>+ROUND(G215*Parámetros!$B$108,0)</f>
        <v>94</v>
      </c>
      <c r="Q215" s="164">
        <f>+ROUND(H215*Parámetros!$B$109,0)</f>
        <v>115</v>
      </c>
      <c r="R215" s="164">
        <f>+ROUND(I215*Parámetros!$B$110,0)</f>
        <v>163</v>
      </c>
      <c r="S215" s="164">
        <f>+ROUND(J215*Parámetros!$B$111,0)</f>
        <v>141</v>
      </c>
      <c r="T215" s="164">
        <f>+ROUND(K215*Parámetros!$B$112,0)</f>
        <v>114</v>
      </c>
      <c r="U215" s="164">
        <f>+ROUND(L215*Parámetros!$B$113,0)</f>
        <v>135</v>
      </c>
      <c r="V215" s="164">
        <f t="shared" si="24"/>
        <v>797</v>
      </c>
      <c r="W215" s="164">
        <f t="shared" si="26"/>
        <v>745</v>
      </c>
      <c r="X215" s="84">
        <f t="shared" si="21"/>
        <v>8395</v>
      </c>
      <c r="Y215" s="85">
        <f>+ROUND(M215*Parámetros!$C$105,0)</f>
        <v>0</v>
      </c>
      <c r="Z215" s="85">
        <f>+ROUND(N215*Parámetros!$C$106,0)</f>
        <v>0</v>
      </c>
      <c r="AA215" s="85">
        <f>+ROUND(O215*Parámetros!$C$107,0)</f>
        <v>2</v>
      </c>
      <c r="AB215" s="85">
        <f>+ROUND(P215*Parámetros!$C$108,0)</f>
        <v>5</v>
      </c>
      <c r="AC215" s="85">
        <f>+ROUND(Q215*Parámetros!$C$109,0)</f>
        <v>7</v>
      </c>
      <c r="AD215" s="85">
        <f>+ROUND(R215*Parámetros!$C$110,0)</f>
        <v>20</v>
      </c>
      <c r="AE215" s="85">
        <f>+ROUND(S215*Parámetros!$C$111,0)</f>
        <v>39</v>
      </c>
      <c r="AF215" s="85">
        <f>+ROUND(T215*Parámetros!$C$112,0)</f>
        <v>49</v>
      </c>
      <c r="AG215" s="85">
        <f>+ROUND(U215*Parámetros!$C$113,0)</f>
        <v>96</v>
      </c>
      <c r="AH215" s="85">
        <f t="shared" si="25"/>
        <v>218</v>
      </c>
      <c r="AI215" s="165">
        <f t="shared" si="27"/>
        <v>202</v>
      </c>
      <c r="AJ215" s="84">
        <f t="shared" si="22"/>
        <v>2292</v>
      </c>
    </row>
    <row r="216" spans="1:36" x14ac:dyDescent="0.25">
      <c r="A216" s="19">
        <v>44098</v>
      </c>
      <c r="B216" s="162">
        <f t="shared" si="23"/>
        <v>206</v>
      </c>
      <c r="C216" s="81">
        <f>+'Modelo predictivo'!U213</f>
        <v>12850.557421632111</v>
      </c>
      <c r="D216" s="84">
        <f>+$C216*'Estructura Poblacion'!C$19</f>
        <v>524.21853954483913</v>
      </c>
      <c r="E216" s="84">
        <f>+$C216*'Estructura Poblacion'!D$19</f>
        <v>862.11423375512027</v>
      </c>
      <c r="F216" s="84">
        <f>+$C216*'Estructura Poblacion'!E$19</f>
        <v>2616.3342183096065</v>
      </c>
      <c r="G216" s="84">
        <f>+$C216*'Estructura Poblacion'!F$19</f>
        <v>2986.0113163164101</v>
      </c>
      <c r="H216" s="84">
        <f>+$C216*'Estructura Poblacion'!G$19</f>
        <v>2391.0267663949735</v>
      </c>
      <c r="I216" s="84">
        <f>+$C216*'Estructura Poblacion'!H$19</f>
        <v>1627.3999597895163</v>
      </c>
      <c r="J216" s="84">
        <f>+$C216*'Estructura Poblacion'!I$19</f>
        <v>865.60669571078199</v>
      </c>
      <c r="K216" s="84">
        <f>+$C216*'Estructura Poblacion'!J$19</f>
        <v>476.80836849672988</v>
      </c>
      <c r="L216" s="84">
        <f>+$C216*'Estructura Poblacion'!K$19</f>
        <v>501.03732331413386</v>
      </c>
      <c r="M216" s="164">
        <f>+ROUND(D216*Parámetros!$B$105,0)</f>
        <v>1</v>
      </c>
      <c r="N216" s="164">
        <f>+ROUND(E216*Parámetros!$B$106,0)</f>
        <v>3</v>
      </c>
      <c r="O216" s="164">
        <f>+ROUND(F216*Parámetros!$B$107,0)</f>
        <v>31</v>
      </c>
      <c r="P216" s="164">
        <f>+ROUND(G216*Parámetros!$B$108,0)</f>
        <v>96</v>
      </c>
      <c r="Q216" s="164">
        <f>+ROUND(H216*Parámetros!$B$109,0)</f>
        <v>117</v>
      </c>
      <c r="R216" s="164">
        <f>+ROUND(I216*Parámetros!$B$110,0)</f>
        <v>166</v>
      </c>
      <c r="S216" s="164">
        <f>+ROUND(J216*Parámetros!$B$111,0)</f>
        <v>144</v>
      </c>
      <c r="T216" s="164">
        <f>+ROUND(K216*Parámetros!$B$112,0)</f>
        <v>116</v>
      </c>
      <c r="U216" s="164">
        <f>+ROUND(L216*Parámetros!$B$113,0)</f>
        <v>137</v>
      </c>
      <c r="V216" s="164">
        <f t="shared" si="24"/>
        <v>811</v>
      </c>
      <c r="W216" s="164">
        <f t="shared" si="26"/>
        <v>761</v>
      </c>
      <c r="X216" s="84">
        <f t="shared" si="21"/>
        <v>8445</v>
      </c>
      <c r="Y216" s="85">
        <f>+ROUND(M216*Parámetros!$C$105,0)</f>
        <v>0</v>
      </c>
      <c r="Z216" s="85">
        <f>+ROUND(N216*Parámetros!$C$106,0)</f>
        <v>0</v>
      </c>
      <c r="AA216" s="85">
        <f>+ROUND(O216*Parámetros!$C$107,0)</f>
        <v>2</v>
      </c>
      <c r="AB216" s="85">
        <f>+ROUND(P216*Parámetros!$C$108,0)</f>
        <v>5</v>
      </c>
      <c r="AC216" s="85">
        <f>+ROUND(Q216*Parámetros!$C$109,0)</f>
        <v>7</v>
      </c>
      <c r="AD216" s="85">
        <f>+ROUND(R216*Parámetros!$C$110,0)</f>
        <v>20</v>
      </c>
      <c r="AE216" s="85">
        <f>+ROUND(S216*Parámetros!$C$111,0)</f>
        <v>39</v>
      </c>
      <c r="AF216" s="85">
        <f>+ROUND(T216*Parámetros!$C$112,0)</f>
        <v>50</v>
      </c>
      <c r="AG216" s="85">
        <f>+ROUND(U216*Parámetros!$C$113,0)</f>
        <v>97</v>
      </c>
      <c r="AH216" s="85">
        <f t="shared" si="25"/>
        <v>220</v>
      </c>
      <c r="AI216" s="165">
        <f t="shared" si="27"/>
        <v>208</v>
      </c>
      <c r="AJ216" s="84">
        <f t="shared" si="22"/>
        <v>2304</v>
      </c>
    </row>
    <row r="217" spans="1:36" x14ac:dyDescent="0.25">
      <c r="A217" s="19">
        <v>44099</v>
      </c>
      <c r="B217" s="162">
        <f t="shared" si="23"/>
        <v>207</v>
      </c>
      <c r="C217" s="81">
        <f>+'Modelo predictivo'!U214</f>
        <v>13057.425589419901</v>
      </c>
      <c r="D217" s="84">
        <f>+$C217*'Estructura Poblacion'!C$19</f>
        <v>532.65740528722949</v>
      </c>
      <c r="E217" s="84">
        <f>+$C217*'Estructura Poblacion'!D$19</f>
        <v>875.99254160661303</v>
      </c>
      <c r="F217" s="84">
        <f>+$C217*'Estructura Poblacion'!E$19</f>
        <v>2658.4519450590401</v>
      </c>
      <c r="G217" s="84">
        <f>+$C217*'Estructura Poblacion'!F$19</f>
        <v>3034.0801019521332</v>
      </c>
      <c r="H217" s="84">
        <f>+$C217*'Estructura Poblacion'!G$19</f>
        <v>2429.5174956347073</v>
      </c>
      <c r="I217" s="84">
        <f>+$C217*'Estructura Poblacion'!H$19</f>
        <v>1653.597830970798</v>
      </c>
      <c r="J217" s="84">
        <f>+$C217*'Estructura Poblacion'!I$19</f>
        <v>879.54122518614156</v>
      </c>
      <c r="K217" s="84">
        <f>+$C217*'Estructura Poblacion'!J$19</f>
        <v>484.48402569512996</v>
      </c>
      <c r="L217" s="84">
        <f>+$C217*'Estructura Poblacion'!K$19</f>
        <v>509.10301802810909</v>
      </c>
      <c r="M217" s="164">
        <f>+ROUND(D217*Parámetros!$B$105,0)</f>
        <v>1</v>
      </c>
      <c r="N217" s="164">
        <f>+ROUND(E217*Parámetros!$B$106,0)</f>
        <v>3</v>
      </c>
      <c r="O217" s="164">
        <f>+ROUND(F217*Parámetros!$B$107,0)</f>
        <v>32</v>
      </c>
      <c r="P217" s="164">
        <f>+ROUND(G217*Parámetros!$B$108,0)</f>
        <v>97</v>
      </c>
      <c r="Q217" s="164">
        <f>+ROUND(H217*Parámetros!$B$109,0)</f>
        <v>119</v>
      </c>
      <c r="R217" s="164">
        <f>+ROUND(I217*Parámetros!$B$110,0)</f>
        <v>169</v>
      </c>
      <c r="S217" s="164">
        <f>+ROUND(J217*Parámetros!$B$111,0)</f>
        <v>146</v>
      </c>
      <c r="T217" s="164">
        <f>+ROUND(K217*Parámetros!$B$112,0)</f>
        <v>118</v>
      </c>
      <c r="U217" s="164">
        <f>+ROUND(L217*Parámetros!$B$113,0)</f>
        <v>139</v>
      </c>
      <c r="V217" s="164">
        <f t="shared" si="24"/>
        <v>824</v>
      </c>
      <c r="W217" s="164">
        <f t="shared" si="26"/>
        <v>776</v>
      </c>
      <c r="X217" s="84">
        <f t="shared" si="21"/>
        <v>8493</v>
      </c>
      <c r="Y217" s="85">
        <f>+ROUND(M217*Parámetros!$C$105,0)</f>
        <v>0</v>
      </c>
      <c r="Z217" s="85">
        <f>+ROUND(N217*Parámetros!$C$106,0)</f>
        <v>0</v>
      </c>
      <c r="AA217" s="85">
        <f>+ROUND(O217*Parámetros!$C$107,0)</f>
        <v>2</v>
      </c>
      <c r="AB217" s="85">
        <f>+ROUND(P217*Parámetros!$C$108,0)</f>
        <v>5</v>
      </c>
      <c r="AC217" s="85">
        <f>+ROUND(Q217*Parámetros!$C$109,0)</f>
        <v>7</v>
      </c>
      <c r="AD217" s="85">
        <f>+ROUND(R217*Parámetros!$C$110,0)</f>
        <v>21</v>
      </c>
      <c r="AE217" s="85">
        <f>+ROUND(S217*Parámetros!$C$111,0)</f>
        <v>40</v>
      </c>
      <c r="AF217" s="85">
        <f>+ROUND(T217*Parámetros!$C$112,0)</f>
        <v>51</v>
      </c>
      <c r="AG217" s="85">
        <f>+ROUND(U217*Parámetros!$C$113,0)</f>
        <v>99</v>
      </c>
      <c r="AH217" s="85">
        <f t="shared" si="25"/>
        <v>225</v>
      </c>
      <c r="AI217" s="165">
        <f t="shared" si="27"/>
        <v>212</v>
      </c>
      <c r="AJ217" s="84">
        <f t="shared" si="22"/>
        <v>2317</v>
      </c>
    </row>
    <row r="218" spans="1:36" x14ac:dyDescent="0.25">
      <c r="A218" s="19">
        <v>44100</v>
      </c>
      <c r="B218" s="162">
        <f t="shared" si="23"/>
        <v>208</v>
      </c>
      <c r="C218" s="81">
        <f>+'Modelo predictivo'!U215</f>
        <v>13267.224591121078</v>
      </c>
      <c r="D218" s="84">
        <f>+$C218*'Estructura Poblacion'!C$19</f>
        <v>541.21582984900135</v>
      </c>
      <c r="E218" s="84">
        <f>+$C218*'Estructura Poblacion'!D$19</f>
        <v>890.06747233994668</v>
      </c>
      <c r="F218" s="84">
        <f>+$C218*'Estructura Poblacion'!E$19</f>
        <v>2701.1663806362844</v>
      </c>
      <c r="G218" s="84">
        <f>+$C218*'Estructura Poblacion'!F$19</f>
        <v>3082.8299088808999</v>
      </c>
      <c r="H218" s="84">
        <f>+$C218*'Estructura Poblacion'!G$19</f>
        <v>2468.5535477040148</v>
      </c>
      <c r="I218" s="84">
        <f>+$C218*'Estructura Poblacion'!H$19</f>
        <v>1680.1668641831341</v>
      </c>
      <c r="J218" s="84">
        <f>+$C218*'Estructura Poblacion'!I$19</f>
        <v>893.67317407111921</v>
      </c>
      <c r="K218" s="84">
        <f>+$C218*'Estructura Poblacion'!J$19</f>
        <v>492.26842884833383</v>
      </c>
      <c r="L218" s="84">
        <f>+$C218*'Estructura Poblacion'!K$19</f>
        <v>517.28298460834355</v>
      </c>
      <c r="M218" s="164">
        <f>+ROUND(D218*Parámetros!$B$105,0)</f>
        <v>1</v>
      </c>
      <c r="N218" s="164">
        <f>+ROUND(E218*Parámetros!$B$106,0)</f>
        <v>3</v>
      </c>
      <c r="O218" s="164">
        <f>+ROUND(F218*Parámetros!$B$107,0)</f>
        <v>32</v>
      </c>
      <c r="P218" s="164">
        <f>+ROUND(G218*Parámetros!$B$108,0)</f>
        <v>99</v>
      </c>
      <c r="Q218" s="164">
        <f>+ROUND(H218*Parámetros!$B$109,0)</f>
        <v>121</v>
      </c>
      <c r="R218" s="164">
        <f>+ROUND(I218*Parámetros!$B$110,0)</f>
        <v>171</v>
      </c>
      <c r="S218" s="164">
        <f>+ROUND(J218*Parámetros!$B$111,0)</f>
        <v>148</v>
      </c>
      <c r="T218" s="164">
        <f>+ROUND(K218*Parámetros!$B$112,0)</f>
        <v>120</v>
      </c>
      <c r="U218" s="164">
        <f>+ROUND(L218*Parámetros!$B$113,0)</f>
        <v>141</v>
      </c>
      <c r="V218" s="164">
        <f t="shared" si="24"/>
        <v>836</v>
      </c>
      <c r="W218" s="164">
        <f t="shared" si="26"/>
        <v>639</v>
      </c>
      <c r="X218" s="84">
        <f t="shared" si="21"/>
        <v>8690</v>
      </c>
      <c r="Y218" s="85">
        <f>+ROUND(M218*Parámetros!$C$105,0)</f>
        <v>0</v>
      </c>
      <c r="Z218" s="85">
        <f>+ROUND(N218*Parámetros!$C$106,0)</f>
        <v>0</v>
      </c>
      <c r="AA218" s="85">
        <f>+ROUND(O218*Parámetros!$C$107,0)</f>
        <v>2</v>
      </c>
      <c r="AB218" s="85">
        <f>+ROUND(P218*Parámetros!$C$108,0)</f>
        <v>5</v>
      </c>
      <c r="AC218" s="85">
        <f>+ROUND(Q218*Parámetros!$C$109,0)</f>
        <v>8</v>
      </c>
      <c r="AD218" s="85">
        <f>+ROUND(R218*Parámetros!$C$110,0)</f>
        <v>21</v>
      </c>
      <c r="AE218" s="85">
        <f>+ROUND(S218*Parámetros!$C$111,0)</f>
        <v>41</v>
      </c>
      <c r="AF218" s="85">
        <f>+ROUND(T218*Parámetros!$C$112,0)</f>
        <v>52</v>
      </c>
      <c r="AG218" s="85">
        <f>+ROUND(U218*Parámetros!$C$113,0)</f>
        <v>100</v>
      </c>
      <c r="AH218" s="85">
        <f t="shared" si="25"/>
        <v>229</v>
      </c>
      <c r="AI218" s="165">
        <f t="shared" si="27"/>
        <v>175</v>
      </c>
      <c r="AJ218" s="84">
        <f t="shared" si="22"/>
        <v>2371</v>
      </c>
    </row>
    <row r="219" spans="1:36" x14ac:dyDescent="0.25">
      <c r="A219" s="19">
        <v>44101</v>
      </c>
      <c r="B219" s="162">
        <f t="shared" si="23"/>
        <v>209</v>
      </c>
      <c r="C219" s="81">
        <f>+'Modelo predictivo'!U216</f>
        <v>13479.982330515981</v>
      </c>
      <c r="D219" s="84">
        <f>+$C219*'Estructura Poblacion'!C$19</f>
        <v>549.89495152155303</v>
      </c>
      <c r="E219" s="84">
        <f>+$C219*'Estructura Poblacion'!D$19</f>
        <v>904.34089795533237</v>
      </c>
      <c r="F219" s="84">
        <f>+$C219*'Estructura Poblacion'!E$19</f>
        <v>2744.4832061657398</v>
      </c>
      <c r="G219" s="84">
        <f>+$C219*'Estructura Poblacion'!F$19</f>
        <v>3132.2672209462617</v>
      </c>
      <c r="H219" s="84">
        <f>+$C219*'Estructura Poblacion'!G$19</f>
        <v>2508.1401144932934</v>
      </c>
      <c r="I219" s="84">
        <f>+$C219*'Estructura Poblacion'!H$19</f>
        <v>1707.1105931729228</v>
      </c>
      <c r="J219" s="84">
        <f>+$C219*'Estructura Poblacion'!I$19</f>
        <v>908.00442194947993</v>
      </c>
      <c r="K219" s="84">
        <f>+$C219*'Estructura Poblacion'!J$19</f>
        <v>500.16261330099957</v>
      </c>
      <c r="L219" s="84">
        <f>+$C219*'Estructura Poblacion'!K$19</f>
        <v>525.57831101039858</v>
      </c>
      <c r="M219" s="164">
        <f>+ROUND(D219*Parámetros!$B$105,0)</f>
        <v>1</v>
      </c>
      <c r="N219" s="164">
        <f>+ROUND(E219*Parámetros!$B$106,0)</f>
        <v>3</v>
      </c>
      <c r="O219" s="164">
        <f>+ROUND(F219*Parámetros!$B$107,0)</f>
        <v>33</v>
      </c>
      <c r="P219" s="164">
        <f>+ROUND(G219*Parámetros!$B$108,0)</f>
        <v>100</v>
      </c>
      <c r="Q219" s="164">
        <f>+ROUND(H219*Parámetros!$B$109,0)</f>
        <v>123</v>
      </c>
      <c r="R219" s="164">
        <f>+ROUND(I219*Parámetros!$B$110,0)</f>
        <v>174</v>
      </c>
      <c r="S219" s="164">
        <f>+ROUND(J219*Parámetros!$B$111,0)</f>
        <v>151</v>
      </c>
      <c r="T219" s="164">
        <f>+ROUND(K219*Parámetros!$B$112,0)</f>
        <v>122</v>
      </c>
      <c r="U219" s="164">
        <f>+ROUND(L219*Parámetros!$B$113,0)</f>
        <v>143</v>
      </c>
      <c r="V219" s="164">
        <f t="shared" si="24"/>
        <v>850</v>
      </c>
      <c r="W219" s="164">
        <f t="shared" si="26"/>
        <v>641</v>
      </c>
      <c r="X219" s="84">
        <f t="shared" si="21"/>
        <v>8899</v>
      </c>
      <c r="Y219" s="85">
        <f>+ROUND(M219*Parámetros!$C$105,0)</f>
        <v>0</v>
      </c>
      <c r="Z219" s="85">
        <f>+ROUND(N219*Parámetros!$C$106,0)</f>
        <v>0</v>
      </c>
      <c r="AA219" s="85">
        <f>+ROUND(O219*Parámetros!$C$107,0)</f>
        <v>2</v>
      </c>
      <c r="AB219" s="85">
        <f>+ROUND(P219*Parámetros!$C$108,0)</f>
        <v>5</v>
      </c>
      <c r="AC219" s="85">
        <f>+ROUND(Q219*Parámetros!$C$109,0)</f>
        <v>8</v>
      </c>
      <c r="AD219" s="85">
        <f>+ROUND(R219*Parámetros!$C$110,0)</f>
        <v>21</v>
      </c>
      <c r="AE219" s="85">
        <f>+ROUND(S219*Parámetros!$C$111,0)</f>
        <v>41</v>
      </c>
      <c r="AF219" s="85">
        <f>+ROUND(T219*Parámetros!$C$112,0)</f>
        <v>53</v>
      </c>
      <c r="AG219" s="85">
        <f>+ROUND(U219*Parámetros!$C$113,0)</f>
        <v>101</v>
      </c>
      <c r="AH219" s="85">
        <f t="shared" si="25"/>
        <v>231</v>
      </c>
      <c r="AI219" s="165">
        <f t="shared" si="27"/>
        <v>175</v>
      </c>
      <c r="AJ219" s="84">
        <f t="shared" si="22"/>
        <v>2427</v>
      </c>
    </row>
    <row r="220" spans="1:36" x14ac:dyDescent="0.25">
      <c r="A220" s="19">
        <v>44102</v>
      </c>
      <c r="B220" s="162">
        <f t="shared" si="23"/>
        <v>210</v>
      </c>
      <c r="C220" s="81">
        <f>+'Modelo predictivo'!U217</f>
        <v>12135.664007671177</v>
      </c>
      <c r="D220" s="84">
        <f>+$C220*'Estructura Poblacion'!C$19</f>
        <v>495.05557259322904</v>
      </c>
      <c r="E220" s="84">
        <f>+$C220*'Estructura Poblacion'!D$19</f>
        <v>814.15368484102999</v>
      </c>
      <c r="F220" s="84">
        <f>+$C220*'Estructura Poblacion'!E$19</f>
        <v>2470.7841040210537</v>
      </c>
      <c r="G220" s="84">
        <f>+$C220*'Estructura Poblacion'!F$19</f>
        <v>2819.8955787645132</v>
      </c>
      <c r="H220" s="84">
        <f>+$C220*'Estructura Poblacion'!G$19</f>
        <v>2258.0108020429011</v>
      </c>
      <c r="I220" s="84">
        <f>+$C220*'Estructura Poblacion'!H$19</f>
        <v>1536.865559221385</v>
      </c>
      <c r="J220" s="84">
        <f>+$C220*'Estructura Poblacion'!I$19</f>
        <v>817.45185654384966</v>
      </c>
      <c r="K220" s="84">
        <f>+$C220*'Estructura Poblacion'!J$19</f>
        <v>450.2828917274523</v>
      </c>
      <c r="L220" s="84">
        <f>+$C220*'Estructura Poblacion'!K$19</f>
        <v>473.16395791576366</v>
      </c>
      <c r="M220" s="164">
        <f>+ROUND(D220*Parámetros!$B$105,0)</f>
        <v>0</v>
      </c>
      <c r="N220" s="164">
        <f>+ROUND(E220*Parámetros!$B$106,0)</f>
        <v>2</v>
      </c>
      <c r="O220" s="164">
        <f>+ROUND(F220*Parámetros!$B$107,0)</f>
        <v>30</v>
      </c>
      <c r="P220" s="164">
        <f>+ROUND(G220*Parámetros!$B$108,0)</f>
        <v>90</v>
      </c>
      <c r="Q220" s="164">
        <f>+ROUND(H220*Parámetros!$B$109,0)</f>
        <v>111</v>
      </c>
      <c r="R220" s="164">
        <f>+ROUND(I220*Parámetros!$B$110,0)</f>
        <v>157</v>
      </c>
      <c r="S220" s="164">
        <f>+ROUND(J220*Parámetros!$B$111,0)</f>
        <v>136</v>
      </c>
      <c r="T220" s="164">
        <f>+ROUND(K220*Parámetros!$B$112,0)</f>
        <v>109</v>
      </c>
      <c r="U220" s="164">
        <f>+ROUND(L220*Parámetros!$B$113,0)</f>
        <v>129</v>
      </c>
      <c r="V220" s="164">
        <f t="shared" si="24"/>
        <v>764</v>
      </c>
      <c r="W220" s="164">
        <f t="shared" si="26"/>
        <v>643</v>
      </c>
      <c r="X220" s="84">
        <f t="shared" si="21"/>
        <v>9020</v>
      </c>
      <c r="Y220" s="85">
        <f>+ROUND(M220*Parámetros!$C$105,0)</f>
        <v>0</v>
      </c>
      <c r="Z220" s="85">
        <f>+ROUND(N220*Parámetros!$C$106,0)</f>
        <v>0</v>
      </c>
      <c r="AA220" s="85">
        <f>+ROUND(O220*Parámetros!$C$107,0)</f>
        <v>2</v>
      </c>
      <c r="AB220" s="85">
        <f>+ROUND(P220*Parámetros!$C$108,0)</f>
        <v>5</v>
      </c>
      <c r="AC220" s="85">
        <f>+ROUND(Q220*Parámetros!$C$109,0)</f>
        <v>7</v>
      </c>
      <c r="AD220" s="85">
        <f>+ROUND(R220*Parámetros!$C$110,0)</f>
        <v>19</v>
      </c>
      <c r="AE220" s="85">
        <f>+ROUND(S220*Parámetros!$C$111,0)</f>
        <v>37</v>
      </c>
      <c r="AF220" s="85">
        <f>+ROUND(T220*Parámetros!$C$112,0)</f>
        <v>47</v>
      </c>
      <c r="AG220" s="85">
        <f>+ROUND(U220*Parámetros!$C$113,0)</f>
        <v>91</v>
      </c>
      <c r="AH220" s="85">
        <f t="shared" si="25"/>
        <v>208</v>
      </c>
      <c r="AI220" s="165">
        <f t="shared" si="27"/>
        <v>175</v>
      </c>
      <c r="AJ220" s="84">
        <f t="shared" si="22"/>
        <v>2460</v>
      </c>
    </row>
    <row r="221" spans="1:36" x14ac:dyDescent="0.25">
      <c r="A221" s="19">
        <v>44103</v>
      </c>
      <c r="B221" s="162">
        <f t="shared" si="23"/>
        <v>211</v>
      </c>
      <c r="C221" s="81">
        <f>+'Modelo predictivo'!U218</f>
        <v>12208.717289738357</v>
      </c>
      <c r="D221" s="84">
        <f>+$C221*'Estructura Poblacion'!C$19</f>
        <v>498.03566782005151</v>
      </c>
      <c r="E221" s="84">
        <f>+$C221*'Estructura Poblacion'!D$19</f>
        <v>819.05466090193022</v>
      </c>
      <c r="F221" s="84">
        <f>+$C221*'Estructura Poblacion'!E$19</f>
        <v>2485.6575289909651</v>
      </c>
      <c r="G221" s="84">
        <f>+$C221*'Estructura Poblacion'!F$19</f>
        <v>2836.8705565642658</v>
      </c>
      <c r="H221" s="84">
        <f>+$C221*'Estructura Poblacion'!G$19</f>
        <v>2271.603391614276</v>
      </c>
      <c r="I221" s="84">
        <f>+$C221*'Estructura Poblacion'!H$19</f>
        <v>1546.1170573780712</v>
      </c>
      <c r="J221" s="84">
        <f>+$C221*'Estructura Poblacion'!I$19</f>
        <v>822.3726866702184</v>
      </c>
      <c r="K221" s="84">
        <f>+$C221*'Estructura Poblacion'!J$19</f>
        <v>452.99346801553986</v>
      </c>
      <c r="L221" s="84">
        <f>+$C221*'Estructura Poblacion'!K$19</f>
        <v>476.01227178303895</v>
      </c>
      <c r="M221" s="164">
        <f>+ROUND(D221*Parámetros!$B$105,0)</f>
        <v>0</v>
      </c>
      <c r="N221" s="164">
        <f>+ROUND(E221*Parámetros!$B$106,0)</f>
        <v>2</v>
      </c>
      <c r="O221" s="164">
        <f>+ROUND(F221*Parámetros!$B$107,0)</f>
        <v>30</v>
      </c>
      <c r="P221" s="164">
        <f>+ROUND(G221*Parámetros!$B$108,0)</f>
        <v>91</v>
      </c>
      <c r="Q221" s="164">
        <f>+ROUND(H221*Parámetros!$B$109,0)</f>
        <v>111</v>
      </c>
      <c r="R221" s="164">
        <f>+ROUND(I221*Parámetros!$B$110,0)</f>
        <v>158</v>
      </c>
      <c r="S221" s="164">
        <f>+ROUND(J221*Parámetros!$B$111,0)</f>
        <v>137</v>
      </c>
      <c r="T221" s="164">
        <f>+ROUND(K221*Parámetros!$B$112,0)</f>
        <v>110</v>
      </c>
      <c r="U221" s="164">
        <f>+ROUND(L221*Parámetros!$B$113,0)</f>
        <v>130</v>
      </c>
      <c r="V221" s="164">
        <f t="shared" si="24"/>
        <v>769</v>
      </c>
      <c r="W221" s="164">
        <f t="shared" si="26"/>
        <v>643</v>
      </c>
      <c r="X221" s="84">
        <f t="shared" si="21"/>
        <v>9146</v>
      </c>
      <c r="Y221" s="85">
        <f>+ROUND(M221*Parámetros!$C$105,0)</f>
        <v>0</v>
      </c>
      <c r="Z221" s="85">
        <f>+ROUND(N221*Parámetros!$C$106,0)</f>
        <v>0</v>
      </c>
      <c r="AA221" s="85">
        <f>+ROUND(O221*Parámetros!$C$107,0)</f>
        <v>2</v>
      </c>
      <c r="AB221" s="85">
        <f>+ROUND(P221*Parámetros!$C$108,0)</f>
        <v>5</v>
      </c>
      <c r="AC221" s="85">
        <f>+ROUND(Q221*Parámetros!$C$109,0)</f>
        <v>7</v>
      </c>
      <c r="AD221" s="85">
        <f>+ROUND(R221*Parámetros!$C$110,0)</f>
        <v>19</v>
      </c>
      <c r="AE221" s="85">
        <f>+ROUND(S221*Parámetros!$C$111,0)</f>
        <v>38</v>
      </c>
      <c r="AF221" s="85">
        <f>+ROUND(T221*Parámetros!$C$112,0)</f>
        <v>48</v>
      </c>
      <c r="AG221" s="85">
        <f>+ROUND(U221*Parámetros!$C$113,0)</f>
        <v>92</v>
      </c>
      <c r="AH221" s="85">
        <f t="shared" si="25"/>
        <v>211</v>
      </c>
      <c r="AI221" s="165">
        <f t="shared" si="27"/>
        <v>175</v>
      </c>
      <c r="AJ221" s="84">
        <f t="shared" si="22"/>
        <v>2496</v>
      </c>
    </row>
    <row r="222" spans="1:36" x14ac:dyDescent="0.25">
      <c r="A222" s="19">
        <v>44104</v>
      </c>
      <c r="B222" s="162">
        <f t="shared" si="23"/>
        <v>212</v>
      </c>
      <c r="C222" s="81">
        <f>+'Modelo predictivo'!U219</f>
        <v>12281.926312848926</v>
      </c>
      <c r="D222" s="84">
        <f>+$C222*'Estructura Poblacion'!C$19</f>
        <v>501.02211626095129</v>
      </c>
      <c r="E222" s="84">
        <f>+$C222*'Estructura Poblacion'!D$19</f>
        <v>823.96608526992566</v>
      </c>
      <c r="F222" s="84">
        <f>+$C222*'Estructura Poblacion'!E$19</f>
        <v>2500.5626623613489</v>
      </c>
      <c r="G222" s="84">
        <f>+$C222*'Estructura Poblacion'!F$19</f>
        <v>2853.8817230290483</v>
      </c>
      <c r="H222" s="84">
        <f>+$C222*'Estructura Poblacion'!G$19</f>
        <v>2285.2249589950288</v>
      </c>
      <c r="I222" s="84">
        <f>+$C222*'Estructura Poblacion'!H$19</f>
        <v>1555.3882786455483</v>
      </c>
      <c r="J222" s="84">
        <f>+$C222*'Estructura Poblacion'!I$19</f>
        <v>827.30400743022517</v>
      </c>
      <c r="K222" s="84">
        <f>+$C222*'Estructura Poblacion'!J$19</f>
        <v>455.70982293488595</v>
      </c>
      <c r="L222" s="84">
        <f>+$C222*'Estructura Poblacion'!K$19</f>
        <v>478.86665792196362</v>
      </c>
      <c r="M222" s="164">
        <f>+ROUND(D222*Parámetros!$B$105,0)</f>
        <v>1</v>
      </c>
      <c r="N222" s="164">
        <f>+ROUND(E222*Parámetros!$B$106,0)</f>
        <v>2</v>
      </c>
      <c r="O222" s="164">
        <f>+ROUND(F222*Parámetros!$B$107,0)</f>
        <v>30</v>
      </c>
      <c r="P222" s="164">
        <f>+ROUND(G222*Parámetros!$B$108,0)</f>
        <v>91</v>
      </c>
      <c r="Q222" s="164">
        <f>+ROUND(H222*Parámetros!$B$109,0)</f>
        <v>112</v>
      </c>
      <c r="R222" s="164">
        <f>+ROUND(I222*Parámetros!$B$110,0)</f>
        <v>159</v>
      </c>
      <c r="S222" s="164">
        <f>+ROUND(J222*Parámetros!$B$111,0)</f>
        <v>137</v>
      </c>
      <c r="T222" s="164">
        <f>+ROUND(K222*Parámetros!$B$112,0)</f>
        <v>111</v>
      </c>
      <c r="U222" s="164">
        <f>+ROUND(L222*Parámetros!$B$113,0)</f>
        <v>131</v>
      </c>
      <c r="V222" s="164">
        <f t="shared" si="24"/>
        <v>774</v>
      </c>
      <c r="W222" s="164">
        <f t="shared" si="26"/>
        <v>645</v>
      </c>
      <c r="X222" s="84">
        <f t="shared" si="21"/>
        <v>9275</v>
      </c>
      <c r="Y222" s="85">
        <f>+ROUND(M222*Parámetros!$C$105,0)</f>
        <v>0</v>
      </c>
      <c r="Z222" s="85">
        <f>+ROUND(N222*Parámetros!$C$106,0)</f>
        <v>0</v>
      </c>
      <c r="AA222" s="85">
        <f>+ROUND(O222*Parámetros!$C$107,0)</f>
        <v>2</v>
      </c>
      <c r="AB222" s="85">
        <f>+ROUND(P222*Parámetros!$C$108,0)</f>
        <v>5</v>
      </c>
      <c r="AC222" s="85">
        <f>+ROUND(Q222*Parámetros!$C$109,0)</f>
        <v>7</v>
      </c>
      <c r="AD222" s="85">
        <f>+ROUND(R222*Parámetros!$C$110,0)</f>
        <v>19</v>
      </c>
      <c r="AE222" s="85">
        <f>+ROUND(S222*Parámetros!$C$111,0)</f>
        <v>38</v>
      </c>
      <c r="AF222" s="85">
        <f>+ROUND(T222*Parámetros!$C$112,0)</f>
        <v>48</v>
      </c>
      <c r="AG222" s="85">
        <f>+ROUND(U222*Parámetros!$C$113,0)</f>
        <v>93</v>
      </c>
      <c r="AH222" s="85">
        <f t="shared" si="25"/>
        <v>212</v>
      </c>
      <c r="AI222" s="165">
        <f t="shared" si="27"/>
        <v>176</v>
      </c>
      <c r="AJ222" s="84">
        <f t="shared" si="22"/>
        <v>2532</v>
      </c>
    </row>
    <row r="223" spans="1:36" x14ac:dyDescent="0.25">
      <c r="A223" s="19">
        <v>44105</v>
      </c>
      <c r="B223" s="162">
        <f t="shared" si="23"/>
        <v>213</v>
      </c>
      <c r="C223" s="81">
        <f>+'Modelo predictivo'!U220</f>
        <v>12355.286957323551</v>
      </c>
      <c r="D223" s="84">
        <f>+$C223*'Estructura Poblacion'!C$19</f>
        <v>504.01474986000591</v>
      </c>
      <c r="E223" s="84">
        <f>+$C223*'Estructura Poblacion'!D$19</f>
        <v>828.88768156523963</v>
      </c>
      <c r="F223" s="84">
        <f>+$C223*'Estructura Poblacion'!E$19</f>
        <v>2515.4986653780825</v>
      </c>
      <c r="G223" s="84">
        <f>+$C223*'Estructura Poblacion'!F$19</f>
        <v>2870.9281208922839</v>
      </c>
      <c r="H223" s="84">
        <f>+$C223*'Estructura Poblacion'!G$19</f>
        <v>2298.8747376609367</v>
      </c>
      <c r="I223" s="84">
        <f>+$C223*'Estructura Poblacion'!H$19</f>
        <v>1564.6787013059043</v>
      </c>
      <c r="J223" s="84">
        <f>+$C223*'Estructura Poblacion'!I$19</f>
        <v>832.24554132446679</v>
      </c>
      <c r="K223" s="84">
        <f>+$C223*'Estructura Poblacion'!J$19</f>
        <v>458.43180362849637</v>
      </c>
      <c r="L223" s="84">
        <f>+$C223*'Estructura Poblacion'!K$19</f>
        <v>481.72695570813528</v>
      </c>
      <c r="M223" s="164">
        <f>+ROUND(D223*Parámetros!$B$105,0)</f>
        <v>1</v>
      </c>
      <c r="N223" s="164">
        <f>+ROUND(E223*Parámetros!$B$106,0)</f>
        <v>2</v>
      </c>
      <c r="O223" s="164">
        <f>+ROUND(F223*Parámetros!$B$107,0)</f>
        <v>30</v>
      </c>
      <c r="P223" s="164">
        <f>+ROUND(G223*Parámetros!$B$108,0)</f>
        <v>92</v>
      </c>
      <c r="Q223" s="164">
        <f>+ROUND(H223*Parámetros!$B$109,0)</f>
        <v>113</v>
      </c>
      <c r="R223" s="164">
        <f>+ROUND(I223*Parámetros!$B$110,0)</f>
        <v>160</v>
      </c>
      <c r="S223" s="164">
        <f>+ROUND(J223*Parámetros!$B$111,0)</f>
        <v>138</v>
      </c>
      <c r="T223" s="164">
        <f>+ROUND(K223*Parámetros!$B$112,0)</f>
        <v>111</v>
      </c>
      <c r="U223" s="164">
        <f>+ROUND(L223*Parámetros!$B$113,0)</f>
        <v>132</v>
      </c>
      <c r="V223" s="164">
        <f t="shared" si="24"/>
        <v>779</v>
      </c>
      <c r="W223" s="164">
        <f t="shared" si="26"/>
        <v>647</v>
      </c>
      <c r="X223" s="84">
        <f t="shared" si="21"/>
        <v>9407</v>
      </c>
      <c r="Y223" s="85">
        <f>+ROUND(M223*Parámetros!$C$105,0)</f>
        <v>0</v>
      </c>
      <c r="Z223" s="85">
        <f>+ROUND(N223*Parámetros!$C$106,0)</f>
        <v>0</v>
      </c>
      <c r="AA223" s="85">
        <f>+ROUND(O223*Parámetros!$C$107,0)</f>
        <v>2</v>
      </c>
      <c r="AB223" s="85">
        <f>+ROUND(P223*Parámetros!$C$108,0)</f>
        <v>5</v>
      </c>
      <c r="AC223" s="85">
        <f>+ROUND(Q223*Parámetros!$C$109,0)</f>
        <v>7</v>
      </c>
      <c r="AD223" s="85">
        <f>+ROUND(R223*Parámetros!$C$110,0)</f>
        <v>20</v>
      </c>
      <c r="AE223" s="85">
        <f>+ROUND(S223*Parámetros!$C$111,0)</f>
        <v>38</v>
      </c>
      <c r="AF223" s="85">
        <f>+ROUND(T223*Parámetros!$C$112,0)</f>
        <v>48</v>
      </c>
      <c r="AG223" s="85">
        <f>+ROUND(U223*Parámetros!$C$113,0)</f>
        <v>94</v>
      </c>
      <c r="AH223" s="85">
        <f t="shared" si="25"/>
        <v>214</v>
      </c>
      <c r="AI223" s="165">
        <f t="shared" si="27"/>
        <v>176</v>
      </c>
      <c r="AJ223" s="84">
        <f t="shared" si="22"/>
        <v>2570</v>
      </c>
    </row>
    <row r="224" spans="1:36" x14ac:dyDescent="0.25">
      <c r="A224" s="19">
        <v>44106</v>
      </c>
      <c r="B224" s="162">
        <f t="shared" si="23"/>
        <v>214</v>
      </c>
      <c r="C224" s="81">
        <f>+'Modelo predictivo'!U221</f>
        <v>12428.795036129653</v>
      </c>
      <c r="D224" s="84">
        <f>+$C224*'Estructura Poblacion'!C$19</f>
        <v>507.0133978137215</v>
      </c>
      <c r="E224" s="84">
        <f>+$C224*'Estructura Poblacion'!D$19</f>
        <v>833.81916888952139</v>
      </c>
      <c r="F224" s="84">
        <f>+$C224*'Estructura Poblacion'!E$19</f>
        <v>2530.4646855741294</v>
      </c>
      <c r="G224" s="84">
        <f>+$C224*'Estructura Poblacion'!F$19</f>
        <v>2888.0087772369038</v>
      </c>
      <c r="H224" s="84">
        <f>+$C224*'Estructura Poblacion'!G$19</f>
        <v>2312.551948555757</v>
      </c>
      <c r="I224" s="84">
        <f>+$C224*'Estructura Poblacion'!H$19</f>
        <v>1573.9877951115848</v>
      </c>
      <c r="J224" s="84">
        <f>+$C224*'Estructura Poblacion'!I$19</f>
        <v>837.19700631666149</v>
      </c>
      <c r="K224" s="84">
        <f>+$C224*'Estructura Poblacion'!J$19</f>
        <v>461.1592547402953</v>
      </c>
      <c r="L224" s="84">
        <f>+$C224*'Estructura Poblacion'!K$19</f>
        <v>484.59300189107944</v>
      </c>
      <c r="M224" s="164">
        <f>+ROUND(D224*Parámetros!$B$105,0)</f>
        <v>1</v>
      </c>
      <c r="N224" s="164">
        <f>+ROUND(E224*Parámetros!$B$106,0)</f>
        <v>3</v>
      </c>
      <c r="O224" s="164">
        <f>+ROUND(F224*Parámetros!$B$107,0)</f>
        <v>30</v>
      </c>
      <c r="P224" s="164">
        <f>+ROUND(G224*Parámetros!$B$108,0)</f>
        <v>92</v>
      </c>
      <c r="Q224" s="164">
        <f>+ROUND(H224*Parámetros!$B$109,0)</f>
        <v>113</v>
      </c>
      <c r="R224" s="164">
        <f>+ROUND(I224*Parámetros!$B$110,0)</f>
        <v>161</v>
      </c>
      <c r="S224" s="164">
        <f>+ROUND(J224*Parámetros!$B$111,0)</f>
        <v>139</v>
      </c>
      <c r="T224" s="164">
        <f>+ROUND(K224*Parámetros!$B$112,0)</f>
        <v>112</v>
      </c>
      <c r="U224" s="164">
        <f>+ROUND(L224*Parámetros!$B$113,0)</f>
        <v>132</v>
      </c>
      <c r="V224" s="164">
        <f t="shared" si="24"/>
        <v>783</v>
      </c>
      <c r="W224" s="164">
        <f t="shared" si="26"/>
        <v>649</v>
      </c>
      <c r="X224" s="84">
        <f t="shared" si="21"/>
        <v>9541</v>
      </c>
      <c r="Y224" s="85">
        <f>+ROUND(M224*Parámetros!$C$105,0)</f>
        <v>0</v>
      </c>
      <c r="Z224" s="85">
        <f>+ROUND(N224*Parámetros!$C$106,0)</f>
        <v>0</v>
      </c>
      <c r="AA224" s="85">
        <f>+ROUND(O224*Parámetros!$C$107,0)</f>
        <v>2</v>
      </c>
      <c r="AB224" s="85">
        <f>+ROUND(P224*Parámetros!$C$108,0)</f>
        <v>5</v>
      </c>
      <c r="AC224" s="85">
        <f>+ROUND(Q224*Parámetros!$C$109,0)</f>
        <v>7</v>
      </c>
      <c r="AD224" s="85">
        <f>+ROUND(R224*Parámetros!$C$110,0)</f>
        <v>20</v>
      </c>
      <c r="AE224" s="85">
        <f>+ROUND(S224*Parámetros!$C$111,0)</f>
        <v>38</v>
      </c>
      <c r="AF224" s="85">
        <f>+ROUND(T224*Parámetros!$C$112,0)</f>
        <v>48</v>
      </c>
      <c r="AG224" s="85">
        <f>+ROUND(U224*Parámetros!$C$113,0)</f>
        <v>94</v>
      </c>
      <c r="AH224" s="85">
        <f t="shared" si="25"/>
        <v>214</v>
      </c>
      <c r="AI224" s="165">
        <f t="shared" si="27"/>
        <v>177</v>
      </c>
      <c r="AJ224" s="84">
        <f t="shared" si="22"/>
        <v>2607</v>
      </c>
    </row>
    <row r="225" spans="1:36" x14ac:dyDescent="0.25">
      <c r="A225" s="19">
        <v>44107</v>
      </c>
      <c r="B225" s="162">
        <f t="shared" si="23"/>
        <v>215</v>
      </c>
      <c r="C225" s="81">
        <f>+'Modelo predictivo'!U222</f>
        <v>12502.446294769645</v>
      </c>
      <c r="D225" s="84">
        <f>+$C225*'Estructura Poblacion'!C$19</f>
        <v>510.01788656647409</v>
      </c>
      <c r="E225" s="84">
        <f>+$C225*'Estructura Poblacion'!D$19</f>
        <v>838.76026181834879</v>
      </c>
      <c r="F225" s="84">
        <f>+$C225*'Estructura Poblacion'!E$19</f>
        <v>2545.4598567467824</v>
      </c>
      <c r="G225" s="84">
        <f>+$C225*'Estructura Poblacion'!F$19</f>
        <v>2905.1227034693757</v>
      </c>
      <c r="H225" s="84">
        <f>+$C225*'Estructura Poblacion'!G$19</f>
        <v>2326.2558000704357</v>
      </c>
      <c r="I225" s="84">
        <f>+$C225*'Estructura Poblacion'!H$19</f>
        <v>1583.3150212712376</v>
      </c>
      <c r="J225" s="84">
        <f>+$C225*'Estructura Poblacion'!I$19</f>
        <v>842.15811582612002</v>
      </c>
      <c r="K225" s="84">
        <f>+$C225*'Estructura Poblacion'!J$19</f>
        <v>463.89201841097855</v>
      </c>
      <c r="L225" s="84">
        <f>+$C225*'Estructura Poblacion'!K$19</f>
        <v>487.46463058989207</v>
      </c>
      <c r="M225" s="164">
        <f>+ROUND(D225*Parámetros!$B$105,0)</f>
        <v>1</v>
      </c>
      <c r="N225" s="164">
        <f>+ROUND(E225*Parámetros!$B$106,0)</f>
        <v>3</v>
      </c>
      <c r="O225" s="164">
        <f>+ROUND(F225*Parámetros!$B$107,0)</f>
        <v>31</v>
      </c>
      <c r="P225" s="164">
        <f>+ROUND(G225*Parámetros!$B$108,0)</f>
        <v>93</v>
      </c>
      <c r="Q225" s="164">
        <f>+ROUND(H225*Parámetros!$B$109,0)</f>
        <v>114</v>
      </c>
      <c r="R225" s="164">
        <f>+ROUND(I225*Parámetros!$B$110,0)</f>
        <v>161</v>
      </c>
      <c r="S225" s="164">
        <f>+ROUND(J225*Parámetros!$B$111,0)</f>
        <v>140</v>
      </c>
      <c r="T225" s="164">
        <f>+ROUND(K225*Parámetros!$B$112,0)</f>
        <v>113</v>
      </c>
      <c r="U225" s="164">
        <f>+ROUND(L225*Parámetros!$B$113,0)</f>
        <v>133</v>
      </c>
      <c r="V225" s="164">
        <f t="shared" si="24"/>
        <v>789</v>
      </c>
      <c r="W225" s="164">
        <f t="shared" si="26"/>
        <v>770</v>
      </c>
      <c r="X225" s="84">
        <f t="shared" si="21"/>
        <v>9560</v>
      </c>
      <c r="Y225" s="85">
        <f>+ROUND(M225*Parámetros!$C$105,0)</f>
        <v>0</v>
      </c>
      <c r="Z225" s="85">
        <f>+ROUND(N225*Parámetros!$C$106,0)</f>
        <v>0</v>
      </c>
      <c r="AA225" s="85">
        <f>+ROUND(O225*Parámetros!$C$107,0)</f>
        <v>2</v>
      </c>
      <c r="AB225" s="85">
        <f>+ROUND(P225*Parámetros!$C$108,0)</f>
        <v>5</v>
      </c>
      <c r="AC225" s="85">
        <f>+ROUND(Q225*Parámetros!$C$109,0)</f>
        <v>7</v>
      </c>
      <c r="AD225" s="85">
        <f>+ROUND(R225*Parámetros!$C$110,0)</f>
        <v>20</v>
      </c>
      <c r="AE225" s="85">
        <f>+ROUND(S225*Parámetros!$C$111,0)</f>
        <v>38</v>
      </c>
      <c r="AF225" s="85">
        <f>+ROUND(T225*Parámetros!$C$112,0)</f>
        <v>49</v>
      </c>
      <c r="AG225" s="85">
        <f>+ROUND(U225*Parámetros!$C$113,0)</f>
        <v>94</v>
      </c>
      <c r="AH225" s="85">
        <f t="shared" si="25"/>
        <v>215</v>
      </c>
      <c r="AI225" s="165">
        <f t="shared" si="27"/>
        <v>211</v>
      </c>
      <c r="AJ225" s="84">
        <f t="shared" si="22"/>
        <v>2611</v>
      </c>
    </row>
    <row r="226" spans="1:36" x14ac:dyDescent="0.25">
      <c r="A226" s="19">
        <v>44108</v>
      </c>
      <c r="B226" s="162">
        <f t="shared" si="23"/>
        <v>216</v>
      </c>
      <c r="C226" s="81">
        <f>+'Modelo predictivo'!U223</f>
        <v>12576.236411243677</v>
      </c>
      <c r="D226" s="84">
        <f>+$C226*'Estructura Poblacion'!C$19</f>
        <v>513.02803980898989</v>
      </c>
      <c r="E226" s="84">
        <f>+$C226*'Estructura Poblacion'!D$19</f>
        <v>843.71067039872867</v>
      </c>
      <c r="F226" s="84">
        <f>+$C226*'Estructura Poblacion'!E$19</f>
        <v>2560.4832989500815</v>
      </c>
      <c r="G226" s="84">
        <f>+$C226*'Estructura Poblacion'!F$19</f>
        <v>2922.268895311051</v>
      </c>
      <c r="H226" s="84">
        <f>+$C226*'Estructura Poblacion'!G$19</f>
        <v>2339.985488036174</v>
      </c>
      <c r="I226" s="84">
        <f>+$C226*'Estructura Poblacion'!H$19</f>
        <v>1592.6598324449969</v>
      </c>
      <c r="J226" s="84">
        <f>+$C226*'Estructura Poblacion'!I$19</f>
        <v>847.1285787252375</v>
      </c>
      <c r="K226" s="84">
        <f>+$C226*'Estructura Poblacion'!J$19</f>
        <v>466.62993427663122</v>
      </c>
      <c r="L226" s="84">
        <f>+$C226*'Estructura Poblacion'!K$19</f>
        <v>490.34167329178695</v>
      </c>
      <c r="M226" s="164">
        <f>+ROUND(D226*Parámetros!$B$105,0)</f>
        <v>1</v>
      </c>
      <c r="N226" s="164">
        <f>+ROUND(E226*Parámetros!$B$106,0)</f>
        <v>3</v>
      </c>
      <c r="O226" s="164">
        <f>+ROUND(F226*Parámetros!$B$107,0)</f>
        <v>31</v>
      </c>
      <c r="P226" s="164">
        <f>+ROUND(G226*Parámetros!$B$108,0)</f>
        <v>94</v>
      </c>
      <c r="Q226" s="164">
        <f>+ROUND(H226*Parámetros!$B$109,0)</f>
        <v>115</v>
      </c>
      <c r="R226" s="164">
        <f>+ROUND(I226*Parámetros!$B$110,0)</f>
        <v>162</v>
      </c>
      <c r="S226" s="164">
        <f>+ROUND(J226*Parámetros!$B$111,0)</f>
        <v>141</v>
      </c>
      <c r="T226" s="164">
        <f>+ROUND(K226*Parámetros!$B$112,0)</f>
        <v>113</v>
      </c>
      <c r="U226" s="164">
        <f>+ROUND(L226*Parámetros!$B$113,0)</f>
        <v>134</v>
      </c>
      <c r="V226" s="164">
        <f t="shared" si="24"/>
        <v>794</v>
      </c>
      <c r="W226" s="164">
        <f t="shared" si="26"/>
        <v>784</v>
      </c>
      <c r="X226" s="84">
        <f t="shared" si="21"/>
        <v>9570</v>
      </c>
      <c r="Y226" s="85">
        <f>+ROUND(M226*Parámetros!$C$105,0)</f>
        <v>0</v>
      </c>
      <c r="Z226" s="85">
        <f>+ROUND(N226*Parámetros!$C$106,0)</f>
        <v>0</v>
      </c>
      <c r="AA226" s="85">
        <f>+ROUND(O226*Parámetros!$C$107,0)</f>
        <v>2</v>
      </c>
      <c r="AB226" s="85">
        <f>+ROUND(P226*Parámetros!$C$108,0)</f>
        <v>5</v>
      </c>
      <c r="AC226" s="85">
        <f>+ROUND(Q226*Parámetros!$C$109,0)</f>
        <v>7</v>
      </c>
      <c r="AD226" s="85">
        <f>+ROUND(R226*Parámetros!$C$110,0)</f>
        <v>20</v>
      </c>
      <c r="AE226" s="85">
        <f>+ROUND(S226*Parámetros!$C$111,0)</f>
        <v>39</v>
      </c>
      <c r="AF226" s="85">
        <f>+ROUND(T226*Parámetros!$C$112,0)</f>
        <v>49</v>
      </c>
      <c r="AG226" s="85">
        <f>+ROUND(U226*Parámetros!$C$113,0)</f>
        <v>95</v>
      </c>
      <c r="AH226" s="85">
        <f t="shared" si="25"/>
        <v>217</v>
      </c>
      <c r="AI226" s="165">
        <f t="shared" si="27"/>
        <v>214</v>
      </c>
      <c r="AJ226" s="84">
        <f t="shared" si="22"/>
        <v>2614</v>
      </c>
    </row>
    <row r="227" spans="1:36" x14ac:dyDescent="0.25">
      <c r="A227" s="19">
        <v>44109</v>
      </c>
      <c r="B227" s="162">
        <f t="shared" si="23"/>
        <v>217</v>
      </c>
      <c r="C227" s="81">
        <f>+'Modelo predictivo'!U224</f>
        <v>12228.59316226095</v>
      </c>
      <c r="D227" s="84">
        <f>+$C227*'Estructura Poblacion'!C$19</f>
        <v>498.84647318234914</v>
      </c>
      <c r="E227" s="84">
        <f>+$C227*'Estructura Poblacion'!D$19</f>
        <v>820.38808730888013</v>
      </c>
      <c r="F227" s="84">
        <f>+$C227*'Estructura Poblacion'!E$19</f>
        <v>2489.7041958936852</v>
      </c>
      <c r="G227" s="84">
        <f>+$C227*'Estructura Poblacion'!F$19</f>
        <v>2841.4890005995589</v>
      </c>
      <c r="H227" s="84">
        <f>+$C227*'Estructura Poblacion'!G$19</f>
        <v>2275.3015769651288</v>
      </c>
      <c r="I227" s="84">
        <f>+$C227*'Estructura Poblacion'!H$19</f>
        <v>1548.6341461768498</v>
      </c>
      <c r="J227" s="84">
        <f>+$C227*'Estructura Poblacion'!I$19</f>
        <v>823.71151484507163</v>
      </c>
      <c r="K227" s="84">
        <f>+$C227*'Estructura Poblacion'!J$19</f>
        <v>453.73094437854905</v>
      </c>
      <c r="L227" s="84">
        <f>+$C227*'Estructura Poblacion'!K$19</f>
        <v>476.78722291087792</v>
      </c>
      <c r="M227" s="164">
        <f>+ROUND(D227*Parámetros!$B$105,0)</f>
        <v>0</v>
      </c>
      <c r="N227" s="164">
        <f>+ROUND(E227*Parámetros!$B$106,0)</f>
        <v>2</v>
      </c>
      <c r="O227" s="164">
        <f>+ROUND(F227*Parámetros!$B$107,0)</f>
        <v>30</v>
      </c>
      <c r="P227" s="164">
        <f>+ROUND(G227*Parámetros!$B$108,0)</f>
        <v>91</v>
      </c>
      <c r="Q227" s="164">
        <f>+ROUND(H227*Parámetros!$B$109,0)</f>
        <v>111</v>
      </c>
      <c r="R227" s="164">
        <f>+ROUND(I227*Parámetros!$B$110,0)</f>
        <v>158</v>
      </c>
      <c r="S227" s="164">
        <f>+ROUND(J227*Parámetros!$B$111,0)</f>
        <v>137</v>
      </c>
      <c r="T227" s="164">
        <f>+ROUND(K227*Parámetros!$B$112,0)</f>
        <v>110</v>
      </c>
      <c r="U227" s="164">
        <f>+ROUND(L227*Parámetros!$B$113,0)</f>
        <v>130</v>
      </c>
      <c r="V227" s="164">
        <f t="shared" si="24"/>
        <v>769</v>
      </c>
      <c r="W227" s="164">
        <f t="shared" si="26"/>
        <v>797</v>
      </c>
      <c r="X227" s="84">
        <f t="shared" si="21"/>
        <v>9542</v>
      </c>
      <c r="Y227" s="85">
        <f>+ROUND(M227*Parámetros!$C$105,0)</f>
        <v>0</v>
      </c>
      <c r="Z227" s="85">
        <f>+ROUND(N227*Parámetros!$C$106,0)</f>
        <v>0</v>
      </c>
      <c r="AA227" s="85">
        <f>+ROUND(O227*Parámetros!$C$107,0)</f>
        <v>2</v>
      </c>
      <c r="AB227" s="85">
        <f>+ROUND(P227*Parámetros!$C$108,0)</f>
        <v>5</v>
      </c>
      <c r="AC227" s="85">
        <f>+ROUND(Q227*Parámetros!$C$109,0)</f>
        <v>7</v>
      </c>
      <c r="AD227" s="85">
        <f>+ROUND(R227*Parámetros!$C$110,0)</f>
        <v>19</v>
      </c>
      <c r="AE227" s="85">
        <f>+ROUND(S227*Parámetros!$C$111,0)</f>
        <v>38</v>
      </c>
      <c r="AF227" s="85">
        <f>+ROUND(T227*Parámetros!$C$112,0)</f>
        <v>48</v>
      </c>
      <c r="AG227" s="85">
        <f>+ROUND(U227*Parámetros!$C$113,0)</f>
        <v>92</v>
      </c>
      <c r="AH227" s="85">
        <f t="shared" si="25"/>
        <v>211</v>
      </c>
      <c r="AI227" s="165">
        <f t="shared" si="27"/>
        <v>218</v>
      </c>
      <c r="AJ227" s="84">
        <f t="shared" si="22"/>
        <v>2607</v>
      </c>
    </row>
    <row r="228" spans="1:36" x14ac:dyDescent="0.25">
      <c r="A228" s="19">
        <v>44110</v>
      </c>
      <c r="B228" s="162">
        <f t="shared" si="23"/>
        <v>218</v>
      </c>
      <c r="C228" s="81">
        <f>+'Modelo predictivo'!U225</f>
        <v>12268.694579094648</v>
      </c>
      <c r="D228" s="84">
        <f>+$C228*'Estructura Poblacion'!C$19</f>
        <v>500.48234822469186</v>
      </c>
      <c r="E228" s="84">
        <f>+$C228*'Estructura Poblacion'!D$19</f>
        <v>823.07839879590415</v>
      </c>
      <c r="F228" s="84">
        <f>+$C228*'Estructura Poblacion'!E$19</f>
        <v>2497.8687218066302</v>
      </c>
      <c r="G228" s="84">
        <f>+$C228*'Estructura Poblacion'!F$19</f>
        <v>2850.8071399251085</v>
      </c>
      <c r="H228" s="84">
        <f>+$C228*'Estructura Poblacion'!G$19</f>
        <v>2282.7630090161874</v>
      </c>
      <c r="I228" s="84">
        <f>+$C228*'Estructura Poblacion'!H$19</f>
        <v>1553.7126063557682</v>
      </c>
      <c r="J228" s="84">
        <f>+$C228*'Estructura Poblacion'!I$19</f>
        <v>826.41272489999926</v>
      </c>
      <c r="K228" s="84">
        <f>+$C228*'Estructura Poblacion'!J$19</f>
        <v>455.21887136159933</v>
      </c>
      <c r="L228" s="84">
        <f>+$C228*'Estructura Poblacion'!K$19</f>
        <v>478.35075870875994</v>
      </c>
      <c r="M228" s="164">
        <f>+ROUND(D228*Parámetros!$B$105,0)</f>
        <v>1</v>
      </c>
      <c r="N228" s="164">
        <f>+ROUND(E228*Parámetros!$B$106,0)</f>
        <v>2</v>
      </c>
      <c r="O228" s="164">
        <f>+ROUND(F228*Parámetros!$B$107,0)</f>
        <v>30</v>
      </c>
      <c r="P228" s="164">
        <f>+ROUND(G228*Parámetros!$B$108,0)</f>
        <v>91</v>
      </c>
      <c r="Q228" s="164">
        <f>+ROUND(H228*Parámetros!$B$109,0)</f>
        <v>112</v>
      </c>
      <c r="R228" s="164">
        <f>+ROUND(I228*Parámetros!$B$110,0)</f>
        <v>158</v>
      </c>
      <c r="S228" s="164">
        <f>+ROUND(J228*Parámetros!$B$111,0)</f>
        <v>137</v>
      </c>
      <c r="T228" s="164">
        <f>+ROUND(K228*Parámetros!$B$112,0)</f>
        <v>111</v>
      </c>
      <c r="U228" s="164">
        <f>+ROUND(L228*Parámetros!$B$113,0)</f>
        <v>131</v>
      </c>
      <c r="V228" s="164">
        <f t="shared" si="24"/>
        <v>773</v>
      </c>
      <c r="W228" s="164">
        <f t="shared" si="26"/>
        <v>811</v>
      </c>
      <c r="X228" s="84">
        <f t="shared" si="21"/>
        <v>9504</v>
      </c>
      <c r="Y228" s="85">
        <f>+ROUND(M228*Parámetros!$C$105,0)</f>
        <v>0</v>
      </c>
      <c r="Z228" s="85">
        <f>+ROUND(N228*Parámetros!$C$106,0)</f>
        <v>0</v>
      </c>
      <c r="AA228" s="85">
        <f>+ROUND(O228*Parámetros!$C$107,0)</f>
        <v>2</v>
      </c>
      <c r="AB228" s="85">
        <f>+ROUND(P228*Parámetros!$C$108,0)</f>
        <v>5</v>
      </c>
      <c r="AC228" s="85">
        <f>+ROUND(Q228*Parámetros!$C$109,0)</f>
        <v>7</v>
      </c>
      <c r="AD228" s="85">
        <f>+ROUND(R228*Parámetros!$C$110,0)</f>
        <v>19</v>
      </c>
      <c r="AE228" s="85">
        <f>+ROUND(S228*Parámetros!$C$111,0)</f>
        <v>38</v>
      </c>
      <c r="AF228" s="85">
        <f>+ROUND(T228*Parámetros!$C$112,0)</f>
        <v>48</v>
      </c>
      <c r="AG228" s="85">
        <f>+ROUND(U228*Parámetros!$C$113,0)</f>
        <v>93</v>
      </c>
      <c r="AH228" s="85">
        <f t="shared" si="25"/>
        <v>212</v>
      </c>
      <c r="AI228" s="165">
        <f t="shared" si="27"/>
        <v>220</v>
      </c>
      <c r="AJ228" s="84">
        <f t="shared" si="22"/>
        <v>2599</v>
      </c>
    </row>
    <row r="229" spans="1:36" x14ac:dyDescent="0.25">
      <c r="A229" s="19">
        <v>44111</v>
      </c>
      <c r="B229" s="162">
        <f t="shared" si="23"/>
        <v>219</v>
      </c>
      <c r="C229" s="81">
        <f>+'Modelo predictivo'!U226</f>
        <v>12308.658202566206</v>
      </c>
      <c r="D229" s="84">
        <f>+$C229*'Estructura Poblacion'!C$19</f>
        <v>502.11260220075008</v>
      </c>
      <c r="E229" s="84">
        <f>+$C229*'Estructura Poblacion'!D$19</f>
        <v>825.7594660443383</v>
      </c>
      <c r="F229" s="84">
        <f>+$C229*'Estructura Poblacion'!E$19</f>
        <v>2506.0051934121552</v>
      </c>
      <c r="G229" s="84">
        <f>+$C229*'Estructura Poblacion'!F$19</f>
        <v>2860.0932609867677</v>
      </c>
      <c r="H229" s="84">
        <f>+$C229*'Estructura Poblacion'!G$19</f>
        <v>2290.1988026761396</v>
      </c>
      <c r="I229" s="84">
        <f>+$C229*'Estructura Poblacion'!H$19</f>
        <v>1558.7736163257464</v>
      </c>
      <c r="J229" s="84">
        <f>+$C229*'Estructura Poblacion'!I$19</f>
        <v>829.10465326752785</v>
      </c>
      <c r="K229" s="84">
        <f>+$C229*'Estructura Poblacion'!J$19</f>
        <v>456.70168564595207</v>
      </c>
      <c r="L229" s="84">
        <f>+$C229*'Estructura Poblacion'!K$19</f>
        <v>479.90892200682958</v>
      </c>
      <c r="M229" s="164">
        <f>+ROUND(D229*Parámetros!$B$105,0)</f>
        <v>1</v>
      </c>
      <c r="N229" s="164">
        <f>+ROUND(E229*Parámetros!$B$106,0)</f>
        <v>2</v>
      </c>
      <c r="O229" s="164">
        <f>+ROUND(F229*Parámetros!$B$107,0)</f>
        <v>30</v>
      </c>
      <c r="P229" s="164">
        <f>+ROUND(G229*Parámetros!$B$108,0)</f>
        <v>92</v>
      </c>
      <c r="Q229" s="164">
        <f>+ROUND(H229*Parámetros!$B$109,0)</f>
        <v>112</v>
      </c>
      <c r="R229" s="164">
        <f>+ROUND(I229*Parámetros!$B$110,0)</f>
        <v>159</v>
      </c>
      <c r="S229" s="164">
        <f>+ROUND(J229*Parámetros!$B$111,0)</f>
        <v>138</v>
      </c>
      <c r="T229" s="164">
        <f>+ROUND(K229*Parámetros!$B$112,0)</f>
        <v>111</v>
      </c>
      <c r="U229" s="164">
        <f>+ROUND(L229*Parámetros!$B$113,0)</f>
        <v>131</v>
      </c>
      <c r="V229" s="164">
        <f t="shared" si="24"/>
        <v>776</v>
      </c>
      <c r="W229" s="164">
        <f t="shared" si="26"/>
        <v>824</v>
      </c>
      <c r="X229" s="84">
        <f t="shared" si="21"/>
        <v>9456</v>
      </c>
      <c r="Y229" s="85">
        <f>+ROUND(M229*Parámetros!$C$105,0)</f>
        <v>0</v>
      </c>
      <c r="Z229" s="85">
        <f>+ROUND(N229*Parámetros!$C$106,0)</f>
        <v>0</v>
      </c>
      <c r="AA229" s="85">
        <f>+ROUND(O229*Parámetros!$C$107,0)</f>
        <v>2</v>
      </c>
      <c r="AB229" s="85">
        <f>+ROUND(P229*Parámetros!$C$108,0)</f>
        <v>5</v>
      </c>
      <c r="AC229" s="85">
        <f>+ROUND(Q229*Parámetros!$C$109,0)</f>
        <v>7</v>
      </c>
      <c r="AD229" s="85">
        <f>+ROUND(R229*Parámetros!$C$110,0)</f>
        <v>19</v>
      </c>
      <c r="AE229" s="85">
        <f>+ROUND(S229*Parámetros!$C$111,0)</f>
        <v>38</v>
      </c>
      <c r="AF229" s="85">
        <f>+ROUND(T229*Parámetros!$C$112,0)</f>
        <v>48</v>
      </c>
      <c r="AG229" s="85">
        <f>+ROUND(U229*Parámetros!$C$113,0)</f>
        <v>93</v>
      </c>
      <c r="AH229" s="85">
        <f t="shared" si="25"/>
        <v>212</v>
      </c>
      <c r="AI229" s="165">
        <f t="shared" si="27"/>
        <v>225</v>
      </c>
      <c r="AJ229" s="84">
        <f t="shared" si="22"/>
        <v>2586</v>
      </c>
    </row>
    <row r="230" spans="1:36" x14ac:dyDescent="0.25">
      <c r="A230" s="19">
        <v>44112</v>
      </c>
      <c r="B230" s="162">
        <f t="shared" si="23"/>
        <v>220</v>
      </c>
      <c r="C230" s="81">
        <f>+'Modelo predictivo'!U227</f>
        <v>12348.481010079384</v>
      </c>
      <c r="D230" s="84">
        <f>+$C230*'Estructura Poblacion'!C$19</f>
        <v>503.73711180840269</v>
      </c>
      <c r="E230" s="84">
        <f>+$C230*'Estructura Poblacion'!D$19</f>
        <v>828.43108627517802</v>
      </c>
      <c r="F230" s="84">
        <f>+$C230*'Estructura Poblacion'!E$19</f>
        <v>2514.1129953189029</v>
      </c>
      <c r="G230" s="84">
        <f>+$C230*'Estructura Poblacion'!F$19</f>
        <v>2869.3466614409513</v>
      </c>
      <c r="H230" s="84">
        <f>+$C230*'Estructura Poblacion'!G$19</f>
        <v>2297.608395548486</v>
      </c>
      <c r="I230" s="84">
        <f>+$C230*'Estructura Poblacion'!H$19</f>
        <v>1563.8167933039338</v>
      </c>
      <c r="J230" s="84">
        <f>+$C230*'Estructura Poblacion'!I$19</f>
        <v>831.78709634718609</v>
      </c>
      <c r="K230" s="84">
        <f>+$C230*'Estructura Poblacion'!J$19</f>
        <v>458.17927508089394</v>
      </c>
      <c r="L230" s="84">
        <f>+$C230*'Estructura Poblacion'!K$19</f>
        <v>481.46159495544958</v>
      </c>
      <c r="M230" s="164">
        <f>+ROUND(D230*Parámetros!$B$105,0)</f>
        <v>1</v>
      </c>
      <c r="N230" s="164">
        <f>+ROUND(E230*Parámetros!$B$106,0)</f>
        <v>2</v>
      </c>
      <c r="O230" s="164">
        <f>+ROUND(F230*Parámetros!$B$107,0)</f>
        <v>30</v>
      </c>
      <c r="P230" s="164">
        <f>+ROUND(G230*Parámetros!$B$108,0)</f>
        <v>92</v>
      </c>
      <c r="Q230" s="164">
        <f>+ROUND(H230*Parámetros!$B$109,0)</f>
        <v>113</v>
      </c>
      <c r="R230" s="164">
        <f>+ROUND(I230*Parámetros!$B$110,0)</f>
        <v>160</v>
      </c>
      <c r="S230" s="164">
        <f>+ROUND(J230*Parámetros!$B$111,0)</f>
        <v>138</v>
      </c>
      <c r="T230" s="164">
        <f>+ROUND(K230*Parámetros!$B$112,0)</f>
        <v>111</v>
      </c>
      <c r="U230" s="164">
        <f>+ROUND(L230*Parámetros!$B$113,0)</f>
        <v>131</v>
      </c>
      <c r="V230" s="164">
        <f t="shared" si="24"/>
        <v>778</v>
      </c>
      <c r="W230" s="164">
        <f t="shared" si="26"/>
        <v>836</v>
      </c>
      <c r="X230" s="84">
        <f t="shared" si="21"/>
        <v>9398</v>
      </c>
      <c r="Y230" s="85">
        <f>+ROUND(M230*Parámetros!$C$105,0)</f>
        <v>0</v>
      </c>
      <c r="Z230" s="85">
        <f>+ROUND(N230*Parámetros!$C$106,0)</f>
        <v>0</v>
      </c>
      <c r="AA230" s="85">
        <f>+ROUND(O230*Parámetros!$C$107,0)</f>
        <v>2</v>
      </c>
      <c r="AB230" s="85">
        <f>+ROUND(P230*Parámetros!$C$108,0)</f>
        <v>5</v>
      </c>
      <c r="AC230" s="85">
        <f>+ROUND(Q230*Parámetros!$C$109,0)</f>
        <v>7</v>
      </c>
      <c r="AD230" s="85">
        <f>+ROUND(R230*Parámetros!$C$110,0)</f>
        <v>20</v>
      </c>
      <c r="AE230" s="85">
        <f>+ROUND(S230*Parámetros!$C$111,0)</f>
        <v>38</v>
      </c>
      <c r="AF230" s="85">
        <f>+ROUND(T230*Parámetros!$C$112,0)</f>
        <v>48</v>
      </c>
      <c r="AG230" s="85">
        <f>+ROUND(U230*Parámetros!$C$113,0)</f>
        <v>93</v>
      </c>
      <c r="AH230" s="85">
        <f t="shared" si="25"/>
        <v>213</v>
      </c>
      <c r="AI230" s="165">
        <f t="shared" si="27"/>
        <v>229</v>
      </c>
      <c r="AJ230" s="84">
        <f t="shared" si="22"/>
        <v>2570</v>
      </c>
    </row>
    <row r="231" spans="1:36" x14ac:dyDescent="0.25">
      <c r="A231" s="19">
        <v>44113</v>
      </c>
      <c r="B231" s="162">
        <f t="shared" si="23"/>
        <v>221</v>
      </c>
      <c r="C231" s="81">
        <f>+'Modelo predictivo'!U228</f>
        <v>12388.159974254668</v>
      </c>
      <c r="D231" s="84">
        <f>+$C231*'Estructura Poblacion'!C$19</f>
        <v>505.35575355040254</v>
      </c>
      <c r="E231" s="84">
        <f>+$C231*'Estructura Poblacion'!D$19</f>
        <v>831.09305638852015</v>
      </c>
      <c r="F231" s="84">
        <f>+$C231*'Estructura Poblacion'!E$19</f>
        <v>2522.1915111616572</v>
      </c>
      <c r="G231" s="84">
        <f>+$C231*'Estructura Poblacion'!F$19</f>
        <v>2878.5666378326105</v>
      </c>
      <c r="H231" s="84">
        <f>+$C231*'Estructura Poblacion'!G$19</f>
        <v>2304.9912243467315</v>
      </c>
      <c r="I231" s="84">
        <f>+$C231*'Estructura Poblacion'!H$19</f>
        <v>1568.8417539017244</v>
      </c>
      <c r="J231" s="84">
        <f>+$C231*'Estructura Poblacion'!I$19</f>
        <v>834.45985021630429</v>
      </c>
      <c r="K231" s="84">
        <f>+$C231*'Estructura Poblacion'!J$19</f>
        <v>459.65152733823254</v>
      </c>
      <c r="L231" s="84">
        <f>+$C231*'Estructura Poblacion'!K$19</f>
        <v>483.00865951848522</v>
      </c>
      <c r="M231" s="164">
        <f>+ROUND(D231*Parámetros!$B$105,0)</f>
        <v>1</v>
      </c>
      <c r="N231" s="164">
        <f>+ROUND(E231*Parámetros!$B$106,0)</f>
        <v>2</v>
      </c>
      <c r="O231" s="164">
        <f>+ROUND(F231*Parámetros!$B$107,0)</f>
        <v>30</v>
      </c>
      <c r="P231" s="164">
        <f>+ROUND(G231*Parámetros!$B$108,0)</f>
        <v>92</v>
      </c>
      <c r="Q231" s="164">
        <f>+ROUND(H231*Parámetros!$B$109,0)</f>
        <v>113</v>
      </c>
      <c r="R231" s="164">
        <f>+ROUND(I231*Parámetros!$B$110,0)</f>
        <v>160</v>
      </c>
      <c r="S231" s="164">
        <f>+ROUND(J231*Parámetros!$B$111,0)</f>
        <v>139</v>
      </c>
      <c r="T231" s="164">
        <f>+ROUND(K231*Parámetros!$B$112,0)</f>
        <v>112</v>
      </c>
      <c r="U231" s="164">
        <f>+ROUND(L231*Parámetros!$B$113,0)</f>
        <v>132</v>
      </c>
      <c r="V231" s="164">
        <f t="shared" si="24"/>
        <v>781</v>
      </c>
      <c r="W231" s="164">
        <f t="shared" si="26"/>
        <v>850</v>
      </c>
      <c r="X231" s="84">
        <f t="shared" si="21"/>
        <v>9329</v>
      </c>
      <c r="Y231" s="85">
        <f>+ROUND(M231*Parámetros!$C$105,0)</f>
        <v>0</v>
      </c>
      <c r="Z231" s="85">
        <f>+ROUND(N231*Parámetros!$C$106,0)</f>
        <v>0</v>
      </c>
      <c r="AA231" s="85">
        <f>+ROUND(O231*Parámetros!$C$107,0)</f>
        <v>2</v>
      </c>
      <c r="AB231" s="85">
        <f>+ROUND(P231*Parámetros!$C$108,0)</f>
        <v>5</v>
      </c>
      <c r="AC231" s="85">
        <f>+ROUND(Q231*Parámetros!$C$109,0)</f>
        <v>7</v>
      </c>
      <c r="AD231" s="85">
        <f>+ROUND(R231*Parámetros!$C$110,0)</f>
        <v>20</v>
      </c>
      <c r="AE231" s="85">
        <f>+ROUND(S231*Parámetros!$C$111,0)</f>
        <v>38</v>
      </c>
      <c r="AF231" s="85">
        <f>+ROUND(T231*Parámetros!$C$112,0)</f>
        <v>48</v>
      </c>
      <c r="AG231" s="85">
        <f>+ROUND(U231*Parámetros!$C$113,0)</f>
        <v>94</v>
      </c>
      <c r="AH231" s="85">
        <f t="shared" si="25"/>
        <v>214</v>
      </c>
      <c r="AI231" s="165">
        <f t="shared" si="27"/>
        <v>231</v>
      </c>
      <c r="AJ231" s="84">
        <f t="shared" si="22"/>
        <v>2553</v>
      </c>
    </row>
    <row r="232" spans="1:36" x14ac:dyDescent="0.25">
      <c r="A232" s="19">
        <v>44114</v>
      </c>
      <c r="B232" s="162">
        <f t="shared" si="23"/>
        <v>222</v>
      </c>
      <c r="C232" s="81">
        <f>+'Modelo predictivo'!U229</f>
        <v>12427.692063346505</v>
      </c>
      <c r="D232" s="84">
        <f>+$C232*'Estructura Poblacion'!C$19</f>
        <v>506.96840375139647</v>
      </c>
      <c r="E232" s="84">
        <f>+$C232*'Estructura Poblacion'!D$19</f>
        <v>833.74517299155389</v>
      </c>
      <c r="F232" s="84">
        <f>+$C232*'Estructura Poblacion'!E$19</f>
        <v>2530.2401236862879</v>
      </c>
      <c r="G232" s="84">
        <f>+$C232*'Estructura Poblacion'!F$19</f>
        <v>2887.7524856921864</v>
      </c>
      <c r="H232" s="84">
        <f>+$C232*'Estructura Poblacion'!G$19</f>
        <v>2312.3467249720179</v>
      </c>
      <c r="I232" s="84">
        <f>+$C232*'Estructura Poblacion'!H$19</f>
        <v>1573.8481141775949</v>
      </c>
      <c r="J232" s="84">
        <f>+$C232*'Estructura Poblacion'!I$19</f>
        <v>837.12271065811876</v>
      </c>
      <c r="K232" s="84">
        <f>+$C232*'Estructura Poblacion'!J$19</f>
        <v>461.11832992777755</v>
      </c>
      <c r="L232" s="84">
        <f>+$C232*'Estructura Poblacion'!K$19</f>
        <v>484.54999748957181</v>
      </c>
      <c r="M232" s="164">
        <f>+ROUND(D232*Parámetros!$B$105,0)</f>
        <v>1</v>
      </c>
      <c r="N232" s="164">
        <f>+ROUND(E232*Parámetros!$B$106,0)</f>
        <v>3</v>
      </c>
      <c r="O232" s="164">
        <f>+ROUND(F232*Parámetros!$B$107,0)</f>
        <v>30</v>
      </c>
      <c r="P232" s="164">
        <f>+ROUND(G232*Parámetros!$B$108,0)</f>
        <v>92</v>
      </c>
      <c r="Q232" s="164">
        <f>+ROUND(H232*Parámetros!$B$109,0)</f>
        <v>113</v>
      </c>
      <c r="R232" s="164">
        <f>+ROUND(I232*Parámetros!$B$110,0)</f>
        <v>161</v>
      </c>
      <c r="S232" s="164">
        <f>+ROUND(J232*Parámetros!$B$111,0)</f>
        <v>139</v>
      </c>
      <c r="T232" s="164">
        <f>+ROUND(K232*Parámetros!$B$112,0)</f>
        <v>112</v>
      </c>
      <c r="U232" s="164">
        <f>+ROUND(L232*Parámetros!$B$113,0)</f>
        <v>132</v>
      </c>
      <c r="V232" s="164">
        <f t="shared" si="24"/>
        <v>783</v>
      </c>
      <c r="W232" s="164">
        <f t="shared" si="26"/>
        <v>764</v>
      </c>
      <c r="X232" s="84">
        <f t="shared" si="21"/>
        <v>9348</v>
      </c>
      <c r="Y232" s="85">
        <f>+ROUND(M232*Parámetros!$C$105,0)</f>
        <v>0</v>
      </c>
      <c r="Z232" s="85">
        <f>+ROUND(N232*Parámetros!$C$106,0)</f>
        <v>0</v>
      </c>
      <c r="AA232" s="85">
        <f>+ROUND(O232*Parámetros!$C$107,0)</f>
        <v>2</v>
      </c>
      <c r="AB232" s="85">
        <f>+ROUND(P232*Parámetros!$C$108,0)</f>
        <v>5</v>
      </c>
      <c r="AC232" s="85">
        <f>+ROUND(Q232*Parámetros!$C$109,0)</f>
        <v>7</v>
      </c>
      <c r="AD232" s="85">
        <f>+ROUND(R232*Parámetros!$C$110,0)</f>
        <v>20</v>
      </c>
      <c r="AE232" s="85">
        <f>+ROUND(S232*Parámetros!$C$111,0)</f>
        <v>38</v>
      </c>
      <c r="AF232" s="85">
        <f>+ROUND(T232*Parámetros!$C$112,0)</f>
        <v>48</v>
      </c>
      <c r="AG232" s="85">
        <f>+ROUND(U232*Parámetros!$C$113,0)</f>
        <v>94</v>
      </c>
      <c r="AH232" s="85">
        <f t="shared" si="25"/>
        <v>214</v>
      </c>
      <c r="AI232" s="165">
        <f t="shared" si="27"/>
        <v>208</v>
      </c>
      <c r="AJ232" s="84">
        <f t="shared" si="22"/>
        <v>2559</v>
      </c>
    </row>
    <row r="233" spans="1:36" x14ac:dyDescent="0.25">
      <c r="A233" s="19">
        <v>44115</v>
      </c>
      <c r="B233" s="162">
        <f t="shared" si="23"/>
        <v>223</v>
      </c>
      <c r="C233" s="81">
        <f>+'Modelo predictivo'!U230</f>
        <v>12467.074241667986</v>
      </c>
      <c r="D233" s="84">
        <f>+$C233*'Estructura Poblacion'!C$19</f>
        <v>508.57493857524997</v>
      </c>
      <c r="E233" s="84">
        <f>+$C233*'Estructura Poblacion'!D$19</f>
        <v>836.3872324270518</v>
      </c>
      <c r="F233" s="84">
        <f>+$C233*'Estructura Poblacion'!E$19</f>
        <v>2538.2582148362185</v>
      </c>
      <c r="G233" s="84">
        <f>+$C233*'Estructura Poblacion'!F$19</f>
        <v>2896.903499634288</v>
      </c>
      <c r="H233" s="84">
        <f>+$C233*'Estructura Poblacion'!G$19</f>
        <v>2319.6743325921425</v>
      </c>
      <c r="I233" s="84">
        <f>+$C233*'Estructura Poblacion'!H$19</f>
        <v>1578.8354896908868</v>
      </c>
      <c r="J233" s="84">
        <f>+$C233*'Estructura Poblacion'!I$19</f>
        <v>839.77547319037797</v>
      </c>
      <c r="K233" s="84">
        <f>+$C233*'Estructura Poblacion'!J$19</f>
        <v>462.57957021309795</v>
      </c>
      <c r="L233" s="84">
        <f>+$C233*'Estructura Poblacion'!K$19</f>
        <v>486.08549050867299</v>
      </c>
      <c r="M233" s="164">
        <f>+ROUND(D233*Parámetros!$B$105,0)</f>
        <v>1</v>
      </c>
      <c r="N233" s="164">
        <f>+ROUND(E233*Parámetros!$B$106,0)</f>
        <v>3</v>
      </c>
      <c r="O233" s="164">
        <f>+ROUND(F233*Parámetros!$B$107,0)</f>
        <v>30</v>
      </c>
      <c r="P233" s="164">
        <f>+ROUND(G233*Parámetros!$B$108,0)</f>
        <v>93</v>
      </c>
      <c r="Q233" s="164">
        <f>+ROUND(H233*Parámetros!$B$109,0)</f>
        <v>114</v>
      </c>
      <c r="R233" s="164">
        <f>+ROUND(I233*Parámetros!$B$110,0)</f>
        <v>161</v>
      </c>
      <c r="S233" s="164">
        <f>+ROUND(J233*Parámetros!$B$111,0)</f>
        <v>139</v>
      </c>
      <c r="T233" s="164">
        <f>+ROUND(K233*Parámetros!$B$112,0)</f>
        <v>112</v>
      </c>
      <c r="U233" s="164">
        <f>+ROUND(L233*Parámetros!$B$113,0)</f>
        <v>133</v>
      </c>
      <c r="V233" s="164">
        <f t="shared" si="24"/>
        <v>786</v>
      </c>
      <c r="W233" s="164">
        <f t="shared" si="26"/>
        <v>769</v>
      </c>
      <c r="X233" s="84">
        <f t="shared" si="21"/>
        <v>9365</v>
      </c>
      <c r="Y233" s="85">
        <f>+ROUND(M233*Parámetros!$C$105,0)</f>
        <v>0</v>
      </c>
      <c r="Z233" s="85">
        <f>+ROUND(N233*Parámetros!$C$106,0)</f>
        <v>0</v>
      </c>
      <c r="AA233" s="85">
        <f>+ROUND(O233*Parámetros!$C$107,0)</f>
        <v>2</v>
      </c>
      <c r="AB233" s="85">
        <f>+ROUND(P233*Parámetros!$C$108,0)</f>
        <v>5</v>
      </c>
      <c r="AC233" s="85">
        <f>+ROUND(Q233*Parámetros!$C$109,0)</f>
        <v>7</v>
      </c>
      <c r="AD233" s="85">
        <f>+ROUND(R233*Parámetros!$C$110,0)</f>
        <v>20</v>
      </c>
      <c r="AE233" s="85">
        <f>+ROUND(S233*Parámetros!$C$111,0)</f>
        <v>38</v>
      </c>
      <c r="AF233" s="85">
        <f>+ROUND(T233*Parámetros!$C$112,0)</f>
        <v>48</v>
      </c>
      <c r="AG233" s="85">
        <f>+ROUND(U233*Parámetros!$C$113,0)</f>
        <v>94</v>
      </c>
      <c r="AH233" s="85">
        <f t="shared" si="25"/>
        <v>214</v>
      </c>
      <c r="AI233" s="165">
        <f t="shared" si="27"/>
        <v>211</v>
      </c>
      <c r="AJ233" s="84">
        <f t="shared" si="22"/>
        <v>2562</v>
      </c>
    </row>
    <row r="234" spans="1:36" x14ac:dyDescent="0.25">
      <c r="A234" s="19">
        <v>44116</v>
      </c>
      <c r="B234" s="162">
        <f t="shared" si="23"/>
        <v>224</v>
      </c>
      <c r="C234" s="81">
        <f>+'Modelo predictivo'!U231</f>
        <v>14196.050870217383</v>
      </c>
      <c r="D234" s="84">
        <f>+$C234*'Estructura Poblacion'!C$19</f>
        <v>579.10585590336461</v>
      </c>
      <c r="E234" s="84">
        <f>+$C234*'Estructura Poblacion'!D$19</f>
        <v>952.38028334274202</v>
      </c>
      <c r="F234" s="84">
        <f>+$C234*'Estructura Poblacion'!E$19</f>
        <v>2890.2725724637367</v>
      </c>
      <c r="G234" s="84">
        <f>+$C234*'Estructura Poblacion'!F$19</f>
        <v>3298.6560158173088</v>
      </c>
      <c r="H234" s="84">
        <f>+$C234*'Estructura Poblacion'!G$19</f>
        <v>2641.3747275006067</v>
      </c>
      <c r="I234" s="84">
        <f>+$C234*'Estructura Poblacion'!H$19</f>
        <v>1797.7938121556986</v>
      </c>
      <c r="J234" s="84">
        <f>+$C234*'Estructura Poblacion'!I$19</f>
        <v>956.23841695968645</v>
      </c>
      <c r="K234" s="84">
        <f>+$C234*'Estructura Poblacion'!J$19</f>
        <v>526.73169205334352</v>
      </c>
      <c r="L234" s="84">
        <f>+$C234*'Estructura Poblacion'!K$19</f>
        <v>553.49749402089583</v>
      </c>
      <c r="M234" s="164">
        <f>+ROUND(D234*Parámetros!$B$105,0)</f>
        <v>1</v>
      </c>
      <c r="N234" s="164">
        <f>+ROUND(E234*Parámetros!$B$106,0)</f>
        <v>3</v>
      </c>
      <c r="O234" s="164">
        <f>+ROUND(F234*Parámetros!$B$107,0)</f>
        <v>35</v>
      </c>
      <c r="P234" s="164">
        <f>+ROUND(G234*Parámetros!$B$108,0)</f>
        <v>106</v>
      </c>
      <c r="Q234" s="164">
        <f>+ROUND(H234*Parámetros!$B$109,0)</f>
        <v>129</v>
      </c>
      <c r="R234" s="164">
        <f>+ROUND(I234*Parámetros!$B$110,0)</f>
        <v>183</v>
      </c>
      <c r="S234" s="164">
        <f>+ROUND(J234*Parámetros!$B$111,0)</f>
        <v>159</v>
      </c>
      <c r="T234" s="164">
        <f>+ROUND(K234*Parámetros!$B$112,0)</f>
        <v>128</v>
      </c>
      <c r="U234" s="164">
        <f>+ROUND(L234*Parámetros!$B$113,0)</f>
        <v>151</v>
      </c>
      <c r="V234" s="164">
        <f t="shared" si="24"/>
        <v>895</v>
      </c>
      <c r="W234" s="164">
        <f t="shared" si="26"/>
        <v>774</v>
      </c>
      <c r="X234" s="84">
        <f t="shared" si="21"/>
        <v>9486</v>
      </c>
      <c r="Y234" s="85">
        <f>+ROUND(M234*Parámetros!$C$105,0)</f>
        <v>0</v>
      </c>
      <c r="Z234" s="85">
        <f>+ROUND(N234*Parámetros!$C$106,0)</f>
        <v>0</v>
      </c>
      <c r="AA234" s="85">
        <f>+ROUND(O234*Parámetros!$C$107,0)</f>
        <v>2</v>
      </c>
      <c r="AB234" s="85">
        <f>+ROUND(P234*Parámetros!$C$108,0)</f>
        <v>5</v>
      </c>
      <c r="AC234" s="85">
        <f>+ROUND(Q234*Parámetros!$C$109,0)</f>
        <v>8</v>
      </c>
      <c r="AD234" s="85">
        <f>+ROUND(R234*Parámetros!$C$110,0)</f>
        <v>22</v>
      </c>
      <c r="AE234" s="85">
        <f>+ROUND(S234*Parámetros!$C$111,0)</f>
        <v>44</v>
      </c>
      <c r="AF234" s="85">
        <f>+ROUND(T234*Parámetros!$C$112,0)</f>
        <v>55</v>
      </c>
      <c r="AG234" s="85">
        <f>+ROUND(U234*Parámetros!$C$113,0)</f>
        <v>107</v>
      </c>
      <c r="AH234" s="85">
        <f t="shared" si="25"/>
        <v>243</v>
      </c>
      <c r="AI234" s="165">
        <f t="shared" si="27"/>
        <v>212</v>
      </c>
      <c r="AJ234" s="84">
        <f t="shared" si="22"/>
        <v>2593</v>
      </c>
    </row>
    <row r="235" spans="1:36" x14ac:dyDescent="0.25">
      <c r="A235" s="19">
        <v>44117</v>
      </c>
      <c r="B235" s="162">
        <f t="shared" si="23"/>
        <v>225</v>
      </c>
      <c r="C235" s="81">
        <f>+'Modelo predictivo'!U232</f>
        <v>14383.352941386402</v>
      </c>
      <c r="D235" s="84">
        <f>+$C235*'Estructura Poblacion'!C$19</f>
        <v>586.7465531105272</v>
      </c>
      <c r="E235" s="84">
        <f>+$C235*'Estructura Poblacion'!D$19</f>
        <v>964.94594693759939</v>
      </c>
      <c r="F235" s="84">
        <f>+$C235*'Estructura Poblacion'!E$19</f>
        <v>2928.4067017377592</v>
      </c>
      <c r="G235" s="84">
        <f>+$C235*'Estructura Poblacion'!F$19</f>
        <v>3342.1783382917183</v>
      </c>
      <c r="H235" s="84">
        <f>+$C235*'Estructura Poblacion'!G$19</f>
        <v>2676.2249095489324</v>
      </c>
      <c r="I235" s="84">
        <f>+$C235*'Estructura Poblacion'!H$19</f>
        <v>1821.5138246880608</v>
      </c>
      <c r="J235" s="84">
        <f>+$C235*'Estructura Poblacion'!I$19</f>
        <v>968.85498459989458</v>
      </c>
      <c r="K235" s="84">
        <f>+$C235*'Estructura Poblacion'!J$19</f>
        <v>533.68136684486831</v>
      </c>
      <c r="L235" s="84">
        <f>+$C235*'Estructura Poblacion'!K$19</f>
        <v>560.8003156270421</v>
      </c>
      <c r="M235" s="164">
        <f>+ROUND(D235*Parámetros!$B$105,0)</f>
        <v>1</v>
      </c>
      <c r="N235" s="164">
        <f>+ROUND(E235*Parámetros!$B$106,0)</f>
        <v>3</v>
      </c>
      <c r="O235" s="164">
        <f>+ROUND(F235*Parámetros!$B$107,0)</f>
        <v>35</v>
      </c>
      <c r="P235" s="164">
        <f>+ROUND(G235*Parámetros!$B$108,0)</f>
        <v>107</v>
      </c>
      <c r="Q235" s="164">
        <f>+ROUND(H235*Parámetros!$B$109,0)</f>
        <v>131</v>
      </c>
      <c r="R235" s="164">
        <f>+ROUND(I235*Parámetros!$B$110,0)</f>
        <v>186</v>
      </c>
      <c r="S235" s="164">
        <f>+ROUND(J235*Parámetros!$B$111,0)</f>
        <v>161</v>
      </c>
      <c r="T235" s="164">
        <f>+ROUND(K235*Parámetros!$B$112,0)</f>
        <v>130</v>
      </c>
      <c r="U235" s="164">
        <f>+ROUND(L235*Parámetros!$B$113,0)</f>
        <v>153</v>
      </c>
      <c r="V235" s="164">
        <f t="shared" si="24"/>
        <v>907</v>
      </c>
      <c r="W235" s="164">
        <f t="shared" si="26"/>
        <v>779</v>
      </c>
      <c r="X235" s="84">
        <f t="shared" si="21"/>
        <v>9614</v>
      </c>
      <c r="Y235" s="85">
        <f>+ROUND(M235*Parámetros!$C$105,0)</f>
        <v>0</v>
      </c>
      <c r="Z235" s="85">
        <f>+ROUND(N235*Parámetros!$C$106,0)</f>
        <v>0</v>
      </c>
      <c r="AA235" s="85">
        <f>+ROUND(O235*Parámetros!$C$107,0)</f>
        <v>2</v>
      </c>
      <c r="AB235" s="85">
        <f>+ROUND(P235*Parámetros!$C$108,0)</f>
        <v>5</v>
      </c>
      <c r="AC235" s="85">
        <f>+ROUND(Q235*Parámetros!$C$109,0)</f>
        <v>8</v>
      </c>
      <c r="AD235" s="85">
        <f>+ROUND(R235*Parámetros!$C$110,0)</f>
        <v>23</v>
      </c>
      <c r="AE235" s="85">
        <f>+ROUND(S235*Parámetros!$C$111,0)</f>
        <v>44</v>
      </c>
      <c r="AF235" s="85">
        <f>+ROUND(T235*Parámetros!$C$112,0)</f>
        <v>56</v>
      </c>
      <c r="AG235" s="85">
        <f>+ROUND(U235*Parámetros!$C$113,0)</f>
        <v>108</v>
      </c>
      <c r="AH235" s="85">
        <f t="shared" si="25"/>
        <v>246</v>
      </c>
      <c r="AI235" s="165">
        <f t="shared" si="27"/>
        <v>214</v>
      </c>
      <c r="AJ235" s="84">
        <f t="shared" si="22"/>
        <v>2625</v>
      </c>
    </row>
    <row r="236" spans="1:36" x14ac:dyDescent="0.25">
      <c r="A236" s="19">
        <v>44118</v>
      </c>
      <c r="B236" s="162">
        <f t="shared" si="23"/>
        <v>226</v>
      </c>
      <c r="C236" s="81">
        <f>+'Modelo predictivo'!U233</f>
        <v>14572.665092103183</v>
      </c>
      <c r="D236" s="84">
        <f>+$C236*'Estructura Poblacion'!C$19</f>
        <v>594.46924839219537</v>
      </c>
      <c r="E236" s="84">
        <f>+$C236*'Estructura Poblacion'!D$19</f>
        <v>977.64646212933667</v>
      </c>
      <c r="F236" s="84">
        <f>+$C236*'Estructura Poblacion'!E$19</f>
        <v>2966.9500770646787</v>
      </c>
      <c r="G236" s="84">
        <f>+$C236*'Estructura Poblacion'!F$19</f>
        <v>3386.1677315770962</v>
      </c>
      <c r="H236" s="84">
        <f>+$C236*'Estructura Poblacion'!G$19</f>
        <v>2711.4490951399521</v>
      </c>
      <c r="I236" s="84">
        <f>+$C236*'Estructura Poblacion'!H$19</f>
        <v>1845.4883945339989</v>
      </c>
      <c r="J236" s="84">
        <f>+$C236*'Estructura Poblacion'!I$19</f>
        <v>981.60695012661984</v>
      </c>
      <c r="K236" s="84">
        <f>+$C236*'Estructura Poblacion'!J$19</f>
        <v>540.70562382907713</v>
      </c>
      <c r="L236" s="84">
        <f>+$C236*'Estructura Poblacion'!K$19</f>
        <v>568.18150931022876</v>
      </c>
      <c r="M236" s="164">
        <f>+ROUND(D236*Parámetros!$B$105,0)</f>
        <v>1</v>
      </c>
      <c r="N236" s="164">
        <f>+ROUND(E236*Parámetros!$B$106,0)</f>
        <v>3</v>
      </c>
      <c r="O236" s="164">
        <f>+ROUND(F236*Parámetros!$B$107,0)</f>
        <v>36</v>
      </c>
      <c r="P236" s="164">
        <f>+ROUND(G236*Parámetros!$B$108,0)</f>
        <v>108</v>
      </c>
      <c r="Q236" s="164">
        <f>+ROUND(H236*Parámetros!$B$109,0)</f>
        <v>133</v>
      </c>
      <c r="R236" s="164">
        <f>+ROUND(I236*Parámetros!$B$110,0)</f>
        <v>188</v>
      </c>
      <c r="S236" s="164">
        <f>+ROUND(J236*Parámetros!$B$111,0)</f>
        <v>163</v>
      </c>
      <c r="T236" s="164">
        <f>+ROUND(K236*Parámetros!$B$112,0)</f>
        <v>131</v>
      </c>
      <c r="U236" s="164">
        <f>+ROUND(L236*Parámetros!$B$113,0)</f>
        <v>155</v>
      </c>
      <c r="V236" s="164">
        <f t="shared" si="24"/>
        <v>918</v>
      </c>
      <c r="W236" s="164">
        <f t="shared" si="26"/>
        <v>783</v>
      </c>
      <c r="X236" s="84">
        <f t="shared" si="21"/>
        <v>9749</v>
      </c>
      <c r="Y236" s="85">
        <f>+ROUND(M236*Parámetros!$C$105,0)</f>
        <v>0</v>
      </c>
      <c r="Z236" s="85">
        <f>+ROUND(N236*Parámetros!$C$106,0)</f>
        <v>0</v>
      </c>
      <c r="AA236" s="85">
        <f>+ROUND(O236*Parámetros!$C$107,0)</f>
        <v>2</v>
      </c>
      <c r="AB236" s="85">
        <f>+ROUND(P236*Parámetros!$C$108,0)</f>
        <v>5</v>
      </c>
      <c r="AC236" s="85">
        <f>+ROUND(Q236*Parámetros!$C$109,0)</f>
        <v>8</v>
      </c>
      <c r="AD236" s="85">
        <f>+ROUND(R236*Parámetros!$C$110,0)</f>
        <v>23</v>
      </c>
      <c r="AE236" s="85">
        <f>+ROUND(S236*Parámetros!$C$111,0)</f>
        <v>45</v>
      </c>
      <c r="AF236" s="85">
        <f>+ROUND(T236*Parámetros!$C$112,0)</f>
        <v>57</v>
      </c>
      <c r="AG236" s="85">
        <f>+ROUND(U236*Parámetros!$C$113,0)</f>
        <v>110</v>
      </c>
      <c r="AH236" s="85">
        <f t="shared" si="25"/>
        <v>250</v>
      </c>
      <c r="AI236" s="165">
        <f t="shared" si="27"/>
        <v>214</v>
      </c>
      <c r="AJ236" s="84">
        <f t="shared" si="22"/>
        <v>2661</v>
      </c>
    </row>
    <row r="237" spans="1:36" x14ac:dyDescent="0.25">
      <c r="A237" s="19">
        <v>44119</v>
      </c>
      <c r="B237" s="162">
        <f t="shared" si="23"/>
        <v>227</v>
      </c>
      <c r="C237" s="81">
        <f>+'Modelo predictivo'!U234</f>
        <v>14763.995655156672</v>
      </c>
      <c r="D237" s="84">
        <f>+$C237*'Estructura Poblacion'!C$19</f>
        <v>602.27428167155733</v>
      </c>
      <c r="E237" s="84">
        <f>+$C237*'Estructura Poblacion'!D$19</f>
        <v>990.48238794552935</v>
      </c>
      <c r="F237" s="84">
        <f>+$C237*'Estructura Poblacion'!E$19</f>
        <v>3005.9043949748593</v>
      </c>
      <c r="G237" s="84">
        <f>+$C237*'Estructura Poblacion'!F$19</f>
        <v>3430.6261319164605</v>
      </c>
      <c r="H237" s="84">
        <f>+$C237*'Estructura Poblacion'!G$19</f>
        <v>2747.0488347061296</v>
      </c>
      <c r="I237" s="84">
        <f>+$C237*'Estructura Poblacion'!H$19</f>
        <v>1869.7185769613855</v>
      </c>
      <c r="J237" s="84">
        <f>+$C237*'Estructura Poblacion'!I$19</f>
        <v>994.49487483208202</v>
      </c>
      <c r="K237" s="84">
        <f>+$C237*'Estructura Poblacion'!J$19</f>
        <v>547.80477218660474</v>
      </c>
      <c r="L237" s="84">
        <f>+$C237*'Estructura Poblacion'!K$19</f>
        <v>575.64139996206404</v>
      </c>
      <c r="M237" s="164">
        <f>+ROUND(D237*Parámetros!$B$105,0)</f>
        <v>1</v>
      </c>
      <c r="N237" s="164">
        <f>+ROUND(E237*Parámetros!$B$106,0)</f>
        <v>3</v>
      </c>
      <c r="O237" s="164">
        <f>+ROUND(F237*Parámetros!$B$107,0)</f>
        <v>36</v>
      </c>
      <c r="P237" s="164">
        <f>+ROUND(G237*Parámetros!$B$108,0)</f>
        <v>110</v>
      </c>
      <c r="Q237" s="164">
        <f>+ROUND(H237*Parámetros!$B$109,0)</f>
        <v>135</v>
      </c>
      <c r="R237" s="164">
        <f>+ROUND(I237*Parámetros!$B$110,0)</f>
        <v>191</v>
      </c>
      <c r="S237" s="164">
        <f>+ROUND(J237*Parámetros!$B$111,0)</f>
        <v>165</v>
      </c>
      <c r="T237" s="164">
        <f>+ROUND(K237*Parámetros!$B$112,0)</f>
        <v>133</v>
      </c>
      <c r="U237" s="164">
        <f>+ROUND(L237*Parámetros!$B$113,0)</f>
        <v>157</v>
      </c>
      <c r="V237" s="164">
        <f t="shared" si="24"/>
        <v>931</v>
      </c>
      <c r="W237" s="164">
        <f t="shared" si="26"/>
        <v>789</v>
      </c>
      <c r="X237" s="84">
        <f t="shared" si="21"/>
        <v>9891</v>
      </c>
      <c r="Y237" s="85">
        <f>+ROUND(M237*Parámetros!$C$105,0)</f>
        <v>0</v>
      </c>
      <c r="Z237" s="85">
        <f>+ROUND(N237*Parámetros!$C$106,0)</f>
        <v>0</v>
      </c>
      <c r="AA237" s="85">
        <f>+ROUND(O237*Parámetros!$C$107,0)</f>
        <v>2</v>
      </c>
      <c r="AB237" s="85">
        <f>+ROUND(P237*Parámetros!$C$108,0)</f>
        <v>6</v>
      </c>
      <c r="AC237" s="85">
        <f>+ROUND(Q237*Parámetros!$C$109,0)</f>
        <v>9</v>
      </c>
      <c r="AD237" s="85">
        <f>+ROUND(R237*Parámetros!$C$110,0)</f>
        <v>23</v>
      </c>
      <c r="AE237" s="85">
        <f>+ROUND(S237*Parámetros!$C$111,0)</f>
        <v>45</v>
      </c>
      <c r="AF237" s="85">
        <f>+ROUND(T237*Parámetros!$C$112,0)</f>
        <v>57</v>
      </c>
      <c r="AG237" s="85">
        <f>+ROUND(U237*Parámetros!$C$113,0)</f>
        <v>111</v>
      </c>
      <c r="AH237" s="85">
        <f t="shared" si="25"/>
        <v>253</v>
      </c>
      <c r="AI237" s="165">
        <f t="shared" si="27"/>
        <v>215</v>
      </c>
      <c r="AJ237" s="84">
        <f t="shared" si="22"/>
        <v>2699</v>
      </c>
    </row>
    <row r="238" spans="1:36" x14ac:dyDescent="0.25">
      <c r="A238" s="19">
        <v>44120</v>
      </c>
      <c r="B238" s="162">
        <f t="shared" si="23"/>
        <v>228</v>
      </c>
      <c r="C238" s="81">
        <f>+'Modelo predictivo'!U235</f>
        <v>14957.352578617632</v>
      </c>
      <c r="D238" s="84">
        <f>+$C238*'Estructura Poblacion'!C$19</f>
        <v>610.16197717782086</v>
      </c>
      <c r="E238" s="84">
        <f>+$C238*'Estructura Poblacion'!D$19</f>
        <v>1003.454257603898</v>
      </c>
      <c r="F238" s="84">
        <f>+$C238*'Estructura Poblacion'!E$19</f>
        <v>3045.2712736712178</v>
      </c>
      <c r="G238" s="84">
        <f>+$C238*'Estructura Poblacion'!F$19</f>
        <v>3475.5553861580424</v>
      </c>
      <c r="H238" s="84">
        <f>+$C238*'Estructura Poblacion'!G$19</f>
        <v>2783.0256070977057</v>
      </c>
      <c r="I238" s="84">
        <f>+$C238*'Estructura Poblacion'!H$19</f>
        <v>1894.2053785172222</v>
      </c>
      <c r="J238" s="84">
        <f>+$C238*'Estructura Poblacion'!I$19</f>
        <v>1007.51929409409</v>
      </c>
      <c r="K238" s="84">
        <f>+$C238*'Estructura Poblacion'!J$19</f>
        <v>554.97910682346424</v>
      </c>
      <c r="L238" s="84">
        <f>+$C238*'Estructura Poblacion'!K$19</f>
        <v>583.18029747417143</v>
      </c>
      <c r="M238" s="164">
        <f>+ROUND(D238*Parámetros!$B$105,0)</f>
        <v>1</v>
      </c>
      <c r="N238" s="164">
        <f>+ROUND(E238*Parámetros!$B$106,0)</f>
        <v>3</v>
      </c>
      <c r="O238" s="164">
        <f>+ROUND(F238*Parámetros!$B$107,0)</f>
        <v>37</v>
      </c>
      <c r="P238" s="164">
        <f>+ROUND(G238*Parámetros!$B$108,0)</f>
        <v>111</v>
      </c>
      <c r="Q238" s="164">
        <f>+ROUND(H238*Parámetros!$B$109,0)</f>
        <v>136</v>
      </c>
      <c r="R238" s="164">
        <f>+ROUND(I238*Parámetros!$B$110,0)</f>
        <v>193</v>
      </c>
      <c r="S238" s="164">
        <f>+ROUND(J238*Parámetros!$B$111,0)</f>
        <v>167</v>
      </c>
      <c r="T238" s="164">
        <f>+ROUND(K238*Parámetros!$B$112,0)</f>
        <v>135</v>
      </c>
      <c r="U238" s="164">
        <f>+ROUND(L238*Parámetros!$B$113,0)</f>
        <v>159</v>
      </c>
      <c r="V238" s="164">
        <f t="shared" si="24"/>
        <v>942</v>
      </c>
      <c r="W238" s="164">
        <f t="shared" si="26"/>
        <v>794</v>
      </c>
      <c r="X238" s="84">
        <f t="shared" si="21"/>
        <v>10039</v>
      </c>
      <c r="Y238" s="85">
        <f>+ROUND(M238*Parámetros!$C$105,0)</f>
        <v>0</v>
      </c>
      <c r="Z238" s="85">
        <f>+ROUND(N238*Parámetros!$C$106,0)</f>
        <v>0</v>
      </c>
      <c r="AA238" s="85">
        <f>+ROUND(O238*Parámetros!$C$107,0)</f>
        <v>2</v>
      </c>
      <c r="AB238" s="85">
        <f>+ROUND(P238*Parámetros!$C$108,0)</f>
        <v>6</v>
      </c>
      <c r="AC238" s="85">
        <f>+ROUND(Q238*Parámetros!$C$109,0)</f>
        <v>9</v>
      </c>
      <c r="AD238" s="85">
        <f>+ROUND(R238*Parámetros!$C$110,0)</f>
        <v>24</v>
      </c>
      <c r="AE238" s="85">
        <f>+ROUND(S238*Parámetros!$C$111,0)</f>
        <v>46</v>
      </c>
      <c r="AF238" s="85">
        <f>+ROUND(T238*Parámetros!$C$112,0)</f>
        <v>58</v>
      </c>
      <c r="AG238" s="85">
        <f>+ROUND(U238*Parámetros!$C$113,0)</f>
        <v>113</v>
      </c>
      <c r="AH238" s="85">
        <f t="shared" si="25"/>
        <v>258</v>
      </c>
      <c r="AI238" s="165">
        <f t="shared" si="27"/>
        <v>217</v>
      </c>
      <c r="AJ238" s="84">
        <f t="shared" si="22"/>
        <v>2740</v>
      </c>
    </row>
    <row r="239" spans="1:36" x14ac:dyDescent="0.25">
      <c r="A239" s="19">
        <v>44121</v>
      </c>
      <c r="B239" s="162">
        <f t="shared" si="23"/>
        <v>229</v>
      </c>
      <c r="C239" s="81">
        <f>+'Modelo predictivo'!U236</f>
        <v>15152.743411332369</v>
      </c>
      <c r="D239" s="84">
        <f>+$C239*'Estructura Poblacion'!C$19</f>
        <v>618.13264285445109</v>
      </c>
      <c r="E239" s="84">
        <f>+$C239*'Estructura Poblacion'!D$19</f>
        <v>1016.5625775391158</v>
      </c>
      <c r="F239" s="84">
        <f>+$C239*'Estructura Poblacion'!E$19</f>
        <v>3085.052250075792</v>
      </c>
      <c r="G239" s="84">
        <f>+$C239*'Estructura Poblacion'!F$19</f>
        <v>3520.9572483845441</v>
      </c>
      <c r="H239" s="84">
        <f>+$C239*'Estructura Poblacion'!G$19</f>
        <v>2819.3808168836017</v>
      </c>
      <c r="I239" s="84">
        <f>+$C239*'Estructura Poblacion'!H$19</f>
        <v>1918.9497551905586</v>
      </c>
      <c r="J239" s="84">
        <f>+$C239*'Estructura Poblacion'!I$19</f>
        <v>1020.6807163989055</v>
      </c>
      <c r="K239" s="84">
        <f>+$C239*'Estructura Poblacion'!J$19</f>
        <v>562.22890783280434</v>
      </c>
      <c r="L239" s="84">
        <f>+$C239*'Estructura Poblacion'!K$19</f>
        <v>590.79849617259629</v>
      </c>
      <c r="M239" s="164">
        <f>+ROUND(D239*Parámetros!$B$105,0)</f>
        <v>1</v>
      </c>
      <c r="N239" s="164">
        <f>+ROUND(E239*Parámetros!$B$106,0)</f>
        <v>3</v>
      </c>
      <c r="O239" s="164">
        <f>+ROUND(F239*Parámetros!$B$107,0)</f>
        <v>37</v>
      </c>
      <c r="P239" s="164">
        <f>+ROUND(G239*Parámetros!$B$108,0)</f>
        <v>113</v>
      </c>
      <c r="Q239" s="164">
        <f>+ROUND(H239*Parámetros!$B$109,0)</f>
        <v>138</v>
      </c>
      <c r="R239" s="164">
        <f>+ROUND(I239*Parámetros!$B$110,0)</f>
        <v>196</v>
      </c>
      <c r="S239" s="164">
        <f>+ROUND(J239*Parámetros!$B$111,0)</f>
        <v>169</v>
      </c>
      <c r="T239" s="164">
        <f>+ROUND(K239*Parámetros!$B$112,0)</f>
        <v>137</v>
      </c>
      <c r="U239" s="164">
        <f>+ROUND(L239*Parámetros!$B$113,0)</f>
        <v>161</v>
      </c>
      <c r="V239" s="164">
        <f t="shared" si="24"/>
        <v>955</v>
      </c>
      <c r="W239" s="164">
        <f t="shared" si="26"/>
        <v>769</v>
      </c>
      <c r="X239" s="84">
        <f t="shared" si="21"/>
        <v>10225</v>
      </c>
      <c r="Y239" s="85">
        <f>+ROUND(M239*Parámetros!$C$105,0)</f>
        <v>0</v>
      </c>
      <c r="Z239" s="85">
        <f>+ROUND(N239*Parámetros!$C$106,0)</f>
        <v>0</v>
      </c>
      <c r="AA239" s="85">
        <f>+ROUND(O239*Parámetros!$C$107,0)</f>
        <v>2</v>
      </c>
      <c r="AB239" s="85">
        <f>+ROUND(P239*Parámetros!$C$108,0)</f>
        <v>6</v>
      </c>
      <c r="AC239" s="85">
        <f>+ROUND(Q239*Parámetros!$C$109,0)</f>
        <v>9</v>
      </c>
      <c r="AD239" s="85">
        <f>+ROUND(R239*Parámetros!$C$110,0)</f>
        <v>24</v>
      </c>
      <c r="AE239" s="85">
        <f>+ROUND(S239*Parámetros!$C$111,0)</f>
        <v>46</v>
      </c>
      <c r="AF239" s="85">
        <f>+ROUND(T239*Parámetros!$C$112,0)</f>
        <v>59</v>
      </c>
      <c r="AG239" s="85">
        <f>+ROUND(U239*Parámetros!$C$113,0)</f>
        <v>114</v>
      </c>
      <c r="AH239" s="85">
        <f t="shared" si="25"/>
        <v>260</v>
      </c>
      <c r="AI239" s="165">
        <f t="shared" si="27"/>
        <v>211</v>
      </c>
      <c r="AJ239" s="84">
        <f t="shared" si="22"/>
        <v>2789</v>
      </c>
    </row>
    <row r="240" spans="1:36" x14ac:dyDescent="0.25">
      <c r="A240" s="19">
        <v>44122</v>
      </c>
      <c r="B240" s="162">
        <f t="shared" si="23"/>
        <v>230</v>
      </c>
      <c r="C240" s="81">
        <f>+'Modelo predictivo'!U237</f>
        <v>15350.175288066268</v>
      </c>
      <c r="D240" s="84">
        <f>+$C240*'Estructura Poblacion'!C$19</f>
        <v>626.18656975312535</v>
      </c>
      <c r="E240" s="84">
        <f>+$C240*'Estructura Poblacion'!D$19</f>
        <v>1029.8078264061228</v>
      </c>
      <c r="F240" s="84">
        <f>+$C240*'Estructura Poblacion'!E$19</f>
        <v>3125.24877680501</v>
      </c>
      <c r="G240" s="84">
        <f>+$C240*'Estructura Poblacion'!F$19</f>
        <v>3566.8333764610279</v>
      </c>
      <c r="H240" s="84">
        <f>+$C240*'Estructura Poblacion'!G$19</f>
        <v>2856.1157915871654</v>
      </c>
      <c r="I240" s="84">
        <f>+$C240*'Estructura Poblacion'!H$19</f>
        <v>1943.9526105310633</v>
      </c>
      <c r="J240" s="84">
        <f>+$C240*'Estructura Poblacion'!I$19</f>
        <v>1033.9796223405206</v>
      </c>
      <c r="K240" s="84">
        <f>+$C240*'Estructura Poblacion'!J$19</f>
        <v>569.55443994367386</v>
      </c>
      <c r="L240" s="84">
        <f>+$C240*'Estructura Poblacion'!K$19</f>
        <v>598.49627423855929</v>
      </c>
      <c r="M240" s="164">
        <f>+ROUND(D240*Parámetros!$B$105,0)</f>
        <v>1</v>
      </c>
      <c r="N240" s="164">
        <f>+ROUND(E240*Parámetros!$B$106,0)</f>
        <v>3</v>
      </c>
      <c r="O240" s="164">
        <f>+ROUND(F240*Parámetros!$B$107,0)</f>
        <v>38</v>
      </c>
      <c r="P240" s="164">
        <f>+ROUND(G240*Parámetros!$B$108,0)</f>
        <v>114</v>
      </c>
      <c r="Q240" s="164">
        <f>+ROUND(H240*Parámetros!$B$109,0)</f>
        <v>140</v>
      </c>
      <c r="R240" s="164">
        <f>+ROUND(I240*Parámetros!$B$110,0)</f>
        <v>198</v>
      </c>
      <c r="S240" s="164">
        <f>+ROUND(J240*Parámetros!$B$111,0)</f>
        <v>172</v>
      </c>
      <c r="T240" s="164">
        <f>+ROUND(K240*Parámetros!$B$112,0)</f>
        <v>138</v>
      </c>
      <c r="U240" s="164">
        <f>+ROUND(L240*Parámetros!$B$113,0)</f>
        <v>163</v>
      </c>
      <c r="V240" s="164">
        <f t="shared" si="24"/>
        <v>967</v>
      </c>
      <c r="W240" s="164">
        <f t="shared" si="26"/>
        <v>773</v>
      </c>
      <c r="X240" s="84">
        <f t="shared" si="21"/>
        <v>10419</v>
      </c>
      <c r="Y240" s="85">
        <f>+ROUND(M240*Parámetros!$C$105,0)</f>
        <v>0</v>
      </c>
      <c r="Z240" s="85">
        <f>+ROUND(N240*Parámetros!$C$106,0)</f>
        <v>0</v>
      </c>
      <c r="AA240" s="85">
        <f>+ROUND(O240*Parámetros!$C$107,0)</f>
        <v>2</v>
      </c>
      <c r="AB240" s="85">
        <f>+ROUND(P240*Parámetros!$C$108,0)</f>
        <v>6</v>
      </c>
      <c r="AC240" s="85">
        <f>+ROUND(Q240*Parámetros!$C$109,0)</f>
        <v>9</v>
      </c>
      <c r="AD240" s="85">
        <f>+ROUND(R240*Parámetros!$C$110,0)</f>
        <v>24</v>
      </c>
      <c r="AE240" s="85">
        <f>+ROUND(S240*Parámetros!$C$111,0)</f>
        <v>47</v>
      </c>
      <c r="AF240" s="85">
        <f>+ROUND(T240*Parámetros!$C$112,0)</f>
        <v>60</v>
      </c>
      <c r="AG240" s="85">
        <f>+ROUND(U240*Parámetros!$C$113,0)</f>
        <v>116</v>
      </c>
      <c r="AH240" s="85">
        <f t="shared" si="25"/>
        <v>264</v>
      </c>
      <c r="AI240" s="165">
        <f t="shared" si="27"/>
        <v>212</v>
      </c>
      <c r="AJ240" s="84">
        <f t="shared" si="22"/>
        <v>2841</v>
      </c>
    </row>
    <row r="241" spans="1:36" x14ac:dyDescent="0.25">
      <c r="A241" s="19">
        <v>44123</v>
      </c>
      <c r="B241" s="162">
        <f t="shared" si="23"/>
        <v>231</v>
      </c>
      <c r="C241" s="81">
        <f>+'Modelo predictivo'!U238</f>
        <v>13914.374715261161</v>
      </c>
      <c r="D241" s="84">
        <f>+$C241*'Estructura Poblacion'!C$19</f>
        <v>567.61531446372317</v>
      </c>
      <c r="E241" s="84">
        <f>+$C241*'Estructura Poblacion'!D$19</f>
        <v>933.48328031559015</v>
      </c>
      <c r="F241" s="84">
        <f>+$C241*'Estructura Poblacion'!E$19</f>
        <v>2832.9241681483509</v>
      </c>
      <c r="G241" s="84">
        <f>+$C241*'Estructura Poblacion'!F$19</f>
        <v>3233.2045214860264</v>
      </c>
      <c r="H241" s="84">
        <f>+$C241*'Estructura Poblacion'!G$19</f>
        <v>2588.9649211507431</v>
      </c>
      <c r="I241" s="84">
        <f>+$C241*'Estructura Poblacion'!H$19</f>
        <v>1762.1222262307356</v>
      </c>
      <c r="J241" s="84">
        <f>+$C241*'Estructura Poblacion'!I$19</f>
        <v>937.26486135798666</v>
      </c>
      <c r="K241" s="84">
        <f>+$C241*'Estructura Poblacion'!J$19</f>
        <v>516.2803518131899</v>
      </c>
      <c r="L241" s="84">
        <f>+$C241*'Estructura Poblacion'!K$19</f>
        <v>542.51507029481604</v>
      </c>
      <c r="M241" s="164">
        <f>+ROUND(D241*Parámetros!$B$105,0)</f>
        <v>1</v>
      </c>
      <c r="N241" s="164">
        <f>+ROUND(E241*Parámetros!$B$106,0)</f>
        <v>3</v>
      </c>
      <c r="O241" s="164">
        <f>+ROUND(F241*Parámetros!$B$107,0)</f>
        <v>34</v>
      </c>
      <c r="P241" s="164">
        <f>+ROUND(G241*Parámetros!$B$108,0)</f>
        <v>103</v>
      </c>
      <c r="Q241" s="164">
        <f>+ROUND(H241*Parámetros!$B$109,0)</f>
        <v>127</v>
      </c>
      <c r="R241" s="164">
        <f>+ROUND(I241*Parámetros!$B$110,0)</f>
        <v>180</v>
      </c>
      <c r="S241" s="164">
        <f>+ROUND(J241*Parámetros!$B$111,0)</f>
        <v>156</v>
      </c>
      <c r="T241" s="164">
        <f>+ROUND(K241*Parámetros!$B$112,0)</f>
        <v>125</v>
      </c>
      <c r="U241" s="164">
        <f>+ROUND(L241*Parámetros!$B$113,0)</f>
        <v>148</v>
      </c>
      <c r="V241" s="164">
        <f t="shared" si="24"/>
        <v>877</v>
      </c>
      <c r="W241" s="164">
        <f t="shared" si="26"/>
        <v>776</v>
      </c>
      <c r="X241" s="84">
        <f t="shared" si="21"/>
        <v>10520</v>
      </c>
      <c r="Y241" s="85">
        <f>+ROUND(M241*Parámetros!$C$105,0)</f>
        <v>0</v>
      </c>
      <c r="Z241" s="85">
        <f>+ROUND(N241*Parámetros!$C$106,0)</f>
        <v>0</v>
      </c>
      <c r="AA241" s="85">
        <f>+ROUND(O241*Parámetros!$C$107,0)</f>
        <v>2</v>
      </c>
      <c r="AB241" s="85">
        <f>+ROUND(P241*Parámetros!$C$108,0)</f>
        <v>5</v>
      </c>
      <c r="AC241" s="85">
        <f>+ROUND(Q241*Parámetros!$C$109,0)</f>
        <v>8</v>
      </c>
      <c r="AD241" s="85">
        <f>+ROUND(R241*Parámetros!$C$110,0)</f>
        <v>22</v>
      </c>
      <c r="AE241" s="85">
        <f>+ROUND(S241*Parámetros!$C$111,0)</f>
        <v>43</v>
      </c>
      <c r="AF241" s="85">
        <f>+ROUND(T241*Parámetros!$C$112,0)</f>
        <v>54</v>
      </c>
      <c r="AG241" s="85">
        <f>+ROUND(U241*Parámetros!$C$113,0)</f>
        <v>105</v>
      </c>
      <c r="AH241" s="85">
        <f t="shared" si="25"/>
        <v>239</v>
      </c>
      <c r="AI241" s="165">
        <f t="shared" si="27"/>
        <v>212</v>
      </c>
      <c r="AJ241" s="84">
        <f t="shared" si="22"/>
        <v>2868</v>
      </c>
    </row>
    <row r="242" spans="1:36" x14ac:dyDescent="0.25">
      <c r="A242" s="19">
        <v>44124</v>
      </c>
      <c r="B242" s="162">
        <f t="shared" si="23"/>
        <v>232</v>
      </c>
      <c r="C242" s="81">
        <f>+'Modelo predictivo'!U239</f>
        <v>13971.266423791647</v>
      </c>
      <c r="D242" s="84">
        <f>+$C242*'Estructura Poblacion'!C$19</f>
        <v>569.93612338893433</v>
      </c>
      <c r="E242" s="84">
        <f>+$C242*'Estructura Poblacion'!D$19</f>
        <v>937.3000137145799</v>
      </c>
      <c r="F242" s="84">
        <f>+$C242*'Estructura Poblacion'!E$19</f>
        <v>2844.5071461377602</v>
      </c>
      <c r="G242" s="84">
        <f>+$C242*'Estructura Poblacion'!F$19</f>
        <v>3246.424125889384</v>
      </c>
      <c r="H242" s="84">
        <f>+$C242*'Estructura Poblacion'!G$19</f>
        <v>2599.5504228857376</v>
      </c>
      <c r="I242" s="84">
        <f>+$C242*'Estructura Poblacion'!H$19</f>
        <v>1769.3270159637486</v>
      </c>
      <c r="J242" s="84">
        <f>+$C242*'Estructura Poblacion'!I$19</f>
        <v>941.09705650864339</v>
      </c>
      <c r="K242" s="84">
        <f>+$C242*'Estructura Poblacion'!J$19</f>
        <v>518.39126745952206</v>
      </c>
      <c r="L242" s="84">
        <f>+$C242*'Estructura Poblacion'!K$19</f>
        <v>544.73325184333771</v>
      </c>
      <c r="M242" s="164">
        <f>+ROUND(D242*Parámetros!$B$105,0)</f>
        <v>1</v>
      </c>
      <c r="N242" s="164">
        <f>+ROUND(E242*Parámetros!$B$106,0)</f>
        <v>3</v>
      </c>
      <c r="O242" s="164">
        <f>+ROUND(F242*Parámetros!$B$107,0)</f>
        <v>34</v>
      </c>
      <c r="P242" s="164">
        <f>+ROUND(G242*Parámetros!$B$108,0)</f>
        <v>104</v>
      </c>
      <c r="Q242" s="164">
        <f>+ROUND(H242*Parámetros!$B$109,0)</f>
        <v>127</v>
      </c>
      <c r="R242" s="164">
        <f>+ROUND(I242*Parámetros!$B$110,0)</f>
        <v>180</v>
      </c>
      <c r="S242" s="164">
        <f>+ROUND(J242*Parámetros!$B$111,0)</f>
        <v>156</v>
      </c>
      <c r="T242" s="164">
        <f>+ROUND(K242*Parámetros!$B$112,0)</f>
        <v>126</v>
      </c>
      <c r="U242" s="164">
        <f>+ROUND(L242*Parámetros!$B$113,0)</f>
        <v>149</v>
      </c>
      <c r="V242" s="164">
        <f t="shared" si="24"/>
        <v>880</v>
      </c>
      <c r="W242" s="164">
        <f t="shared" si="26"/>
        <v>778</v>
      </c>
      <c r="X242" s="84">
        <f t="shared" si="21"/>
        <v>10622</v>
      </c>
      <c r="Y242" s="85">
        <f>+ROUND(M242*Parámetros!$C$105,0)</f>
        <v>0</v>
      </c>
      <c r="Z242" s="85">
        <f>+ROUND(N242*Parámetros!$C$106,0)</f>
        <v>0</v>
      </c>
      <c r="AA242" s="85">
        <f>+ROUND(O242*Parámetros!$C$107,0)</f>
        <v>2</v>
      </c>
      <c r="AB242" s="85">
        <f>+ROUND(P242*Parámetros!$C$108,0)</f>
        <v>5</v>
      </c>
      <c r="AC242" s="85">
        <f>+ROUND(Q242*Parámetros!$C$109,0)</f>
        <v>8</v>
      </c>
      <c r="AD242" s="85">
        <f>+ROUND(R242*Parámetros!$C$110,0)</f>
        <v>22</v>
      </c>
      <c r="AE242" s="85">
        <f>+ROUND(S242*Parámetros!$C$111,0)</f>
        <v>43</v>
      </c>
      <c r="AF242" s="85">
        <f>+ROUND(T242*Parámetros!$C$112,0)</f>
        <v>54</v>
      </c>
      <c r="AG242" s="85">
        <f>+ROUND(U242*Parámetros!$C$113,0)</f>
        <v>106</v>
      </c>
      <c r="AH242" s="85">
        <f t="shared" si="25"/>
        <v>240</v>
      </c>
      <c r="AI242" s="165">
        <f t="shared" si="27"/>
        <v>213</v>
      </c>
      <c r="AJ242" s="84">
        <f t="shared" si="22"/>
        <v>2895</v>
      </c>
    </row>
    <row r="243" spans="1:36" x14ac:dyDescent="0.25">
      <c r="A243" s="19">
        <v>44125</v>
      </c>
      <c r="B243" s="162">
        <f t="shared" si="23"/>
        <v>233</v>
      </c>
      <c r="C243" s="81">
        <f>+'Modelo predictivo'!U240</f>
        <v>14028.032679960132</v>
      </c>
      <c r="D243" s="84">
        <f>+$C243*'Estructura Poblacion'!C$19</f>
        <v>572.25181467980212</v>
      </c>
      <c r="E243" s="84">
        <f>+$C243*'Estructura Poblacion'!D$19</f>
        <v>941.10833080419184</v>
      </c>
      <c r="F243" s="84">
        <f>+$C243*'Estructura Poblacion'!E$19</f>
        <v>2856.0645824096628</v>
      </c>
      <c r="G243" s="84">
        <f>+$C243*'Estructura Poblacion'!F$19</f>
        <v>3259.6145796372248</v>
      </c>
      <c r="H243" s="84">
        <f>+$C243*'Estructura Poblacion'!G$19</f>
        <v>2610.1125824461001</v>
      </c>
      <c r="I243" s="84">
        <f>+$C243*'Estructura Poblacion'!H$19</f>
        <v>1776.5159183572339</v>
      </c>
      <c r="J243" s="84">
        <f>+$C243*'Estructura Poblacion'!I$19</f>
        <v>944.92080125508983</v>
      </c>
      <c r="K243" s="84">
        <f>+$C243*'Estructura Poblacion'!J$19</f>
        <v>520.49752830886075</v>
      </c>
      <c r="L243" s="84">
        <f>+$C243*'Estructura Poblacion'!K$19</f>
        <v>546.94654206196628</v>
      </c>
      <c r="M243" s="164">
        <f>+ROUND(D243*Parámetros!$B$105,0)</f>
        <v>1</v>
      </c>
      <c r="N243" s="164">
        <f>+ROUND(E243*Parámetros!$B$106,0)</f>
        <v>3</v>
      </c>
      <c r="O243" s="164">
        <f>+ROUND(F243*Parámetros!$B$107,0)</f>
        <v>34</v>
      </c>
      <c r="P243" s="164">
        <f>+ROUND(G243*Parámetros!$B$108,0)</f>
        <v>104</v>
      </c>
      <c r="Q243" s="164">
        <f>+ROUND(H243*Parámetros!$B$109,0)</f>
        <v>128</v>
      </c>
      <c r="R243" s="164">
        <f>+ROUND(I243*Parámetros!$B$110,0)</f>
        <v>181</v>
      </c>
      <c r="S243" s="164">
        <f>+ROUND(J243*Parámetros!$B$111,0)</f>
        <v>157</v>
      </c>
      <c r="T243" s="164">
        <f>+ROUND(K243*Parámetros!$B$112,0)</f>
        <v>126</v>
      </c>
      <c r="U243" s="164">
        <f>+ROUND(L243*Parámetros!$B$113,0)</f>
        <v>149</v>
      </c>
      <c r="V243" s="164">
        <f t="shared" si="24"/>
        <v>883</v>
      </c>
      <c r="W243" s="164">
        <f t="shared" si="26"/>
        <v>781</v>
      </c>
      <c r="X243" s="84">
        <f t="shared" si="21"/>
        <v>10724</v>
      </c>
      <c r="Y243" s="85">
        <f>+ROUND(M243*Parámetros!$C$105,0)</f>
        <v>0</v>
      </c>
      <c r="Z243" s="85">
        <f>+ROUND(N243*Parámetros!$C$106,0)</f>
        <v>0</v>
      </c>
      <c r="AA243" s="85">
        <f>+ROUND(O243*Parámetros!$C$107,0)</f>
        <v>2</v>
      </c>
      <c r="AB243" s="85">
        <f>+ROUND(P243*Parámetros!$C$108,0)</f>
        <v>5</v>
      </c>
      <c r="AC243" s="85">
        <f>+ROUND(Q243*Parámetros!$C$109,0)</f>
        <v>8</v>
      </c>
      <c r="AD243" s="85">
        <f>+ROUND(R243*Parámetros!$C$110,0)</f>
        <v>22</v>
      </c>
      <c r="AE243" s="85">
        <f>+ROUND(S243*Parámetros!$C$111,0)</f>
        <v>43</v>
      </c>
      <c r="AF243" s="85">
        <f>+ROUND(T243*Parámetros!$C$112,0)</f>
        <v>54</v>
      </c>
      <c r="AG243" s="85">
        <f>+ROUND(U243*Parámetros!$C$113,0)</f>
        <v>106</v>
      </c>
      <c r="AH243" s="85">
        <f t="shared" si="25"/>
        <v>240</v>
      </c>
      <c r="AI243" s="165">
        <f t="shared" si="27"/>
        <v>214</v>
      </c>
      <c r="AJ243" s="84">
        <f t="shared" si="22"/>
        <v>2921</v>
      </c>
    </row>
    <row r="244" spans="1:36" x14ac:dyDescent="0.25">
      <c r="A244" s="19">
        <v>44126</v>
      </c>
      <c r="B244" s="162">
        <f t="shared" si="23"/>
        <v>234</v>
      </c>
      <c r="C244" s="81">
        <f>+'Modelo predictivo'!U241</f>
        <v>14084.668695241213</v>
      </c>
      <c r="D244" s="84">
        <f>+$C244*'Estructura Poblacion'!C$19</f>
        <v>574.56219299586724</v>
      </c>
      <c r="E244" s="84">
        <f>+$C244*'Estructura Poblacion'!D$19</f>
        <v>944.90791033331004</v>
      </c>
      <c r="F244" s="84">
        <f>+$C244*'Estructura Poblacion'!E$19</f>
        <v>2867.5955020349202</v>
      </c>
      <c r="G244" s="84">
        <f>+$C244*'Estructura Poblacion'!F$19</f>
        <v>3272.7747700469959</v>
      </c>
      <c r="H244" s="84">
        <f>+$C244*'Estructura Poblacion'!G$19</f>
        <v>2620.6505088593981</v>
      </c>
      <c r="I244" s="84">
        <f>+$C244*'Estructura Poblacion'!H$19</f>
        <v>1783.6883269903346</v>
      </c>
      <c r="J244" s="84">
        <f>+$C244*'Estructura Poblacion'!I$19</f>
        <v>948.73577304480818</v>
      </c>
      <c r="K244" s="84">
        <f>+$C244*'Estructura Poblacion'!J$19</f>
        <v>522.59895668728029</v>
      </c>
      <c r="L244" s="84">
        <f>+$C244*'Estructura Poblacion'!K$19</f>
        <v>549.15475424829856</v>
      </c>
      <c r="M244" s="164">
        <f>+ROUND(D244*Parámetros!$B$105,0)</f>
        <v>1</v>
      </c>
      <c r="N244" s="164">
        <f>+ROUND(E244*Parámetros!$B$106,0)</f>
        <v>3</v>
      </c>
      <c r="O244" s="164">
        <f>+ROUND(F244*Parámetros!$B$107,0)</f>
        <v>34</v>
      </c>
      <c r="P244" s="164">
        <f>+ROUND(G244*Parámetros!$B$108,0)</f>
        <v>105</v>
      </c>
      <c r="Q244" s="164">
        <f>+ROUND(H244*Parámetros!$B$109,0)</f>
        <v>128</v>
      </c>
      <c r="R244" s="164">
        <f>+ROUND(I244*Parámetros!$B$110,0)</f>
        <v>182</v>
      </c>
      <c r="S244" s="164">
        <f>+ROUND(J244*Parámetros!$B$111,0)</f>
        <v>157</v>
      </c>
      <c r="T244" s="164">
        <f>+ROUND(K244*Parámetros!$B$112,0)</f>
        <v>127</v>
      </c>
      <c r="U244" s="164">
        <f>+ROUND(L244*Parámetros!$B$113,0)</f>
        <v>150</v>
      </c>
      <c r="V244" s="164">
        <f t="shared" si="24"/>
        <v>887</v>
      </c>
      <c r="W244" s="164">
        <f t="shared" si="26"/>
        <v>783</v>
      </c>
      <c r="X244" s="84">
        <f t="shared" si="21"/>
        <v>10828</v>
      </c>
      <c r="Y244" s="85">
        <f>+ROUND(M244*Parámetros!$C$105,0)</f>
        <v>0</v>
      </c>
      <c r="Z244" s="85">
        <f>+ROUND(N244*Parámetros!$C$106,0)</f>
        <v>0</v>
      </c>
      <c r="AA244" s="85">
        <f>+ROUND(O244*Parámetros!$C$107,0)</f>
        <v>2</v>
      </c>
      <c r="AB244" s="85">
        <f>+ROUND(P244*Parámetros!$C$108,0)</f>
        <v>5</v>
      </c>
      <c r="AC244" s="85">
        <f>+ROUND(Q244*Parámetros!$C$109,0)</f>
        <v>8</v>
      </c>
      <c r="AD244" s="85">
        <f>+ROUND(R244*Parámetros!$C$110,0)</f>
        <v>22</v>
      </c>
      <c r="AE244" s="85">
        <f>+ROUND(S244*Parámetros!$C$111,0)</f>
        <v>43</v>
      </c>
      <c r="AF244" s="85">
        <f>+ROUND(T244*Parámetros!$C$112,0)</f>
        <v>55</v>
      </c>
      <c r="AG244" s="85">
        <f>+ROUND(U244*Parámetros!$C$113,0)</f>
        <v>106</v>
      </c>
      <c r="AH244" s="85">
        <f t="shared" si="25"/>
        <v>241</v>
      </c>
      <c r="AI244" s="165">
        <f t="shared" si="27"/>
        <v>214</v>
      </c>
      <c r="AJ244" s="84">
        <f t="shared" si="22"/>
        <v>2948</v>
      </c>
    </row>
    <row r="245" spans="1:36" x14ac:dyDescent="0.25">
      <c r="A245" s="19">
        <v>44127</v>
      </c>
      <c r="B245" s="162">
        <f t="shared" si="23"/>
        <v>235</v>
      </c>
      <c r="C245" s="81">
        <f>+'Modelo predictivo'!U242</f>
        <v>14141.169659599662</v>
      </c>
      <c r="D245" s="84">
        <f>+$C245*'Estructura Poblacion'!C$19</f>
        <v>576.86706211920989</v>
      </c>
      <c r="E245" s="84">
        <f>+$C245*'Estructura Poblacion'!D$19</f>
        <v>948.69842960777464</v>
      </c>
      <c r="F245" s="84">
        <f>+$C245*'Estructura Poblacion'!E$19</f>
        <v>2879.0989257050605</v>
      </c>
      <c r="G245" s="84">
        <f>+$C245*'Estructura Poblacion'!F$19</f>
        <v>3285.9035794380279</v>
      </c>
      <c r="H245" s="84">
        <f>+$C245*'Estructura Poblacion'!G$19</f>
        <v>2631.1633071509932</v>
      </c>
      <c r="I245" s="84">
        <f>+$C245*'Estructura Poblacion'!H$19</f>
        <v>1790.8436327181798</v>
      </c>
      <c r="J245" s="84">
        <f>+$C245*'Estructura Poblacion'!I$19</f>
        <v>952.54164787639024</v>
      </c>
      <c r="K245" s="84">
        <f>+$C245*'Estructura Poblacion'!J$19</f>
        <v>524.69537412275236</v>
      </c>
      <c r="L245" s="84">
        <f>+$C245*'Estructura Poblacion'!K$19</f>
        <v>551.35770086127354</v>
      </c>
      <c r="M245" s="164">
        <f>+ROUND(D245*Parámetros!$B$105,0)</f>
        <v>1</v>
      </c>
      <c r="N245" s="164">
        <f>+ROUND(E245*Parámetros!$B$106,0)</f>
        <v>3</v>
      </c>
      <c r="O245" s="164">
        <f>+ROUND(F245*Parámetros!$B$107,0)</f>
        <v>35</v>
      </c>
      <c r="P245" s="164">
        <f>+ROUND(G245*Parámetros!$B$108,0)</f>
        <v>105</v>
      </c>
      <c r="Q245" s="164">
        <f>+ROUND(H245*Parámetros!$B$109,0)</f>
        <v>129</v>
      </c>
      <c r="R245" s="164">
        <f>+ROUND(I245*Parámetros!$B$110,0)</f>
        <v>183</v>
      </c>
      <c r="S245" s="164">
        <f>+ROUND(J245*Parámetros!$B$111,0)</f>
        <v>158</v>
      </c>
      <c r="T245" s="164">
        <f>+ROUND(K245*Parámetros!$B$112,0)</f>
        <v>128</v>
      </c>
      <c r="U245" s="164">
        <f>+ROUND(L245*Parámetros!$B$113,0)</f>
        <v>151</v>
      </c>
      <c r="V245" s="164">
        <f t="shared" si="24"/>
        <v>893</v>
      </c>
      <c r="W245" s="164">
        <f t="shared" si="26"/>
        <v>786</v>
      </c>
      <c r="X245" s="84">
        <f t="shared" si="21"/>
        <v>10935</v>
      </c>
      <c r="Y245" s="85">
        <f>+ROUND(M245*Parámetros!$C$105,0)</f>
        <v>0</v>
      </c>
      <c r="Z245" s="85">
        <f>+ROUND(N245*Parámetros!$C$106,0)</f>
        <v>0</v>
      </c>
      <c r="AA245" s="85">
        <f>+ROUND(O245*Parámetros!$C$107,0)</f>
        <v>2</v>
      </c>
      <c r="AB245" s="85">
        <f>+ROUND(P245*Parámetros!$C$108,0)</f>
        <v>5</v>
      </c>
      <c r="AC245" s="85">
        <f>+ROUND(Q245*Parámetros!$C$109,0)</f>
        <v>8</v>
      </c>
      <c r="AD245" s="85">
        <f>+ROUND(R245*Parámetros!$C$110,0)</f>
        <v>22</v>
      </c>
      <c r="AE245" s="85">
        <f>+ROUND(S245*Parámetros!$C$111,0)</f>
        <v>43</v>
      </c>
      <c r="AF245" s="85">
        <f>+ROUND(T245*Parámetros!$C$112,0)</f>
        <v>55</v>
      </c>
      <c r="AG245" s="85">
        <f>+ROUND(U245*Parámetros!$C$113,0)</f>
        <v>107</v>
      </c>
      <c r="AH245" s="85">
        <f t="shared" si="25"/>
        <v>242</v>
      </c>
      <c r="AI245" s="165">
        <f t="shared" si="27"/>
        <v>214</v>
      </c>
      <c r="AJ245" s="84">
        <f t="shared" si="22"/>
        <v>2976</v>
      </c>
    </row>
    <row r="246" spans="1:36" x14ac:dyDescent="0.25">
      <c r="A246" s="19">
        <v>44128</v>
      </c>
      <c r="B246" s="162">
        <f t="shared" si="23"/>
        <v>236</v>
      </c>
      <c r="C246" s="81">
        <f>+'Modelo predictivo'!U243</f>
        <v>14197.530742160976</v>
      </c>
      <c r="D246" s="84">
        <f>+$C246*'Estructura Poblacion'!C$19</f>
        <v>579.16622498180459</v>
      </c>
      <c r="E246" s="84">
        <f>+$C246*'Estructura Poblacion'!D$19</f>
        <v>952.47956453536631</v>
      </c>
      <c r="F246" s="84">
        <f>+$C246*'Estructura Poblacion'!E$19</f>
        <v>2890.5738698687987</v>
      </c>
      <c r="G246" s="84">
        <f>+$C246*'Estructura Poblacion'!F$19</f>
        <v>3298.9998852873464</v>
      </c>
      <c r="H246" s="84">
        <f>+$C246*'Estructura Poblacion'!G$19</f>
        <v>2641.6500784688078</v>
      </c>
      <c r="I246" s="84">
        <f>+$C246*'Estructura Poblacion'!H$19</f>
        <v>1797.9812237568049</v>
      </c>
      <c r="J246" s="84">
        <f>+$C246*'Estructura Poblacion'!I$19</f>
        <v>956.33810034470548</v>
      </c>
      <c r="K246" s="84">
        <f>+$C246*'Estructura Poblacion'!J$19</f>
        <v>526.78660137002578</v>
      </c>
      <c r="L246" s="84">
        <f>+$C246*'Estructura Poblacion'!K$19</f>
        <v>553.55519354731621</v>
      </c>
      <c r="M246" s="164">
        <f>+ROUND(D246*Parámetros!$B$105,0)</f>
        <v>1</v>
      </c>
      <c r="N246" s="164">
        <f>+ROUND(E246*Parámetros!$B$106,0)</f>
        <v>3</v>
      </c>
      <c r="O246" s="164">
        <f>+ROUND(F246*Parámetros!$B$107,0)</f>
        <v>35</v>
      </c>
      <c r="P246" s="164">
        <f>+ROUND(G246*Parámetros!$B$108,0)</f>
        <v>106</v>
      </c>
      <c r="Q246" s="164">
        <f>+ROUND(H246*Parámetros!$B$109,0)</f>
        <v>129</v>
      </c>
      <c r="R246" s="164">
        <f>+ROUND(I246*Parámetros!$B$110,0)</f>
        <v>183</v>
      </c>
      <c r="S246" s="164">
        <f>+ROUND(J246*Parámetros!$B$111,0)</f>
        <v>159</v>
      </c>
      <c r="T246" s="164">
        <f>+ROUND(K246*Parámetros!$B$112,0)</f>
        <v>128</v>
      </c>
      <c r="U246" s="164">
        <f>+ROUND(L246*Parámetros!$B$113,0)</f>
        <v>151</v>
      </c>
      <c r="V246" s="164">
        <f t="shared" si="24"/>
        <v>895</v>
      </c>
      <c r="W246" s="164">
        <f t="shared" si="26"/>
        <v>895</v>
      </c>
      <c r="X246" s="84">
        <f t="shared" si="21"/>
        <v>10935</v>
      </c>
      <c r="Y246" s="85">
        <f>+ROUND(M246*Parámetros!$C$105,0)</f>
        <v>0</v>
      </c>
      <c r="Z246" s="85">
        <f>+ROUND(N246*Parámetros!$C$106,0)</f>
        <v>0</v>
      </c>
      <c r="AA246" s="85">
        <f>+ROUND(O246*Parámetros!$C$107,0)</f>
        <v>2</v>
      </c>
      <c r="AB246" s="85">
        <f>+ROUND(P246*Parámetros!$C$108,0)</f>
        <v>5</v>
      </c>
      <c r="AC246" s="85">
        <f>+ROUND(Q246*Parámetros!$C$109,0)</f>
        <v>8</v>
      </c>
      <c r="AD246" s="85">
        <f>+ROUND(R246*Parámetros!$C$110,0)</f>
        <v>22</v>
      </c>
      <c r="AE246" s="85">
        <f>+ROUND(S246*Parámetros!$C$111,0)</f>
        <v>44</v>
      </c>
      <c r="AF246" s="85">
        <f>+ROUND(T246*Parámetros!$C$112,0)</f>
        <v>55</v>
      </c>
      <c r="AG246" s="85">
        <f>+ROUND(U246*Parámetros!$C$113,0)</f>
        <v>107</v>
      </c>
      <c r="AH246" s="85">
        <f t="shared" si="25"/>
        <v>243</v>
      </c>
      <c r="AI246" s="165">
        <f t="shared" si="27"/>
        <v>243</v>
      </c>
      <c r="AJ246" s="84">
        <f t="shared" si="22"/>
        <v>2976</v>
      </c>
    </row>
    <row r="247" spans="1:36" x14ac:dyDescent="0.25">
      <c r="A247" s="19">
        <v>44129</v>
      </c>
      <c r="B247" s="162">
        <f t="shared" si="23"/>
        <v>237</v>
      </c>
      <c r="C247" s="81">
        <f>+'Modelo predictivo'!U244</f>
        <v>14253.747091919184</v>
      </c>
      <c r="D247" s="84">
        <f>+$C247*'Estructura Poblacion'!C$19</f>
        <v>581.45948369439407</v>
      </c>
      <c r="E247" s="84">
        <f>+$C247*'Estructura Poblacion'!D$19</f>
        <v>956.25098967329257</v>
      </c>
      <c r="F247" s="84">
        <f>+$C247*'Estructura Poblacion'!E$19</f>
        <v>2902.019346876144</v>
      </c>
      <c r="G247" s="84">
        <f>+$C247*'Estructura Poblacion'!F$19</f>
        <v>3312.062560394143</v>
      </c>
      <c r="H247" s="84">
        <f>+$C247*'Estructura Poblacion'!G$19</f>
        <v>2652.1099202150208</v>
      </c>
      <c r="I247" s="84">
        <f>+$C247*'Estructura Poblacion'!H$19</f>
        <v>1805.1004857727869</v>
      </c>
      <c r="J247" s="84">
        <f>+$C247*'Estructura Poblacion'!I$19</f>
        <v>960.12480368857825</v>
      </c>
      <c r="K247" s="84">
        <f>+$C247*'Estructura Poblacion'!J$19</f>
        <v>528.87245843688981</v>
      </c>
      <c r="L247" s="84">
        <f>+$C247*'Estructura Poblacion'!K$19</f>
        <v>555.74704316793486</v>
      </c>
      <c r="M247" s="164">
        <f>+ROUND(D247*Parámetros!$B$105,0)</f>
        <v>1</v>
      </c>
      <c r="N247" s="164">
        <f>+ROUND(E247*Parámetros!$B$106,0)</f>
        <v>3</v>
      </c>
      <c r="O247" s="164">
        <f>+ROUND(F247*Parámetros!$B$107,0)</f>
        <v>35</v>
      </c>
      <c r="P247" s="164">
        <f>+ROUND(G247*Parámetros!$B$108,0)</f>
        <v>106</v>
      </c>
      <c r="Q247" s="164">
        <f>+ROUND(H247*Parámetros!$B$109,0)</f>
        <v>130</v>
      </c>
      <c r="R247" s="164">
        <f>+ROUND(I247*Parámetros!$B$110,0)</f>
        <v>184</v>
      </c>
      <c r="S247" s="164">
        <f>+ROUND(J247*Parámetros!$B$111,0)</f>
        <v>159</v>
      </c>
      <c r="T247" s="164">
        <f>+ROUND(K247*Parámetros!$B$112,0)</f>
        <v>129</v>
      </c>
      <c r="U247" s="164">
        <f>+ROUND(L247*Parámetros!$B$113,0)</f>
        <v>152</v>
      </c>
      <c r="V247" s="164">
        <f t="shared" si="24"/>
        <v>899</v>
      </c>
      <c r="W247" s="164">
        <f t="shared" si="26"/>
        <v>907</v>
      </c>
      <c r="X247" s="84">
        <f t="shared" si="21"/>
        <v>10927</v>
      </c>
      <c r="Y247" s="85">
        <f>+ROUND(M247*Parámetros!$C$105,0)</f>
        <v>0</v>
      </c>
      <c r="Z247" s="85">
        <f>+ROUND(N247*Parámetros!$C$106,0)</f>
        <v>0</v>
      </c>
      <c r="AA247" s="85">
        <f>+ROUND(O247*Parámetros!$C$107,0)</f>
        <v>2</v>
      </c>
      <c r="AB247" s="85">
        <f>+ROUND(P247*Parámetros!$C$108,0)</f>
        <v>5</v>
      </c>
      <c r="AC247" s="85">
        <f>+ROUND(Q247*Parámetros!$C$109,0)</f>
        <v>8</v>
      </c>
      <c r="AD247" s="85">
        <f>+ROUND(R247*Parámetros!$C$110,0)</f>
        <v>22</v>
      </c>
      <c r="AE247" s="85">
        <f>+ROUND(S247*Parámetros!$C$111,0)</f>
        <v>44</v>
      </c>
      <c r="AF247" s="85">
        <f>+ROUND(T247*Parámetros!$C$112,0)</f>
        <v>56</v>
      </c>
      <c r="AG247" s="85">
        <f>+ROUND(U247*Parámetros!$C$113,0)</f>
        <v>108</v>
      </c>
      <c r="AH247" s="85">
        <f t="shared" si="25"/>
        <v>245</v>
      </c>
      <c r="AI247" s="165">
        <f t="shared" si="27"/>
        <v>246</v>
      </c>
      <c r="AJ247" s="84">
        <f t="shared" si="22"/>
        <v>2975</v>
      </c>
    </row>
    <row r="248" spans="1:36" x14ac:dyDescent="0.25">
      <c r="A248" s="19">
        <v>44130</v>
      </c>
      <c r="B248" s="162">
        <f t="shared" si="23"/>
        <v>238</v>
      </c>
      <c r="C248" s="81">
        <f>+'Modelo predictivo'!U245</f>
        <v>11978.218151159585</v>
      </c>
      <c r="D248" s="84">
        <f>+$C248*'Estructura Poblacion'!C$19</f>
        <v>488.63281331128877</v>
      </c>
      <c r="E248" s="84">
        <f>+$C248*'Estructura Poblacion'!D$19</f>
        <v>803.59100576876517</v>
      </c>
      <c r="F248" s="84">
        <f>+$C248*'Estructura Poblacion'!E$19</f>
        <v>2438.7286088073661</v>
      </c>
      <c r="G248" s="84">
        <f>+$C248*'Estructura Poblacion'!F$19</f>
        <v>2783.310775955933</v>
      </c>
      <c r="H248" s="84">
        <f>+$C248*'Estructura Poblacion'!G$19</f>
        <v>2228.7157882294546</v>
      </c>
      <c r="I248" s="84">
        <f>+$C248*'Estructura Poblacion'!H$19</f>
        <v>1516.9265501847287</v>
      </c>
      <c r="J248" s="84">
        <f>+$C248*'Estructura Poblacion'!I$19</f>
        <v>806.84638760295093</v>
      </c>
      <c r="K248" s="84">
        <f>+$C248*'Estructura Poblacion'!J$19</f>
        <v>444.44100491221656</v>
      </c>
      <c r="L248" s="84">
        <f>+$C248*'Estructura Poblacion'!K$19</f>
        <v>467.02521638688057</v>
      </c>
      <c r="M248" s="164">
        <f>+ROUND(D248*Parámetros!$B$105,0)</f>
        <v>0</v>
      </c>
      <c r="N248" s="164">
        <f>+ROUND(E248*Parámetros!$B$106,0)</f>
        <v>2</v>
      </c>
      <c r="O248" s="164">
        <f>+ROUND(F248*Parámetros!$B$107,0)</f>
        <v>29</v>
      </c>
      <c r="P248" s="164">
        <f>+ROUND(G248*Parámetros!$B$108,0)</f>
        <v>89</v>
      </c>
      <c r="Q248" s="164">
        <f>+ROUND(H248*Parámetros!$B$109,0)</f>
        <v>109</v>
      </c>
      <c r="R248" s="164">
        <f>+ROUND(I248*Parámetros!$B$110,0)</f>
        <v>155</v>
      </c>
      <c r="S248" s="164">
        <f>+ROUND(J248*Parámetros!$B$111,0)</f>
        <v>134</v>
      </c>
      <c r="T248" s="164">
        <f>+ROUND(K248*Parámetros!$B$112,0)</f>
        <v>108</v>
      </c>
      <c r="U248" s="164">
        <f>+ROUND(L248*Parámetros!$B$113,0)</f>
        <v>127</v>
      </c>
      <c r="V248" s="164">
        <f t="shared" si="24"/>
        <v>753</v>
      </c>
      <c r="W248" s="164">
        <f t="shared" si="26"/>
        <v>918</v>
      </c>
      <c r="X248" s="84">
        <f t="shared" si="21"/>
        <v>10762</v>
      </c>
      <c r="Y248" s="85">
        <f>+ROUND(M248*Parámetros!$C$105,0)</f>
        <v>0</v>
      </c>
      <c r="Z248" s="85">
        <f>+ROUND(N248*Parámetros!$C$106,0)</f>
        <v>0</v>
      </c>
      <c r="AA248" s="85">
        <f>+ROUND(O248*Parámetros!$C$107,0)</f>
        <v>1</v>
      </c>
      <c r="AB248" s="85">
        <f>+ROUND(P248*Parámetros!$C$108,0)</f>
        <v>4</v>
      </c>
      <c r="AC248" s="85">
        <f>+ROUND(Q248*Parámetros!$C$109,0)</f>
        <v>7</v>
      </c>
      <c r="AD248" s="85">
        <f>+ROUND(R248*Parámetros!$C$110,0)</f>
        <v>19</v>
      </c>
      <c r="AE248" s="85">
        <f>+ROUND(S248*Parámetros!$C$111,0)</f>
        <v>37</v>
      </c>
      <c r="AF248" s="85">
        <f>+ROUND(T248*Parámetros!$C$112,0)</f>
        <v>47</v>
      </c>
      <c r="AG248" s="85">
        <f>+ROUND(U248*Parámetros!$C$113,0)</f>
        <v>90</v>
      </c>
      <c r="AH248" s="85">
        <f t="shared" si="25"/>
        <v>205</v>
      </c>
      <c r="AI248" s="165">
        <f t="shared" si="27"/>
        <v>250</v>
      </c>
      <c r="AJ248" s="84">
        <f t="shared" si="22"/>
        <v>2930</v>
      </c>
    </row>
    <row r="249" spans="1:36" x14ac:dyDescent="0.25">
      <c r="A249" s="19">
        <v>44131</v>
      </c>
      <c r="B249" s="162">
        <f t="shared" si="23"/>
        <v>239</v>
      </c>
      <c r="C249" s="81">
        <f>+'Modelo predictivo'!U246</f>
        <v>11878.02851742506</v>
      </c>
      <c r="D249" s="84">
        <f>+$C249*'Estructura Poblacion'!C$19</f>
        <v>484.54573274734122</v>
      </c>
      <c r="E249" s="84">
        <f>+$C249*'Estructura Poblacion'!D$19</f>
        <v>796.86951451486482</v>
      </c>
      <c r="F249" s="84">
        <f>+$C249*'Estructura Poblacion'!E$19</f>
        <v>2418.3303055696961</v>
      </c>
      <c r="G249" s="84">
        <f>+$C249*'Estructura Poblacion'!F$19</f>
        <v>2760.030277663674</v>
      </c>
      <c r="H249" s="84">
        <f>+$C249*'Estructura Poblacion'!G$19</f>
        <v>2210.0740991482248</v>
      </c>
      <c r="I249" s="84">
        <f>+$C249*'Estructura Poblacion'!H$19</f>
        <v>1504.2384931175372</v>
      </c>
      <c r="J249" s="84">
        <f>+$C249*'Estructura Poblacion'!I$19</f>
        <v>800.09766729799162</v>
      </c>
      <c r="K249" s="84">
        <f>+$C249*'Estructura Poblacion'!J$19</f>
        <v>440.72355871639417</v>
      </c>
      <c r="L249" s="84">
        <f>+$C249*'Estructura Poblacion'!K$19</f>
        <v>463.11886864933678</v>
      </c>
      <c r="M249" s="164">
        <f>+ROUND(D249*Parámetros!$B$105,0)</f>
        <v>0</v>
      </c>
      <c r="N249" s="164">
        <f>+ROUND(E249*Parámetros!$B$106,0)</f>
        <v>2</v>
      </c>
      <c r="O249" s="164">
        <f>+ROUND(F249*Parámetros!$B$107,0)</f>
        <v>29</v>
      </c>
      <c r="P249" s="164">
        <f>+ROUND(G249*Parámetros!$B$108,0)</f>
        <v>88</v>
      </c>
      <c r="Q249" s="164">
        <f>+ROUND(H249*Parámetros!$B$109,0)</f>
        <v>108</v>
      </c>
      <c r="R249" s="164">
        <f>+ROUND(I249*Parámetros!$B$110,0)</f>
        <v>153</v>
      </c>
      <c r="S249" s="164">
        <f>+ROUND(J249*Parámetros!$B$111,0)</f>
        <v>133</v>
      </c>
      <c r="T249" s="164">
        <f>+ROUND(K249*Parámetros!$B$112,0)</f>
        <v>107</v>
      </c>
      <c r="U249" s="164">
        <f>+ROUND(L249*Parámetros!$B$113,0)</f>
        <v>126</v>
      </c>
      <c r="V249" s="164">
        <f t="shared" si="24"/>
        <v>746</v>
      </c>
      <c r="W249" s="164">
        <f t="shared" si="26"/>
        <v>931</v>
      </c>
      <c r="X249" s="84">
        <f t="shared" si="21"/>
        <v>10577</v>
      </c>
      <c r="Y249" s="85">
        <f>+ROUND(M249*Parámetros!$C$105,0)</f>
        <v>0</v>
      </c>
      <c r="Z249" s="85">
        <f>+ROUND(N249*Parámetros!$C$106,0)</f>
        <v>0</v>
      </c>
      <c r="AA249" s="85">
        <f>+ROUND(O249*Parámetros!$C$107,0)</f>
        <v>1</v>
      </c>
      <c r="AB249" s="85">
        <f>+ROUND(P249*Parámetros!$C$108,0)</f>
        <v>4</v>
      </c>
      <c r="AC249" s="85">
        <f>+ROUND(Q249*Parámetros!$C$109,0)</f>
        <v>7</v>
      </c>
      <c r="AD249" s="85">
        <f>+ROUND(R249*Parámetros!$C$110,0)</f>
        <v>19</v>
      </c>
      <c r="AE249" s="85">
        <f>+ROUND(S249*Parámetros!$C$111,0)</f>
        <v>36</v>
      </c>
      <c r="AF249" s="85">
        <f>+ROUND(T249*Parámetros!$C$112,0)</f>
        <v>46</v>
      </c>
      <c r="AG249" s="85">
        <f>+ROUND(U249*Parámetros!$C$113,0)</f>
        <v>89</v>
      </c>
      <c r="AH249" s="85">
        <f t="shared" si="25"/>
        <v>202</v>
      </c>
      <c r="AI249" s="165">
        <f t="shared" si="27"/>
        <v>253</v>
      </c>
      <c r="AJ249" s="84">
        <f t="shared" si="22"/>
        <v>2879</v>
      </c>
    </row>
    <row r="250" spans="1:36" x14ac:dyDescent="0.25">
      <c r="A250" s="19">
        <v>44132</v>
      </c>
      <c r="B250" s="162">
        <f t="shared" si="23"/>
        <v>240</v>
      </c>
      <c r="C250" s="81">
        <f>+'Modelo predictivo'!U247</f>
        <v>11778.495908565819</v>
      </c>
      <c r="D250" s="84">
        <f>+$C250*'Estructura Poblacion'!C$19</f>
        <v>480.48545449315077</v>
      </c>
      <c r="E250" s="84">
        <f>+$C250*'Estructura Poblacion'!D$19</f>
        <v>790.19210154319978</v>
      </c>
      <c r="F250" s="84">
        <f>+$C250*'Estructura Poblacion'!E$19</f>
        <v>2398.0657705886929</v>
      </c>
      <c r="G250" s="84">
        <f>+$C250*'Estructura Poblacion'!F$19</f>
        <v>2736.9024485240689</v>
      </c>
      <c r="H250" s="84">
        <f>+$C250*'Estructura Poblacion'!G$19</f>
        <v>2191.554658776638</v>
      </c>
      <c r="I250" s="84">
        <f>+$C250*'Estructura Poblacion'!H$19</f>
        <v>1491.6336419550028</v>
      </c>
      <c r="J250" s="84">
        <f>+$C250*'Estructura Poblacion'!I$19</f>
        <v>793.39320383829067</v>
      </c>
      <c r="K250" s="84">
        <f>+$C250*'Estructura Poblacion'!J$19</f>
        <v>437.03049083729121</v>
      </c>
      <c r="L250" s="84">
        <f>+$C250*'Estructura Poblacion'!K$19</f>
        <v>459.23813800948466</v>
      </c>
      <c r="M250" s="164">
        <f>+ROUND(D250*Parámetros!$B$105,0)</f>
        <v>0</v>
      </c>
      <c r="N250" s="164">
        <f>+ROUND(E250*Parámetros!$B$106,0)</f>
        <v>2</v>
      </c>
      <c r="O250" s="164">
        <f>+ROUND(F250*Parámetros!$B$107,0)</f>
        <v>29</v>
      </c>
      <c r="P250" s="164">
        <f>+ROUND(G250*Parámetros!$B$108,0)</f>
        <v>88</v>
      </c>
      <c r="Q250" s="164">
        <f>+ROUND(H250*Parámetros!$B$109,0)</f>
        <v>107</v>
      </c>
      <c r="R250" s="164">
        <f>+ROUND(I250*Parámetros!$B$110,0)</f>
        <v>152</v>
      </c>
      <c r="S250" s="164">
        <f>+ROUND(J250*Parámetros!$B$111,0)</f>
        <v>132</v>
      </c>
      <c r="T250" s="164">
        <f>+ROUND(K250*Parámetros!$B$112,0)</f>
        <v>106</v>
      </c>
      <c r="U250" s="164">
        <f>+ROUND(L250*Parámetros!$B$113,0)</f>
        <v>125</v>
      </c>
      <c r="V250" s="164">
        <f t="shared" si="24"/>
        <v>741</v>
      </c>
      <c r="W250" s="164">
        <f t="shared" si="26"/>
        <v>942</v>
      </c>
      <c r="X250" s="84">
        <f t="shared" si="21"/>
        <v>10376</v>
      </c>
      <c r="Y250" s="85">
        <f>+ROUND(M250*Parámetros!$C$105,0)</f>
        <v>0</v>
      </c>
      <c r="Z250" s="85">
        <f>+ROUND(N250*Parámetros!$C$106,0)</f>
        <v>0</v>
      </c>
      <c r="AA250" s="85">
        <f>+ROUND(O250*Parámetros!$C$107,0)</f>
        <v>1</v>
      </c>
      <c r="AB250" s="85">
        <f>+ROUND(P250*Parámetros!$C$108,0)</f>
        <v>4</v>
      </c>
      <c r="AC250" s="85">
        <f>+ROUND(Q250*Parámetros!$C$109,0)</f>
        <v>7</v>
      </c>
      <c r="AD250" s="85">
        <f>+ROUND(R250*Parámetros!$C$110,0)</f>
        <v>19</v>
      </c>
      <c r="AE250" s="85">
        <f>+ROUND(S250*Parámetros!$C$111,0)</f>
        <v>36</v>
      </c>
      <c r="AF250" s="85">
        <f>+ROUND(T250*Parámetros!$C$112,0)</f>
        <v>46</v>
      </c>
      <c r="AG250" s="85">
        <f>+ROUND(U250*Parámetros!$C$113,0)</f>
        <v>89</v>
      </c>
      <c r="AH250" s="85">
        <f t="shared" si="25"/>
        <v>202</v>
      </c>
      <c r="AI250" s="165">
        <f t="shared" si="27"/>
        <v>258</v>
      </c>
      <c r="AJ250" s="84">
        <f t="shared" si="22"/>
        <v>2823</v>
      </c>
    </row>
    <row r="251" spans="1:36" x14ac:dyDescent="0.25">
      <c r="A251" s="19">
        <v>44133</v>
      </c>
      <c r="B251" s="162">
        <f t="shared" si="23"/>
        <v>241</v>
      </c>
      <c r="C251" s="81">
        <f>+'Modelo predictivo'!U248</f>
        <v>11679.619425453246</v>
      </c>
      <c r="D251" s="84">
        <f>+$C251*'Estructura Poblacion'!C$19</f>
        <v>476.45194187016136</v>
      </c>
      <c r="E251" s="84">
        <f>+$C251*'Estructura Poblacion'!D$19</f>
        <v>783.5587065333068</v>
      </c>
      <c r="F251" s="84">
        <f>+$C251*'Estructura Poblacion'!E$19</f>
        <v>2377.9348208045171</v>
      </c>
      <c r="G251" s="84">
        <f>+$C251*'Estructura Poblacion'!F$19</f>
        <v>2713.9270796116898</v>
      </c>
      <c r="H251" s="84">
        <f>+$C251*'Estructura Poblacion'!G$19</f>
        <v>2173.1572998191823</v>
      </c>
      <c r="I251" s="84">
        <f>+$C251*'Estructura Poblacion'!H$19</f>
        <v>1479.1118828311021</v>
      </c>
      <c r="J251" s="84">
        <f>+$C251*'Estructura Poblacion'!I$19</f>
        <v>786.73293665902395</v>
      </c>
      <c r="K251" s="84">
        <f>+$C251*'Estructura Poblacion'!J$19</f>
        <v>433.3617679135495</v>
      </c>
      <c r="L251" s="84">
        <f>+$C251*'Estructura Poblacion'!K$19</f>
        <v>455.38298941071309</v>
      </c>
      <c r="M251" s="164">
        <f>+ROUND(D251*Parámetros!$B$105,0)</f>
        <v>0</v>
      </c>
      <c r="N251" s="164">
        <f>+ROUND(E251*Parámetros!$B$106,0)</f>
        <v>2</v>
      </c>
      <c r="O251" s="164">
        <f>+ROUND(F251*Parámetros!$B$107,0)</f>
        <v>29</v>
      </c>
      <c r="P251" s="164">
        <f>+ROUND(G251*Parámetros!$B$108,0)</f>
        <v>87</v>
      </c>
      <c r="Q251" s="164">
        <f>+ROUND(H251*Parámetros!$B$109,0)</f>
        <v>106</v>
      </c>
      <c r="R251" s="164">
        <f>+ROUND(I251*Parámetros!$B$110,0)</f>
        <v>151</v>
      </c>
      <c r="S251" s="164">
        <f>+ROUND(J251*Parámetros!$B$111,0)</f>
        <v>131</v>
      </c>
      <c r="T251" s="164">
        <f>+ROUND(K251*Parámetros!$B$112,0)</f>
        <v>105</v>
      </c>
      <c r="U251" s="164">
        <f>+ROUND(L251*Parámetros!$B$113,0)</f>
        <v>124</v>
      </c>
      <c r="V251" s="164">
        <f t="shared" si="24"/>
        <v>735</v>
      </c>
      <c r="W251" s="164">
        <f t="shared" si="26"/>
        <v>955</v>
      </c>
      <c r="X251" s="84">
        <f t="shared" si="21"/>
        <v>10156</v>
      </c>
      <c r="Y251" s="85">
        <f>+ROUND(M251*Parámetros!$C$105,0)</f>
        <v>0</v>
      </c>
      <c r="Z251" s="85">
        <f>+ROUND(N251*Parámetros!$C$106,0)</f>
        <v>0</v>
      </c>
      <c r="AA251" s="85">
        <f>+ROUND(O251*Parámetros!$C$107,0)</f>
        <v>1</v>
      </c>
      <c r="AB251" s="85">
        <f>+ROUND(P251*Parámetros!$C$108,0)</f>
        <v>4</v>
      </c>
      <c r="AC251" s="85">
        <f>+ROUND(Q251*Parámetros!$C$109,0)</f>
        <v>7</v>
      </c>
      <c r="AD251" s="85">
        <f>+ROUND(R251*Parámetros!$C$110,0)</f>
        <v>18</v>
      </c>
      <c r="AE251" s="85">
        <f>+ROUND(S251*Parámetros!$C$111,0)</f>
        <v>36</v>
      </c>
      <c r="AF251" s="85">
        <f>+ROUND(T251*Parámetros!$C$112,0)</f>
        <v>45</v>
      </c>
      <c r="AG251" s="85">
        <f>+ROUND(U251*Parámetros!$C$113,0)</f>
        <v>88</v>
      </c>
      <c r="AH251" s="85">
        <f t="shared" si="25"/>
        <v>199</v>
      </c>
      <c r="AI251" s="165">
        <f t="shared" si="27"/>
        <v>260</v>
      </c>
      <c r="AJ251" s="84">
        <f t="shared" si="22"/>
        <v>2762</v>
      </c>
    </row>
    <row r="252" spans="1:36" x14ac:dyDescent="0.25">
      <c r="A252" s="19">
        <v>44134</v>
      </c>
      <c r="B252" s="162">
        <f t="shared" si="23"/>
        <v>242</v>
      </c>
      <c r="C252" s="81">
        <f>+'Modelo predictivo'!U249</f>
        <v>11581.398095838726</v>
      </c>
      <c r="D252" s="84">
        <f>+$C252*'Estructura Poblacion'!C$19</f>
        <v>472.44515521700021</v>
      </c>
      <c r="E252" s="84">
        <f>+$C252*'Estructura Poblacion'!D$19</f>
        <v>776.96926425927063</v>
      </c>
      <c r="F252" s="84">
        <f>+$C252*'Estructura Poblacion'!E$19</f>
        <v>2357.9372582703236</v>
      </c>
      <c r="G252" s="84">
        <f>+$C252*'Estructura Poblacion'!F$19</f>
        <v>2691.1039450106264</v>
      </c>
      <c r="H252" s="84">
        <f>+$C252*'Estructura Poblacion'!G$19</f>
        <v>2154.881841375342</v>
      </c>
      <c r="I252" s="84">
        <f>+$C252*'Estructura Poblacion'!H$19</f>
        <v>1466.6730926198647</v>
      </c>
      <c r="J252" s="84">
        <f>+$C252*'Estructura Poblacion'!I$19</f>
        <v>780.11680027004343</v>
      </c>
      <c r="K252" s="84">
        <f>+$C252*'Estructura Poblacion'!J$19</f>
        <v>429.71735387075921</v>
      </c>
      <c r="L252" s="84">
        <f>+$C252*'Estructura Poblacion'!K$19</f>
        <v>451.55338494549568</v>
      </c>
      <c r="M252" s="164">
        <f>+ROUND(D252*Parámetros!$B$105,0)</f>
        <v>0</v>
      </c>
      <c r="N252" s="164">
        <f>+ROUND(E252*Parámetros!$B$106,0)</f>
        <v>2</v>
      </c>
      <c r="O252" s="164">
        <f>+ROUND(F252*Parámetros!$B$107,0)</f>
        <v>28</v>
      </c>
      <c r="P252" s="164">
        <f>+ROUND(G252*Parámetros!$B$108,0)</f>
        <v>86</v>
      </c>
      <c r="Q252" s="164">
        <f>+ROUND(H252*Parámetros!$B$109,0)</f>
        <v>106</v>
      </c>
      <c r="R252" s="164">
        <f>+ROUND(I252*Parámetros!$B$110,0)</f>
        <v>150</v>
      </c>
      <c r="S252" s="164">
        <f>+ROUND(J252*Parámetros!$B$111,0)</f>
        <v>129</v>
      </c>
      <c r="T252" s="164">
        <f>+ROUND(K252*Parámetros!$B$112,0)</f>
        <v>104</v>
      </c>
      <c r="U252" s="164">
        <f>+ROUND(L252*Parámetros!$B$113,0)</f>
        <v>123</v>
      </c>
      <c r="V252" s="164">
        <f t="shared" si="24"/>
        <v>728</v>
      </c>
      <c r="W252" s="164">
        <f t="shared" si="26"/>
        <v>967</v>
      </c>
      <c r="X252" s="84">
        <f t="shared" si="21"/>
        <v>9917</v>
      </c>
      <c r="Y252" s="85">
        <f>+ROUND(M252*Parámetros!$C$105,0)</f>
        <v>0</v>
      </c>
      <c r="Z252" s="85">
        <f>+ROUND(N252*Parámetros!$C$106,0)</f>
        <v>0</v>
      </c>
      <c r="AA252" s="85">
        <f>+ROUND(O252*Parámetros!$C$107,0)</f>
        <v>1</v>
      </c>
      <c r="AB252" s="85">
        <f>+ROUND(P252*Parámetros!$C$108,0)</f>
        <v>4</v>
      </c>
      <c r="AC252" s="85">
        <f>+ROUND(Q252*Parámetros!$C$109,0)</f>
        <v>7</v>
      </c>
      <c r="AD252" s="85">
        <f>+ROUND(R252*Parámetros!$C$110,0)</f>
        <v>18</v>
      </c>
      <c r="AE252" s="85">
        <f>+ROUND(S252*Parámetros!$C$111,0)</f>
        <v>35</v>
      </c>
      <c r="AF252" s="85">
        <f>+ROUND(T252*Parámetros!$C$112,0)</f>
        <v>45</v>
      </c>
      <c r="AG252" s="85">
        <f>+ROUND(U252*Parámetros!$C$113,0)</f>
        <v>87</v>
      </c>
      <c r="AH252" s="85">
        <f t="shared" si="25"/>
        <v>197</v>
      </c>
      <c r="AI252" s="165">
        <f t="shared" si="27"/>
        <v>264</v>
      </c>
      <c r="AJ252" s="84">
        <f t="shared" si="22"/>
        <v>2695</v>
      </c>
    </row>
    <row r="253" spans="1:36" x14ac:dyDescent="0.25">
      <c r="A253" s="19">
        <v>44135</v>
      </c>
      <c r="B253" s="162">
        <f t="shared" si="23"/>
        <v>243</v>
      </c>
      <c r="C253" s="81">
        <f>+'Modelo predictivo'!U250</f>
        <v>11483.830875985324</v>
      </c>
      <c r="D253" s="84">
        <f>+$C253*'Estructura Poblacion'!C$19</f>
        <v>468.46505195603959</v>
      </c>
      <c r="E253" s="84">
        <f>+$C253*'Estructura Poblacion'!D$19</f>
        <v>770.42370469918978</v>
      </c>
      <c r="F253" s="84">
        <f>+$C253*'Estructura Poblacion'!E$19</f>
        <v>2338.0728704844614</v>
      </c>
      <c r="G253" s="84">
        <f>+$C253*'Estructura Poblacion'!F$19</f>
        <v>2668.432802193634</v>
      </c>
      <c r="H253" s="84">
        <f>+$C253*'Estructura Poblacion'!G$19</f>
        <v>2136.7280892431954</v>
      </c>
      <c r="I253" s="84">
        <f>+$C253*'Estructura Poblacion'!H$19</f>
        <v>1454.317139142009</v>
      </c>
      <c r="J253" s="84">
        <f>+$C253*'Estructura Poblacion'!I$19</f>
        <v>773.54472436578567</v>
      </c>
      <c r="K253" s="84">
        <f>+$C253*'Estructura Poblacion'!J$19</f>
        <v>426.09720998200066</v>
      </c>
      <c r="L253" s="84">
        <f>+$C253*'Estructura Poblacion'!K$19</f>
        <v>447.7492839190096</v>
      </c>
      <c r="M253" s="164">
        <f>+ROUND(D253*Parámetros!$B$105,0)</f>
        <v>0</v>
      </c>
      <c r="N253" s="164">
        <f>+ROUND(E253*Parámetros!$B$106,0)</f>
        <v>2</v>
      </c>
      <c r="O253" s="164">
        <f>+ROUND(F253*Parámetros!$B$107,0)</f>
        <v>28</v>
      </c>
      <c r="P253" s="164">
        <f>+ROUND(G253*Parámetros!$B$108,0)</f>
        <v>85</v>
      </c>
      <c r="Q253" s="164">
        <f>+ROUND(H253*Parámetros!$B$109,0)</f>
        <v>105</v>
      </c>
      <c r="R253" s="164">
        <f>+ROUND(I253*Parámetros!$B$110,0)</f>
        <v>148</v>
      </c>
      <c r="S253" s="164">
        <f>+ROUND(J253*Parámetros!$B$111,0)</f>
        <v>128</v>
      </c>
      <c r="T253" s="164">
        <f>+ROUND(K253*Parámetros!$B$112,0)</f>
        <v>104</v>
      </c>
      <c r="U253" s="164">
        <f>+ROUND(L253*Parámetros!$B$113,0)</f>
        <v>122</v>
      </c>
      <c r="V253" s="164">
        <f t="shared" si="24"/>
        <v>722</v>
      </c>
      <c r="W253" s="164">
        <f t="shared" si="26"/>
        <v>877</v>
      </c>
      <c r="X253" s="84">
        <f t="shared" si="21"/>
        <v>9762</v>
      </c>
      <c r="Y253" s="85">
        <f>+ROUND(M253*Parámetros!$C$105,0)</f>
        <v>0</v>
      </c>
      <c r="Z253" s="85">
        <f>+ROUND(N253*Parámetros!$C$106,0)</f>
        <v>0</v>
      </c>
      <c r="AA253" s="85">
        <f>+ROUND(O253*Parámetros!$C$107,0)</f>
        <v>1</v>
      </c>
      <c r="AB253" s="85">
        <f>+ROUND(P253*Parámetros!$C$108,0)</f>
        <v>4</v>
      </c>
      <c r="AC253" s="85">
        <f>+ROUND(Q253*Parámetros!$C$109,0)</f>
        <v>7</v>
      </c>
      <c r="AD253" s="85">
        <f>+ROUND(R253*Parámetros!$C$110,0)</f>
        <v>18</v>
      </c>
      <c r="AE253" s="85">
        <f>+ROUND(S253*Parámetros!$C$111,0)</f>
        <v>35</v>
      </c>
      <c r="AF253" s="85">
        <f>+ROUND(T253*Parámetros!$C$112,0)</f>
        <v>45</v>
      </c>
      <c r="AG253" s="85">
        <f>+ROUND(U253*Parámetros!$C$113,0)</f>
        <v>86</v>
      </c>
      <c r="AH253" s="85">
        <f t="shared" si="25"/>
        <v>196</v>
      </c>
      <c r="AI253" s="165">
        <f t="shared" si="27"/>
        <v>239</v>
      </c>
      <c r="AJ253" s="84">
        <f t="shared" si="22"/>
        <v>2652</v>
      </c>
    </row>
    <row r="254" spans="1:36" x14ac:dyDescent="0.25">
      <c r="A254" s="19">
        <v>44136</v>
      </c>
      <c r="B254" s="162">
        <f t="shared" si="23"/>
        <v>244</v>
      </c>
      <c r="C254" s="81">
        <f>+'Modelo predictivo'!U251</f>
        <v>11386.91665225476</v>
      </c>
      <c r="D254" s="84">
        <f>+$C254*'Estructura Poblacion'!C$19</f>
        <v>464.51158665813455</v>
      </c>
      <c r="E254" s="84">
        <f>+$C254*'Estructura Poblacion'!D$19</f>
        <v>763.92195314164246</v>
      </c>
      <c r="F254" s="84">
        <f>+$C254*'Estructura Poblacion'!E$19</f>
        <v>2318.3414307135799</v>
      </c>
      <c r="G254" s="84">
        <f>+$C254*'Estructura Poblacion'!F$19</f>
        <v>2645.9133923908853</v>
      </c>
      <c r="H254" s="84">
        <f>+$C254*'Estructura Poblacion'!G$19</f>
        <v>2118.6958362146929</v>
      </c>
      <c r="I254" s="84">
        <f>+$C254*'Estructura Poblacion'!H$19</f>
        <v>1442.0438813659177</v>
      </c>
      <c r="J254" s="84">
        <f>+$C254*'Estructura Poblacion'!I$19</f>
        <v>767.01663393216961</v>
      </c>
      <c r="K254" s="84">
        <f>+$C254*'Estructura Poblacion'!J$19</f>
        <v>422.50129492672767</v>
      </c>
      <c r="L254" s="84">
        <f>+$C254*'Estructura Poblacion'!K$19</f>
        <v>443.97064291101026</v>
      </c>
      <c r="M254" s="164">
        <f>+ROUND(D254*Parámetros!$B$105,0)</f>
        <v>0</v>
      </c>
      <c r="N254" s="164">
        <f>+ROUND(E254*Parámetros!$B$106,0)</f>
        <v>2</v>
      </c>
      <c r="O254" s="164">
        <f>+ROUND(F254*Parámetros!$B$107,0)</f>
        <v>28</v>
      </c>
      <c r="P254" s="164">
        <f>+ROUND(G254*Parámetros!$B$108,0)</f>
        <v>85</v>
      </c>
      <c r="Q254" s="164">
        <f>+ROUND(H254*Parámetros!$B$109,0)</f>
        <v>104</v>
      </c>
      <c r="R254" s="164">
        <f>+ROUND(I254*Parámetros!$B$110,0)</f>
        <v>147</v>
      </c>
      <c r="S254" s="164">
        <f>+ROUND(J254*Parámetros!$B$111,0)</f>
        <v>127</v>
      </c>
      <c r="T254" s="164">
        <f>+ROUND(K254*Parámetros!$B$112,0)</f>
        <v>103</v>
      </c>
      <c r="U254" s="164">
        <f>+ROUND(L254*Parámetros!$B$113,0)</f>
        <v>121</v>
      </c>
      <c r="V254" s="164">
        <f t="shared" si="24"/>
        <v>717</v>
      </c>
      <c r="W254" s="164">
        <f t="shared" si="26"/>
        <v>880</v>
      </c>
      <c r="X254" s="84">
        <f t="shared" si="21"/>
        <v>9599</v>
      </c>
      <c r="Y254" s="85">
        <f>+ROUND(M254*Parámetros!$C$105,0)</f>
        <v>0</v>
      </c>
      <c r="Z254" s="85">
        <f>+ROUND(N254*Parámetros!$C$106,0)</f>
        <v>0</v>
      </c>
      <c r="AA254" s="85">
        <f>+ROUND(O254*Parámetros!$C$107,0)</f>
        <v>1</v>
      </c>
      <c r="AB254" s="85">
        <f>+ROUND(P254*Parámetros!$C$108,0)</f>
        <v>4</v>
      </c>
      <c r="AC254" s="85">
        <f>+ROUND(Q254*Parámetros!$C$109,0)</f>
        <v>7</v>
      </c>
      <c r="AD254" s="85">
        <f>+ROUND(R254*Parámetros!$C$110,0)</f>
        <v>18</v>
      </c>
      <c r="AE254" s="85">
        <f>+ROUND(S254*Parámetros!$C$111,0)</f>
        <v>35</v>
      </c>
      <c r="AF254" s="85">
        <f>+ROUND(T254*Parámetros!$C$112,0)</f>
        <v>44</v>
      </c>
      <c r="AG254" s="85">
        <f>+ROUND(U254*Parámetros!$C$113,0)</f>
        <v>86</v>
      </c>
      <c r="AH254" s="85">
        <f t="shared" si="25"/>
        <v>195</v>
      </c>
      <c r="AI254" s="165">
        <f t="shared" si="27"/>
        <v>240</v>
      </c>
      <c r="AJ254" s="84">
        <f t="shared" si="22"/>
        <v>2607</v>
      </c>
    </row>
    <row r="255" spans="1:36" x14ac:dyDescent="0.25">
      <c r="A255" s="19">
        <v>44137</v>
      </c>
      <c r="B255" s="162">
        <f t="shared" si="23"/>
        <v>245</v>
      </c>
      <c r="C255" s="81">
        <f>+'Modelo predictivo'!U252</f>
        <v>10089.777849599719</v>
      </c>
      <c r="D255" s="84">
        <f>+$C255*'Estructura Poblacion'!C$19</f>
        <v>411.59682300981927</v>
      </c>
      <c r="E255" s="84">
        <f>+$C255*'Estructura Poblacion'!D$19</f>
        <v>676.89990512973952</v>
      </c>
      <c r="F255" s="84">
        <f>+$C255*'Estructura Poblacion'!E$19</f>
        <v>2054.2479346936611</v>
      </c>
      <c r="G255" s="84">
        <f>+$C255*'Estructura Poblacion'!F$19</f>
        <v>2344.5045883618113</v>
      </c>
      <c r="H255" s="84">
        <f>+$C255*'Estructura Poblacion'!G$19</f>
        <v>1877.3449363963862</v>
      </c>
      <c r="I255" s="84">
        <f>+$C255*'Estructura Poblacion'!H$19</f>
        <v>1277.7736815589644</v>
      </c>
      <c r="J255" s="84">
        <f>+$C255*'Estructura Poblacion'!I$19</f>
        <v>679.64205584932529</v>
      </c>
      <c r="K255" s="84">
        <f>+$C255*'Estructura Poblacion'!J$19</f>
        <v>374.37212699144288</v>
      </c>
      <c r="L255" s="84">
        <f>+$C255*'Estructura Poblacion'!K$19</f>
        <v>393.39579760856901</v>
      </c>
      <c r="M255" s="164">
        <f>+ROUND(D255*Parámetros!$B$105,0)</f>
        <v>0</v>
      </c>
      <c r="N255" s="164">
        <f>+ROUND(E255*Parámetros!$B$106,0)</f>
        <v>2</v>
      </c>
      <c r="O255" s="164">
        <f>+ROUND(F255*Parámetros!$B$107,0)</f>
        <v>25</v>
      </c>
      <c r="P255" s="164">
        <f>+ROUND(G255*Parámetros!$B$108,0)</f>
        <v>75</v>
      </c>
      <c r="Q255" s="164">
        <f>+ROUND(H255*Parámetros!$B$109,0)</f>
        <v>92</v>
      </c>
      <c r="R255" s="164">
        <f>+ROUND(I255*Parámetros!$B$110,0)</f>
        <v>130</v>
      </c>
      <c r="S255" s="164">
        <f>+ROUND(J255*Parámetros!$B$111,0)</f>
        <v>113</v>
      </c>
      <c r="T255" s="164">
        <f>+ROUND(K255*Parámetros!$B$112,0)</f>
        <v>91</v>
      </c>
      <c r="U255" s="164">
        <f>+ROUND(L255*Parámetros!$B$113,0)</f>
        <v>107</v>
      </c>
      <c r="V255" s="164">
        <f t="shared" si="24"/>
        <v>635</v>
      </c>
      <c r="W255" s="164">
        <f t="shared" si="26"/>
        <v>883</v>
      </c>
      <c r="X255" s="84">
        <f t="shared" si="21"/>
        <v>9351</v>
      </c>
      <c r="Y255" s="85">
        <f>+ROUND(M255*Parámetros!$C$105,0)</f>
        <v>0</v>
      </c>
      <c r="Z255" s="85">
        <f>+ROUND(N255*Parámetros!$C$106,0)</f>
        <v>0</v>
      </c>
      <c r="AA255" s="85">
        <f>+ROUND(O255*Parámetros!$C$107,0)</f>
        <v>1</v>
      </c>
      <c r="AB255" s="85">
        <f>+ROUND(P255*Parámetros!$C$108,0)</f>
        <v>4</v>
      </c>
      <c r="AC255" s="85">
        <f>+ROUND(Q255*Parámetros!$C$109,0)</f>
        <v>6</v>
      </c>
      <c r="AD255" s="85">
        <f>+ROUND(R255*Parámetros!$C$110,0)</f>
        <v>16</v>
      </c>
      <c r="AE255" s="85">
        <f>+ROUND(S255*Parámetros!$C$111,0)</f>
        <v>31</v>
      </c>
      <c r="AF255" s="85">
        <f>+ROUND(T255*Parámetros!$C$112,0)</f>
        <v>39</v>
      </c>
      <c r="AG255" s="85">
        <f>+ROUND(U255*Parámetros!$C$113,0)</f>
        <v>76</v>
      </c>
      <c r="AH255" s="85">
        <f t="shared" si="25"/>
        <v>173</v>
      </c>
      <c r="AI255" s="165">
        <f t="shared" si="27"/>
        <v>240</v>
      </c>
      <c r="AJ255" s="84">
        <f t="shared" si="22"/>
        <v>2540</v>
      </c>
    </row>
    <row r="256" spans="1:36" x14ac:dyDescent="0.25">
      <c r="A256" s="19">
        <v>44138</v>
      </c>
      <c r="B256" s="162">
        <f t="shared" si="23"/>
        <v>246</v>
      </c>
      <c r="C256" s="81">
        <f>+'Modelo predictivo'!U253</f>
        <v>9936.7851295247674</v>
      </c>
      <c r="D256" s="84">
        <f>+$C256*'Estructura Poblacion'!C$19</f>
        <v>405.35572251532437</v>
      </c>
      <c r="E256" s="84">
        <f>+$C256*'Estructura Poblacion'!D$19</f>
        <v>666.63597670158447</v>
      </c>
      <c r="F256" s="84">
        <f>+$C256*'Estructura Poblacion'!E$19</f>
        <v>2023.099084449193</v>
      </c>
      <c r="G256" s="84">
        <f>+$C256*'Estructura Poblacion'!F$19</f>
        <v>2308.9545356700264</v>
      </c>
      <c r="H256" s="84">
        <f>+$C256*'Estructura Poblacion'!G$19</f>
        <v>1848.8784911862358</v>
      </c>
      <c r="I256" s="84">
        <f>+$C256*'Estructura Poblacion'!H$19</f>
        <v>1258.3986195808013</v>
      </c>
      <c r="J256" s="84">
        <f>+$C256*'Estructura Poblacion'!I$19</f>
        <v>669.33654780428481</v>
      </c>
      <c r="K256" s="84">
        <f>+$C256*'Estructura Poblacion'!J$19</f>
        <v>368.69546979616695</v>
      </c>
      <c r="L256" s="84">
        <f>+$C256*'Estructura Poblacion'!K$19</f>
        <v>387.43068182115076</v>
      </c>
      <c r="M256" s="164">
        <f>+ROUND(D256*Parámetros!$B$105,0)</f>
        <v>0</v>
      </c>
      <c r="N256" s="164">
        <f>+ROUND(E256*Parámetros!$B$106,0)</f>
        <v>2</v>
      </c>
      <c r="O256" s="164">
        <f>+ROUND(F256*Parámetros!$B$107,0)</f>
        <v>24</v>
      </c>
      <c r="P256" s="164">
        <f>+ROUND(G256*Parámetros!$B$108,0)</f>
        <v>74</v>
      </c>
      <c r="Q256" s="164">
        <f>+ROUND(H256*Parámetros!$B$109,0)</f>
        <v>91</v>
      </c>
      <c r="R256" s="164">
        <f>+ROUND(I256*Parámetros!$B$110,0)</f>
        <v>128</v>
      </c>
      <c r="S256" s="164">
        <f>+ROUND(J256*Parámetros!$B$111,0)</f>
        <v>111</v>
      </c>
      <c r="T256" s="164">
        <f>+ROUND(K256*Parámetros!$B$112,0)</f>
        <v>90</v>
      </c>
      <c r="U256" s="164">
        <f>+ROUND(L256*Parámetros!$B$113,0)</f>
        <v>106</v>
      </c>
      <c r="V256" s="164">
        <f t="shared" si="24"/>
        <v>626</v>
      </c>
      <c r="W256" s="164">
        <f t="shared" si="26"/>
        <v>887</v>
      </c>
      <c r="X256" s="84">
        <f t="shared" si="21"/>
        <v>9090</v>
      </c>
      <c r="Y256" s="85">
        <f>+ROUND(M256*Parámetros!$C$105,0)</f>
        <v>0</v>
      </c>
      <c r="Z256" s="85">
        <f>+ROUND(N256*Parámetros!$C$106,0)</f>
        <v>0</v>
      </c>
      <c r="AA256" s="85">
        <f>+ROUND(O256*Parámetros!$C$107,0)</f>
        <v>1</v>
      </c>
      <c r="AB256" s="85">
        <f>+ROUND(P256*Parámetros!$C$108,0)</f>
        <v>4</v>
      </c>
      <c r="AC256" s="85">
        <f>+ROUND(Q256*Parámetros!$C$109,0)</f>
        <v>6</v>
      </c>
      <c r="AD256" s="85">
        <f>+ROUND(R256*Parámetros!$C$110,0)</f>
        <v>16</v>
      </c>
      <c r="AE256" s="85">
        <f>+ROUND(S256*Parámetros!$C$111,0)</f>
        <v>30</v>
      </c>
      <c r="AF256" s="85">
        <f>+ROUND(T256*Parámetros!$C$112,0)</f>
        <v>39</v>
      </c>
      <c r="AG256" s="85">
        <f>+ROUND(U256*Parámetros!$C$113,0)</f>
        <v>75</v>
      </c>
      <c r="AH256" s="85">
        <f t="shared" si="25"/>
        <v>171</v>
      </c>
      <c r="AI256" s="165">
        <f t="shared" si="27"/>
        <v>241</v>
      </c>
      <c r="AJ256" s="84">
        <f t="shared" si="22"/>
        <v>2470</v>
      </c>
    </row>
    <row r="257" spans="1:36" x14ac:dyDescent="0.25">
      <c r="A257" s="19">
        <v>44139</v>
      </c>
      <c r="B257" s="162">
        <f t="shared" si="23"/>
        <v>247</v>
      </c>
      <c r="C257" s="81">
        <f>+'Modelo predictivo'!U254</f>
        <v>9786.0157307460904</v>
      </c>
      <c r="D257" s="84">
        <f>+$C257*'Estructura Poblacion'!C$19</f>
        <v>399.20531896140807</v>
      </c>
      <c r="E257" s="84">
        <f>+$C257*'Estructura Poblacion'!D$19</f>
        <v>656.52120576697939</v>
      </c>
      <c r="F257" s="84">
        <f>+$C257*'Estructura Poblacion'!E$19</f>
        <v>1992.4028956259287</v>
      </c>
      <c r="G257" s="84">
        <f>+$C257*'Estructura Poblacion'!F$19</f>
        <v>2273.9211035677345</v>
      </c>
      <c r="H257" s="84">
        <f>+$C257*'Estructura Poblacion'!G$19</f>
        <v>1820.8257261422655</v>
      </c>
      <c r="I257" s="84">
        <f>+$C257*'Estructura Poblacion'!H$19</f>
        <v>1239.3051199403208</v>
      </c>
      <c r="J257" s="84">
        <f>+$C257*'Estructura Poblacion'!I$19</f>
        <v>659.18080149623586</v>
      </c>
      <c r="K257" s="84">
        <f>+$C257*'Estructura Poblacion'!J$19</f>
        <v>363.1013069367504</v>
      </c>
      <c r="L257" s="84">
        <f>+$C257*'Estructura Poblacion'!K$19</f>
        <v>381.55225230846781</v>
      </c>
      <c r="M257" s="164">
        <f>+ROUND(D257*Parámetros!$B$105,0)</f>
        <v>0</v>
      </c>
      <c r="N257" s="164">
        <f>+ROUND(E257*Parámetros!$B$106,0)</f>
        <v>2</v>
      </c>
      <c r="O257" s="164">
        <f>+ROUND(F257*Parámetros!$B$107,0)</f>
        <v>24</v>
      </c>
      <c r="P257" s="164">
        <f>+ROUND(G257*Parámetros!$B$108,0)</f>
        <v>73</v>
      </c>
      <c r="Q257" s="164">
        <f>+ROUND(H257*Parámetros!$B$109,0)</f>
        <v>89</v>
      </c>
      <c r="R257" s="164">
        <f>+ROUND(I257*Parámetros!$B$110,0)</f>
        <v>126</v>
      </c>
      <c r="S257" s="164">
        <f>+ROUND(J257*Parámetros!$B$111,0)</f>
        <v>109</v>
      </c>
      <c r="T257" s="164">
        <f>+ROUND(K257*Parámetros!$B$112,0)</f>
        <v>88</v>
      </c>
      <c r="U257" s="164">
        <f>+ROUND(L257*Parámetros!$B$113,0)</f>
        <v>104</v>
      </c>
      <c r="V257" s="164">
        <f t="shared" si="24"/>
        <v>615</v>
      </c>
      <c r="W257" s="164">
        <f t="shared" si="26"/>
        <v>893</v>
      </c>
      <c r="X257" s="84">
        <f t="shared" si="21"/>
        <v>8812</v>
      </c>
      <c r="Y257" s="85">
        <f>+ROUND(M257*Parámetros!$C$105,0)</f>
        <v>0</v>
      </c>
      <c r="Z257" s="85">
        <f>+ROUND(N257*Parámetros!$C$106,0)</f>
        <v>0</v>
      </c>
      <c r="AA257" s="85">
        <f>+ROUND(O257*Parámetros!$C$107,0)</f>
        <v>1</v>
      </c>
      <c r="AB257" s="85">
        <f>+ROUND(P257*Parámetros!$C$108,0)</f>
        <v>4</v>
      </c>
      <c r="AC257" s="85">
        <f>+ROUND(Q257*Parámetros!$C$109,0)</f>
        <v>6</v>
      </c>
      <c r="AD257" s="85">
        <f>+ROUND(R257*Parámetros!$C$110,0)</f>
        <v>15</v>
      </c>
      <c r="AE257" s="85">
        <f>+ROUND(S257*Parámetros!$C$111,0)</f>
        <v>30</v>
      </c>
      <c r="AF257" s="85">
        <f>+ROUND(T257*Parámetros!$C$112,0)</f>
        <v>38</v>
      </c>
      <c r="AG257" s="85">
        <f>+ROUND(U257*Parámetros!$C$113,0)</f>
        <v>74</v>
      </c>
      <c r="AH257" s="85">
        <f t="shared" si="25"/>
        <v>168</v>
      </c>
      <c r="AI257" s="165">
        <f t="shared" si="27"/>
        <v>242</v>
      </c>
      <c r="AJ257" s="84">
        <f t="shared" si="22"/>
        <v>2396</v>
      </c>
    </row>
    <row r="258" spans="1:36" x14ac:dyDescent="0.25">
      <c r="A258" s="19">
        <v>44140</v>
      </c>
      <c r="B258" s="162">
        <f t="shared" si="23"/>
        <v>248</v>
      </c>
      <c r="C258" s="81">
        <f>+'Modelo predictivo'!U255</f>
        <v>9637.4403472691774</v>
      </c>
      <c r="D258" s="84">
        <f>+$C258*'Estructura Poblacion'!C$19</f>
        <v>393.14441685552185</v>
      </c>
      <c r="E258" s="84">
        <f>+$C258*'Estructura Poblacion'!D$19</f>
        <v>646.55362625440102</v>
      </c>
      <c r="F258" s="84">
        <f>+$C258*'Estructura Poblacion'!E$19</f>
        <v>1962.1534016129485</v>
      </c>
      <c r="G258" s="84">
        <f>+$C258*'Estructura Poblacion'!F$19</f>
        <v>2239.3974823868125</v>
      </c>
      <c r="H258" s="84">
        <f>+$C258*'Estructura Poblacion'!G$19</f>
        <v>1793.1811884724298</v>
      </c>
      <c r="I258" s="84">
        <f>+$C258*'Estructura Poblacion'!H$19</f>
        <v>1220.4894713141359</v>
      </c>
      <c r="J258" s="84">
        <f>+$C258*'Estructura Poblacion'!I$19</f>
        <v>649.17284288901465</v>
      </c>
      <c r="K258" s="84">
        <f>+$C258*'Estructura Poblacion'!J$19</f>
        <v>357.58855104064043</v>
      </c>
      <c r="L258" s="84">
        <f>+$C258*'Estructura Poblacion'!K$19</f>
        <v>375.75936644327322</v>
      </c>
      <c r="M258" s="164">
        <f>+ROUND(D258*Parámetros!$B$105,0)</f>
        <v>0</v>
      </c>
      <c r="N258" s="164">
        <f>+ROUND(E258*Parámetros!$B$106,0)</f>
        <v>2</v>
      </c>
      <c r="O258" s="164">
        <f>+ROUND(F258*Parámetros!$B$107,0)</f>
        <v>24</v>
      </c>
      <c r="P258" s="164">
        <f>+ROUND(G258*Parámetros!$B$108,0)</f>
        <v>72</v>
      </c>
      <c r="Q258" s="164">
        <f>+ROUND(H258*Parámetros!$B$109,0)</f>
        <v>88</v>
      </c>
      <c r="R258" s="164">
        <f>+ROUND(I258*Parámetros!$B$110,0)</f>
        <v>124</v>
      </c>
      <c r="S258" s="164">
        <f>+ROUND(J258*Parámetros!$B$111,0)</f>
        <v>108</v>
      </c>
      <c r="T258" s="164">
        <f>+ROUND(K258*Parámetros!$B$112,0)</f>
        <v>87</v>
      </c>
      <c r="U258" s="164">
        <f>+ROUND(L258*Parámetros!$B$113,0)</f>
        <v>103</v>
      </c>
      <c r="V258" s="164">
        <f t="shared" si="24"/>
        <v>608</v>
      </c>
      <c r="W258" s="164">
        <f t="shared" si="26"/>
        <v>895</v>
      </c>
      <c r="X258" s="84">
        <f t="shared" si="21"/>
        <v>8525</v>
      </c>
      <c r="Y258" s="85">
        <f>+ROUND(M258*Parámetros!$C$105,0)</f>
        <v>0</v>
      </c>
      <c r="Z258" s="85">
        <f>+ROUND(N258*Parámetros!$C$106,0)</f>
        <v>0</v>
      </c>
      <c r="AA258" s="85">
        <f>+ROUND(O258*Parámetros!$C$107,0)</f>
        <v>1</v>
      </c>
      <c r="AB258" s="85">
        <f>+ROUND(P258*Parámetros!$C$108,0)</f>
        <v>4</v>
      </c>
      <c r="AC258" s="85">
        <f>+ROUND(Q258*Parámetros!$C$109,0)</f>
        <v>6</v>
      </c>
      <c r="AD258" s="85">
        <f>+ROUND(R258*Parámetros!$C$110,0)</f>
        <v>15</v>
      </c>
      <c r="AE258" s="85">
        <f>+ROUND(S258*Parámetros!$C$111,0)</f>
        <v>30</v>
      </c>
      <c r="AF258" s="85">
        <f>+ROUND(T258*Parámetros!$C$112,0)</f>
        <v>38</v>
      </c>
      <c r="AG258" s="85">
        <f>+ROUND(U258*Parámetros!$C$113,0)</f>
        <v>73</v>
      </c>
      <c r="AH258" s="85">
        <f t="shared" si="25"/>
        <v>167</v>
      </c>
      <c r="AI258" s="165">
        <f t="shared" si="27"/>
        <v>243</v>
      </c>
      <c r="AJ258" s="84">
        <f t="shared" si="22"/>
        <v>2320</v>
      </c>
    </row>
    <row r="259" spans="1:36" x14ac:dyDescent="0.25">
      <c r="A259" s="19">
        <v>44141</v>
      </c>
      <c r="B259" s="162">
        <f t="shared" si="23"/>
        <v>249</v>
      </c>
      <c r="C259" s="81">
        <f>+'Modelo predictivo'!U256</f>
        <v>9491.0299639999866</v>
      </c>
      <c r="D259" s="84">
        <f>+$C259*'Estructura Poblacion'!C$19</f>
        <v>387.17183257195018</v>
      </c>
      <c r="E259" s="84">
        <f>+$C259*'Estructura Poblacion'!D$19</f>
        <v>636.73129160816734</v>
      </c>
      <c r="F259" s="84">
        <f>+$C259*'Estructura Poblacion'!E$19</f>
        <v>1932.3446950257787</v>
      </c>
      <c r="G259" s="84">
        <f>+$C259*'Estructura Poblacion'!F$19</f>
        <v>2205.3769300540325</v>
      </c>
      <c r="H259" s="84">
        <f>+$C259*'Estructura Poblacion'!G$19</f>
        <v>1765.9394795108024</v>
      </c>
      <c r="I259" s="84">
        <f>+$C259*'Estructura Poblacion'!H$19</f>
        <v>1201.9479992186175</v>
      </c>
      <c r="J259" s="84">
        <f>+$C259*'Estructura Poblacion'!I$19</f>
        <v>639.31071754135814</v>
      </c>
      <c r="K259" s="84">
        <f>+$C259*'Estructura Poblacion'!J$19</f>
        <v>352.1561255288841</v>
      </c>
      <c r="L259" s="84">
        <f>+$C259*'Estructura Poblacion'!K$19</f>
        <v>370.05089294039584</v>
      </c>
      <c r="M259" s="164">
        <f>+ROUND(D259*Parámetros!$B$105,0)</f>
        <v>0</v>
      </c>
      <c r="N259" s="164">
        <f>+ROUND(E259*Parámetros!$B$106,0)</f>
        <v>2</v>
      </c>
      <c r="O259" s="164">
        <f>+ROUND(F259*Parámetros!$B$107,0)</f>
        <v>23</v>
      </c>
      <c r="P259" s="164">
        <f>+ROUND(G259*Parámetros!$B$108,0)</f>
        <v>71</v>
      </c>
      <c r="Q259" s="164">
        <f>+ROUND(H259*Parámetros!$B$109,0)</f>
        <v>87</v>
      </c>
      <c r="R259" s="164">
        <f>+ROUND(I259*Parámetros!$B$110,0)</f>
        <v>123</v>
      </c>
      <c r="S259" s="164">
        <f>+ROUND(J259*Parámetros!$B$111,0)</f>
        <v>106</v>
      </c>
      <c r="T259" s="164">
        <f>+ROUND(K259*Parámetros!$B$112,0)</f>
        <v>86</v>
      </c>
      <c r="U259" s="164">
        <f>+ROUND(L259*Parámetros!$B$113,0)</f>
        <v>101</v>
      </c>
      <c r="V259" s="164">
        <f t="shared" si="24"/>
        <v>599</v>
      </c>
      <c r="W259" s="164">
        <f t="shared" si="26"/>
        <v>899</v>
      </c>
      <c r="X259" s="84">
        <f t="shared" si="21"/>
        <v>8225</v>
      </c>
      <c r="Y259" s="85">
        <f>+ROUND(M259*Parámetros!$C$105,0)</f>
        <v>0</v>
      </c>
      <c r="Z259" s="85">
        <f>+ROUND(N259*Parámetros!$C$106,0)</f>
        <v>0</v>
      </c>
      <c r="AA259" s="85">
        <f>+ROUND(O259*Parámetros!$C$107,0)</f>
        <v>1</v>
      </c>
      <c r="AB259" s="85">
        <f>+ROUND(P259*Parámetros!$C$108,0)</f>
        <v>4</v>
      </c>
      <c r="AC259" s="85">
        <f>+ROUND(Q259*Parámetros!$C$109,0)</f>
        <v>5</v>
      </c>
      <c r="AD259" s="85">
        <f>+ROUND(R259*Parámetros!$C$110,0)</f>
        <v>15</v>
      </c>
      <c r="AE259" s="85">
        <f>+ROUND(S259*Parámetros!$C$111,0)</f>
        <v>29</v>
      </c>
      <c r="AF259" s="85">
        <f>+ROUND(T259*Parámetros!$C$112,0)</f>
        <v>37</v>
      </c>
      <c r="AG259" s="85">
        <f>+ROUND(U259*Parámetros!$C$113,0)</f>
        <v>72</v>
      </c>
      <c r="AH259" s="85">
        <f t="shared" si="25"/>
        <v>163</v>
      </c>
      <c r="AI259" s="165">
        <f t="shared" si="27"/>
        <v>245</v>
      </c>
      <c r="AJ259" s="84">
        <f t="shared" si="22"/>
        <v>2238</v>
      </c>
    </row>
    <row r="260" spans="1:36" x14ac:dyDescent="0.25">
      <c r="A260" s="19">
        <v>44142</v>
      </c>
      <c r="B260" s="162">
        <f t="shared" si="23"/>
        <v>250</v>
      </c>
      <c r="C260" s="81">
        <f>+'Modelo predictivo'!U257</f>
        <v>9346.7558571398258</v>
      </c>
      <c r="D260" s="84">
        <f>+$C260*'Estructura Poblacion'!C$19</f>
        <v>381.28639436791906</v>
      </c>
      <c r="E260" s="84">
        <f>+$C260*'Estructura Poblacion'!D$19</f>
        <v>627.05227481492898</v>
      </c>
      <c r="F260" s="84">
        <f>+$C260*'Estructura Poblacion'!E$19</f>
        <v>1902.9709277867887</v>
      </c>
      <c r="G260" s="84">
        <f>+$C260*'Estructura Poblacion'!F$19</f>
        <v>2171.8527721828195</v>
      </c>
      <c r="H260" s="84">
        <f>+$C260*'Estructura Poblacion'!G$19</f>
        <v>1739.0952547910501</v>
      </c>
      <c r="I260" s="84">
        <f>+$C260*'Estructura Poblacion'!H$19</f>
        <v>1183.6770660599007</v>
      </c>
      <c r="J260" s="84">
        <f>+$C260*'Estructura Poblacion'!I$19</f>
        <v>629.59249063350262</v>
      </c>
      <c r="K260" s="84">
        <f>+$C260*'Estructura Poblacion'!J$19</f>
        <v>346.80296463078048</v>
      </c>
      <c r="L260" s="84">
        <f>+$C260*'Estructura Poblacion'!K$19</f>
        <v>364.42571187213588</v>
      </c>
      <c r="M260" s="164">
        <f>+ROUND(D260*Parámetros!$B$105,0)</f>
        <v>0</v>
      </c>
      <c r="N260" s="164">
        <f>+ROUND(E260*Parámetros!$B$106,0)</f>
        <v>2</v>
      </c>
      <c r="O260" s="164">
        <f>+ROUND(F260*Parámetros!$B$107,0)</f>
        <v>23</v>
      </c>
      <c r="P260" s="164">
        <f>+ROUND(G260*Parámetros!$B$108,0)</f>
        <v>69</v>
      </c>
      <c r="Q260" s="164">
        <f>+ROUND(H260*Parámetros!$B$109,0)</f>
        <v>85</v>
      </c>
      <c r="R260" s="164">
        <f>+ROUND(I260*Parámetros!$B$110,0)</f>
        <v>121</v>
      </c>
      <c r="S260" s="164">
        <f>+ROUND(J260*Parámetros!$B$111,0)</f>
        <v>105</v>
      </c>
      <c r="T260" s="164">
        <f>+ROUND(K260*Parámetros!$B$112,0)</f>
        <v>84</v>
      </c>
      <c r="U260" s="164">
        <f>+ROUND(L260*Parámetros!$B$113,0)</f>
        <v>99</v>
      </c>
      <c r="V260" s="164">
        <f t="shared" si="24"/>
        <v>588</v>
      </c>
      <c r="W260" s="164">
        <f t="shared" si="26"/>
        <v>753</v>
      </c>
      <c r="X260" s="84">
        <f t="shared" si="21"/>
        <v>8060</v>
      </c>
      <c r="Y260" s="85">
        <f>+ROUND(M260*Parámetros!$C$105,0)</f>
        <v>0</v>
      </c>
      <c r="Z260" s="85">
        <f>+ROUND(N260*Parámetros!$C$106,0)</f>
        <v>0</v>
      </c>
      <c r="AA260" s="85">
        <f>+ROUND(O260*Parámetros!$C$107,0)</f>
        <v>1</v>
      </c>
      <c r="AB260" s="85">
        <f>+ROUND(P260*Parámetros!$C$108,0)</f>
        <v>3</v>
      </c>
      <c r="AC260" s="85">
        <f>+ROUND(Q260*Parámetros!$C$109,0)</f>
        <v>5</v>
      </c>
      <c r="AD260" s="85">
        <f>+ROUND(R260*Parámetros!$C$110,0)</f>
        <v>15</v>
      </c>
      <c r="AE260" s="85">
        <f>+ROUND(S260*Parámetros!$C$111,0)</f>
        <v>29</v>
      </c>
      <c r="AF260" s="85">
        <f>+ROUND(T260*Parámetros!$C$112,0)</f>
        <v>36</v>
      </c>
      <c r="AG260" s="85">
        <f>+ROUND(U260*Parámetros!$C$113,0)</f>
        <v>70</v>
      </c>
      <c r="AH260" s="85">
        <f t="shared" si="25"/>
        <v>159</v>
      </c>
      <c r="AI260" s="165">
        <f t="shared" si="27"/>
        <v>205</v>
      </c>
      <c r="AJ260" s="84">
        <f t="shared" si="22"/>
        <v>2192</v>
      </c>
    </row>
    <row r="261" spans="1:36" x14ac:dyDescent="0.25">
      <c r="A261" s="19">
        <v>44143</v>
      </c>
      <c r="B261" s="162">
        <f t="shared" si="23"/>
        <v>251</v>
      </c>
      <c r="C261" s="81">
        <f>+'Modelo predictivo'!U258</f>
        <v>9204.5895943716168</v>
      </c>
      <c r="D261" s="84">
        <f>+$C261*'Estructura Poblacion'!C$19</f>
        <v>375.48694239119436</v>
      </c>
      <c r="E261" s="84">
        <f>+$C261*'Estructura Poblacion'!D$19</f>
        <v>617.51466841616491</v>
      </c>
      <c r="F261" s="84">
        <f>+$C261*'Estructura Poblacion'!E$19</f>
        <v>1874.0263111631141</v>
      </c>
      <c r="G261" s="84">
        <f>+$C261*'Estructura Poblacion'!F$19</f>
        <v>2138.8184021165312</v>
      </c>
      <c r="H261" s="84">
        <f>+$C261*'Estructura Poblacion'!G$19</f>
        <v>1712.6432240810891</v>
      </c>
      <c r="I261" s="84">
        <f>+$C261*'Estructura Poblacion'!H$19</f>
        <v>1165.6730711574737</v>
      </c>
      <c r="J261" s="84">
        <f>+$C261*'Estructura Poblacion'!I$19</f>
        <v>620.01624697973045</v>
      </c>
      <c r="K261" s="84">
        <f>+$C261*'Estructura Poblacion'!J$19</f>
        <v>341.52801339079156</v>
      </c>
      <c r="L261" s="84">
        <f>+$C261*'Estructura Poblacion'!K$19</f>
        <v>358.88271467552784</v>
      </c>
      <c r="M261" s="164">
        <f>+ROUND(D261*Parámetros!$B$105,0)</f>
        <v>0</v>
      </c>
      <c r="N261" s="164">
        <f>+ROUND(E261*Parámetros!$B$106,0)</f>
        <v>2</v>
      </c>
      <c r="O261" s="164">
        <f>+ROUND(F261*Parámetros!$B$107,0)</f>
        <v>22</v>
      </c>
      <c r="P261" s="164">
        <f>+ROUND(G261*Parámetros!$B$108,0)</f>
        <v>68</v>
      </c>
      <c r="Q261" s="164">
        <f>+ROUND(H261*Parámetros!$B$109,0)</f>
        <v>84</v>
      </c>
      <c r="R261" s="164">
        <f>+ROUND(I261*Parámetros!$B$110,0)</f>
        <v>119</v>
      </c>
      <c r="S261" s="164">
        <f>+ROUND(J261*Parámetros!$B$111,0)</f>
        <v>103</v>
      </c>
      <c r="T261" s="164">
        <f>+ROUND(K261*Parámetros!$B$112,0)</f>
        <v>83</v>
      </c>
      <c r="U261" s="164">
        <f>+ROUND(L261*Parámetros!$B$113,0)</f>
        <v>98</v>
      </c>
      <c r="V261" s="164">
        <f t="shared" si="24"/>
        <v>579</v>
      </c>
      <c r="W261" s="164">
        <f t="shared" si="26"/>
        <v>746</v>
      </c>
      <c r="X261" s="84">
        <f t="shared" si="21"/>
        <v>7893</v>
      </c>
      <c r="Y261" s="85">
        <f>+ROUND(M261*Parámetros!$C$105,0)</f>
        <v>0</v>
      </c>
      <c r="Z261" s="85">
        <f>+ROUND(N261*Parámetros!$C$106,0)</f>
        <v>0</v>
      </c>
      <c r="AA261" s="85">
        <f>+ROUND(O261*Parámetros!$C$107,0)</f>
        <v>1</v>
      </c>
      <c r="AB261" s="85">
        <f>+ROUND(P261*Parámetros!$C$108,0)</f>
        <v>3</v>
      </c>
      <c r="AC261" s="85">
        <f>+ROUND(Q261*Parámetros!$C$109,0)</f>
        <v>5</v>
      </c>
      <c r="AD261" s="85">
        <f>+ROUND(R261*Parámetros!$C$110,0)</f>
        <v>15</v>
      </c>
      <c r="AE261" s="85">
        <f>+ROUND(S261*Parámetros!$C$111,0)</f>
        <v>28</v>
      </c>
      <c r="AF261" s="85">
        <f>+ROUND(T261*Parámetros!$C$112,0)</f>
        <v>36</v>
      </c>
      <c r="AG261" s="85">
        <f>+ROUND(U261*Parámetros!$C$113,0)</f>
        <v>69</v>
      </c>
      <c r="AH261" s="85">
        <f t="shared" si="25"/>
        <v>157</v>
      </c>
      <c r="AI261" s="165">
        <f t="shared" si="27"/>
        <v>202</v>
      </c>
      <c r="AJ261" s="84">
        <f t="shared" si="22"/>
        <v>2147</v>
      </c>
    </row>
    <row r="262" spans="1:36" x14ac:dyDescent="0.25">
      <c r="A262" s="19">
        <v>44144</v>
      </c>
      <c r="B262" s="162">
        <f t="shared" si="23"/>
        <v>252</v>
      </c>
      <c r="C262" s="81">
        <f>+'Modelo predictivo'!U259</f>
        <v>22316.968491286039</v>
      </c>
      <c r="D262" s="84">
        <f>+$C262*'Estructura Poblacion'!C$19</f>
        <v>910.38608254273743</v>
      </c>
      <c r="E262" s="84">
        <f>+$C262*'Estructura Poblacion'!D$19</f>
        <v>1497.1939005707845</v>
      </c>
      <c r="F262" s="84">
        <f>+$C262*'Estructura Poblacion'!E$19</f>
        <v>4543.6665816846107</v>
      </c>
      <c r="G262" s="84">
        <f>+$C262*'Estructura Poblacion'!F$19</f>
        <v>5185.6676931912643</v>
      </c>
      <c r="H262" s="84">
        <f>+$C262*'Estructura Poblacion'!G$19</f>
        <v>4152.3855547023431</v>
      </c>
      <c r="I262" s="84">
        <f>+$C262*'Estructura Poblacion'!H$19</f>
        <v>2826.2302119443843</v>
      </c>
      <c r="J262" s="84">
        <f>+$C262*'Estructura Poblacion'!I$19</f>
        <v>1503.2590976563458</v>
      </c>
      <c r="K262" s="84">
        <f>+$C262*'Estructura Poblacion'!J$19</f>
        <v>828.05103210624407</v>
      </c>
      <c r="L262" s="84">
        <f>+$C262*'Estructura Poblacion'!K$19</f>
        <v>870.12833688732508</v>
      </c>
      <c r="M262" s="164">
        <f>+ROUND(D262*Parámetros!$B$105,0)</f>
        <v>1</v>
      </c>
      <c r="N262" s="164">
        <f>+ROUND(E262*Parámetros!$B$106,0)</f>
        <v>4</v>
      </c>
      <c r="O262" s="164">
        <f>+ROUND(F262*Parámetros!$B$107,0)</f>
        <v>55</v>
      </c>
      <c r="P262" s="164">
        <f>+ROUND(G262*Parámetros!$B$108,0)</f>
        <v>166</v>
      </c>
      <c r="Q262" s="164">
        <f>+ROUND(H262*Parámetros!$B$109,0)</f>
        <v>203</v>
      </c>
      <c r="R262" s="164">
        <f>+ROUND(I262*Parámetros!$B$110,0)</f>
        <v>288</v>
      </c>
      <c r="S262" s="164">
        <f>+ROUND(J262*Parámetros!$B$111,0)</f>
        <v>250</v>
      </c>
      <c r="T262" s="164">
        <f>+ROUND(K262*Parámetros!$B$112,0)</f>
        <v>201</v>
      </c>
      <c r="U262" s="164">
        <f>+ROUND(L262*Parámetros!$B$113,0)</f>
        <v>238</v>
      </c>
      <c r="V262" s="164">
        <f t="shared" si="24"/>
        <v>1406</v>
      </c>
      <c r="W262" s="164">
        <f t="shared" si="26"/>
        <v>741</v>
      </c>
      <c r="X262" s="84">
        <f t="shared" si="21"/>
        <v>8558</v>
      </c>
      <c r="Y262" s="85">
        <f>+ROUND(M262*Parámetros!$C$105,0)</f>
        <v>0</v>
      </c>
      <c r="Z262" s="85">
        <f>+ROUND(N262*Parámetros!$C$106,0)</f>
        <v>0</v>
      </c>
      <c r="AA262" s="85">
        <f>+ROUND(O262*Parámetros!$C$107,0)</f>
        <v>3</v>
      </c>
      <c r="AB262" s="85">
        <f>+ROUND(P262*Parámetros!$C$108,0)</f>
        <v>8</v>
      </c>
      <c r="AC262" s="85">
        <f>+ROUND(Q262*Parámetros!$C$109,0)</f>
        <v>13</v>
      </c>
      <c r="AD262" s="85">
        <f>+ROUND(R262*Parámetros!$C$110,0)</f>
        <v>35</v>
      </c>
      <c r="AE262" s="85">
        <f>+ROUND(S262*Parámetros!$C$111,0)</f>
        <v>69</v>
      </c>
      <c r="AF262" s="85">
        <f>+ROUND(T262*Parámetros!$C$112,0)</f>
        <v>87</v>
      </c>
      <c r="AG262" s="85">
        <f>+ROUND(U262*Parámetros!$C$113,0)</f>
        <v>169</v>
      </c>
      <c r="AH262" s="85">
        <f t="shared" si="25"/>
        <v>384</v>
      </c>
      <c r="AI262" s="165">
        <f t="shared" si="27"/>
        <v>202</v>
      </c>
      <c r="AJ262" s="84">
        <f t="shared" si="22"/>
        <v>2329</v>
      </c>
    </row>
    <row r="263" spans="1:36" x14ac:dyDescent="0.25">
      <c r="A263" s="19">
        <v>44145</v>
      </c>
      <c r="B263" s="162">
        <f t="shared" si="23"/>
        <v>253</v>
      </c>
      <c r="C263" s="81">
        <f>+'Modelo predictivo'!U260</f>
        <v>23809.876161374152</v>
      </c>
      <c r="D263" s="84">
        <f>+$C263*'Estructura Poblacion'!C$19</f>
        <v>971.28693320711909</v>
      </c>
      <c r="E263" s="84">
        <f>+$C263*'Estructura Poblacion'!D$19</f>
        <v>1597.3496299945195</v>
      </c>
      <c r="F263" s="84">
        <f>+$C263*'Estructura Poblacion'!E$19</f>
        <v>4847.6180208224405</v>
      </c>
      <c r="G263" s="84">
        <f>+$C263*'Estructura Poblacion'!F$19</f>
        <v>5532.5662012353223</v>
      </c>
      <c r="H263" s="84">
        <f>+$C263*'Estructura Poblacion'!G$19</f>
        <v>4430.1620029775086</v>
      </c>
      <c r="I263" s="84">
        <f>+$C263*'Estructura Poblacion'!H$19</f>
        <v>3015.2926628993159</v>
      </c>
      <c r="J263" s="84">
        <f>+$C263*'Estructura Poblacion'!I$19</f>
        <v>1603.820562261056</v>
      </c>
      <c r="K263" s="84">
        <f>+$C263*'Estructura Poblacion'!J$19</f>
        <v>883.44402768888699</v>
      </c>
      <c r="L263" s="84">
        <f>+$C263*'Estructura Poblacion'!K$19</f>
        <v>928.3361202879837</v>
      </c>
      <c r="M263" s="164">
        <f>+ROUND(D263*Parámetros!$B$105,0)</f>
        <v>1</v>
      </c>
      <c r="N263" s="164">
        <f>+ROUND(E263*Parámetros!$B$106,0)</f>
        <v>5</v>
      </c>
      <c r="O263" s="164">
        <f>+ROUND(F263*Parámetros!$B$107,0)</f>
        <v>58</v>
      </c>
      <c r="P263" s="164">
        <f>+ROUND(G263*Parámetros!$B$108,0)</f>
        <v>177</v>
      </c>
      <c r="Q263" s="164">
        <f>+ROUND(H263*Parámetros!$B$109,0)</f>
        <v>217</v>
      </c>
      <c r="R263" s="164">
        <f>+ROUND(I263*Parámetros!$B$110,0)</f>
        <v>308</v>
      </c>
      <c r="S263" s="164">
        <f>+ROUND(J263*Parámetros!$B$111,0)</f>
        <v>266</v>
      </c>
      <c r="T263" s="164">
        <f>+ROUND(K263*Parámetros!$B$112,0)</f>
        <v>215</v>
      </c>
      <c r="U263" s="164">
        <f>+ROUND(L263*Parámetros!$B$113,0)</f>
        <v>253</v>
      </c>
      <c r="V263" s="164">
        <f t="shared" si="24"/>
        <v>1500</v>
      </c>
      <c r="W263" s="164">
        <f t="shared" si="26"/>
        <v>735</v>
      </c>
      <c r="X263" s="84">
        <f t="shared" si="21"/>
        <v>9323</v>
      </c>
      <c r="Y263" s="85">
        <f>+ROUND(M263*Parámetros!$C$105,0)</f>
        <v>0</v>
      </c>
      <c r="Z263" s="85">
        <f>+ROUND(N263*Parámetros!$C$106,0)</f>
        <v>0</v>
      </c>
      <c r="AA263" s="85">
        <f>+ROUND(O263*Parámetros!$C$107,0)</f>
        <v>3</v>
      </c>
      <c r="AB263" s="85">
        <f>+ROUND(P263*Parámetros!$C$108,0)</f>
        <v>9</v>
      </c>
      <c r="AC263" s="85">
        <f>+ROUND(Q263*Parámetros!$C$109,0)</f>
        <v>14</v>
      </c>
      <c r="AD263" s="85">
        <f>+ROUND(R263*Parámetros!$C$110,0)</f>
        <v>38</v>
      </c>
      <c r="AE263" s="85">
        <f>+ROUND(S263*Parámetros!$C$111,0)</f>
        <v>73</v>
      </c>
      <c r="AF263" s="85">
        <f>+ROUND(T263*Parámetros!$C$112,0)</f>
        <v>93</v>
      </c>
      <c r="AG263" s="85">
        <f>+ROUND(U263*Parámetros!$C$113,0)</f>
        <v>179</v>
      </c>
      <c r="AH263" s="85">
        <f t="shared" si="25"/>
        <v>409</v>
      </c>
      <c r="AI263" s="165">
        <f t="shared" si="27"/>
        <v>199</v>
      </c>
      <c r="AJ263" s="84">
        <f t="shared" si="22"/>
        <v>2539</v>
      </c>
    </row>
    <row r="264" spans="1:36" x14ac:dyDescent="0.25">
      <c r="A264" s="19">
        <v>44146</v>
      </c>
      <c r="B264" s="162">
        <f t="shared" si="23"/>
        <v>254</v>
      </c>
      <c r="C264" s="81">
        <f>+'Modelo predictivo'!U261</f>
        <v>25400.067105673254</v>
      </c>
      <c r="D264" s="84">
        <f>+$C264*'Estructura Poblacion'!C$19</f>
        <v>1036.1563040108044</v>
      </c>
      <c r="E264" s="84">
        <f>+$C264*'Estructura Poblacion'!D$19</f>
        <v>1704.0318697206337</v>
      </c>
      <c r="F264" s="84">
        <f>+$C264*'Estructura Poblacion'!E$19</f>
        <v>5171.3760372811066</v>
      </c>
      <c r="G264" s="84">
        <f>+$C264*'Estructura Poblacion'!F$19</f>
        <v>5902.0698732540823</v>
      </c>
      <c r="H264" s="84">
        <f>+$C264*'Estructura Poblacion'!G$19</f>
        <v>4726.0393713084413</v>
      </c>
      <c r="I264" s="84">
        <f>+$C264*'Estructura Poblacion'!H$19</f>
        <v>3216.6751083373392</v>
      </c>
      <c r="J264" s="84">
        <f>+$C264*'Estructura Poblacion'!I$19</f>
        <v>1710.9349763429575</v>
      </c>
      <c r="K264" s="84">
        <f>+$C264*'Estructura Poblacion'!J$19</f>
        <v>942.44663161275867</v>
      </c>
      <c r="L264" s="84">
        <f>+$C264*'Estructura Poblacion'!K$19</f>
        <v>990.33693380513023</v>
      </c>
      <c r="M264" s="164">
        <f>+ROUND(D264*Parámetros!$B$105,0)</f>
        <v>1</v>
      </c>
      <c r="N264" s="164">
        <f>+ROUND(E264*Parámetros!$B$106,0)</f>
        <v>5</v>
      </c>
      <c r="O264" s="164">
        <f>+ROUND(F264*Parámetros!$B$107,0)</f>
        <v>62</v>
      </c>
      <c r="P264" s="164">
        <f>+ROUND(G264*Parámetros!$B$108,0)</f>
        <v>189</v>
      </c>
      <c r="Q264" s="164">
        <f>+ROUND(H264*Parámetros!$B$109,0)</f>
        <v>232</v>
      </c>
      <c r="R264" s="164">
        <f>+ROUND(I264*Parámetros!$B$110,0)</f>
        <v>328</v>
      </c>
      <c r="S264" s="164">
        <f>+ROUND(J264*Parámetros!$B$111,0)</f>
        <v>284</v>
      </c>
      <c r="T264" s="164">
        <f>+ROUND(K264*Parámetros!$B$112,0)</f>
        <v>229</v>
      </c>
      <c r="U264" s="164">
        <f>+ROUND(L264*Parámetros!$B$113,0)</f>
        <v>270</v>
      </c>
      <c r="V264" s="164">
        <f t="shared" si="24"/>
        <v>1600</v>
      </c>
      <c r="W264" s="164">
        <f t="shared" si="26"/>
        <v>728</v>
      </c>
      <c r="X264" s="84">
        <f t="shared" si="21"/>
        <v>10195</v>
      </c>
      <c r="Y264" s="85">
        <f>+ROUND(M264*Parámetros!$C$105,0)</f>
        <v>0</v>
      </c>
      <c r="Z264" s="85">
        <f>+ROUND(N264*Parámetros!$C$106,0)</f>
        <v>0</v>
      </c>
      <c r="AA264" s="85">
        <f>+ROUND(O264*Parámetros!$C$107,0)</f>
        <v>3</v>
      </c>
      <c r="AB264" s="85">
        <f>+ROUND(P264*Parámetros!$C$108,0)</f>
        <v>9</v>
      </c>
      <c r="AC264" s="85">
        <f>+ROUND(Q264*Parámetros!$C$109,0)</f>
        <v>15</v>
      </c>
      <c r="AD264" s="85">
        <f>+ROUND(R264*Parámetros!$C$110,0)</f>
        <v>40</v>
      </c>
      <c r="AE264" s="85">
        <f>+ROUND(S264*Parámetros!$C$111,0)</f>
        <v>78</v>
      </c>
      <c r="AF264" s="85">
        <f>+ROUND(T264*Parámetros!$C$112,0)</f>
        <v>99</v>
      </c>
      <c r="AG264" s="85">
        <f>+ROUND(U264*Parámetros!$C$113,0)</f>
        <v>191</v>
      </c>
      <c r="AH264" s="85">
        <f t="shared" si="25"/>
        <v>435</v>
      </c>
      <c r="AI264" s="165">
        <f t="shared" si="27"/>
        <v>197</v>
      </c>
      <c r="AJ264" s="84">
        <f t="shared" si="22"/>
        <v>2777</v>
      </c>
    </row>
    <row r="265" spans="1:36" x14ac:dyDescent="0.25">
      <c r="A265" s="19">
        <v>44147</v>
      </c>
      <c r="B265" s="162">
        <f t="shared" si="23"/>
        <v>255</v>
      </c>
      <c r="C265" s="81">
        <f>+'Modelo predictivo'!U262</f>
        <v>27093.519926056266</v>
      </c>
      <c r="D265" s="84">
        <f>+$C265*'Estructura Poblacion'!C$19</f>
        <v>1105.2380827354291</v>
      </c>
      <c r="E265" s="84">
        <f>+$C265*'Estructura Poblacion'!D$19</f>
        <v>1817.6417103480392</v>
      </c>
      <c r="F265" s="84">
        <f>+$C265*'Estructura Poblacion'!E$19</f>
        <v>5516.1578561306633</v>
      </c>
      <c r="G265" s="84">
        <f>+$C265*'Estructura Poblacion'!F$19</f>
        <v>6295.5679231362938</v>
      </c>
      <c r="H265" s="84">
        <f>+$C265*'Estructura Poblacion'!G$19</f>
        <v>5041.1300625765698</v>
      </c>
      <c r="I265" s="84">
        <f>+$C265*'Estructura Poblacion'!H$19</f>
        <v>3431.1346808970125</v>
      </c>
      <c r="J265" s="84">
        <f>+$C265*'Estructura Poblacion'!I$19</f>
        <v>1825.0050553362832</v>
      </c>
      <c r="K265" s="84">
        <f>+$C265*'Estructura Poblacion'!J$19</f>
        <v>1005.2806745200163</v>
      </c>
      <c r="L265" s="84">
        <f>+$C265*'Estructura Poblacion'!K$19</f>
        <v>1056.3638803759593</v>
      </c>
      <c r="M265" s="164">
        <f>+ROUND(D265*Parámetros!$B$105,0)</f>
        <v>1</v>
      </c>
      <c r="N265" s="164">
        <f>+ROUND(E265*Parámetros!$B$106,0)</f>
        <v>5</v>
      </c>
      <c r="O265" s="164">
        <f>+ROUND(F265*Parámetros!$B$107,0)</f>
        <v>66</v>
      </c>
      <c r="P265" s="164">
        <f>+ROUND(G265*Parámetros!$B$108,0)</f>
        <v>201</v>
      </c>
      <c r="Q265" s="164">
        <f>+ROUND(H265*Parámetros!$B$109,0)</f>
        <v>247</v>
      </c>
      <c r="R265" s="164">
        <f>+ROUND(I265*Parámetros!$B$110,0)</f>
        <v>350</v>
      </c>
      <c r="S265" s="164">
        <f>+ROUND(J265*Parámetros!$B$111,0)</f>
        <v>303</v>
      </c>
      <c r="T265" s="164">
        <f>+ROUND(K265*Parámetros!$B$112,0)</f>
        <v>244</v>
      </c>
      <c r="U265" s="164">
        <f>+ROUND(L265*Parámetros!$B$113,0)</f>
        <v>288</v>
      </c>
      <c r="V265" s="164">
        <f t="shared" si="24"/>
        <v>1705</v>
      </c>
      <c r="W265" s="164">
        <f t="shared" si="26"/>
        <v>722</v>
      </c>
      <c r="X265" s="84">
        <f t="shared" si="21"/>
        <v>11178</v>
      </c>
      <c r="Y265" s="85">
        <f>+ROUND(M265*Parámetros!$C$105,0)</f>
        <v>0</v>
      </c>
      <c r="Z265" s="85">
        <f>+ROUND(N265*Parámetros!$C$106,0)</f>
        <v>0</v>
      </c>
      <c r="AA265" s="85">
        <f>+ROUND(O265*Parámetros!$C$107,0)</f>
        <v>3</v>
      </c>
      <c r="AB265" s="85">
        <f>+ROUND(P265*Parámetros!$C$108,0)</f>
        <v>10</v>
      </c>
      <c r="AC265" s="85">
        <f>+ROUND(Q265*Parámetros!$C$109,0)</f>
        <v>16</v>
      </c>
      <c r="AD265" s="85">
        <f>+ROUND(R265*Parámetros!$C$110,0)</f>
        <v>43</v>
      </c>
      <c r="AE265" s="85">
        <f>+ROUND(S265*Parámetros!$C$111,0)</f>
        <v>83</v>
      </c>
      <c r="AF265" s="85">
        <f>+ROUND(T265*Parámetros!$C$112,0)</f>
        <v>105</v>
      </c>
      <c r="AG265" s="85">
        <f>+ROUND(U265*Parámetros!$C$113,0)</f>
        <v>204</v>
      </c>
      <c r="AH265" s="85">
        <f t="shared" si="25"/>
        <v>464</v>
      </c>
      <c r="AI265" s="165">
        <f t="shared" si="27"/>
        <v>196</v>
      </c>
      <c r="AJ265" s="84">
        <f t="shared" si="22"/>
        <v>3045</v>
      </c>
    </row>
    <row r="266" spans="1:36" x14ac:dyDescent="0.25">
      <c r="A266" s="19">
        <v>44148</v>
      </c>
      <c r="B266" s="162">
        <f t="shared" si="23"/>
        <v>256</v>
      </c>
      <c r="C266" s="81">
        <f>+'Modelo predictivo'!U263</f>
        <v>28896.530079111457</v>
      </c>
      <c r="D266" s="84">
        <f>+$C266*'Estructura Poblacion'!C$19</f>
        <v>1178.7890827588246</v>
      </c>
      <c r="E266" s="84">
        <f>+$C266*'Estructura Poblacion'!D$19</f>
        <v>1938.6014995270878</v>
      </c>
      <c r="F266" s="84">
        <f>+$C266*'Estructura Poblacion'!E$19</f>
        <v>5883.245213092865</v>
      </c>
      <c r="G266" s="84">
        <f>+$C266*'Estructura Poblacion'!F$19</f>
        <v>6714.5231905080655</v>
      </c>
      <c r="H266" s="84">
        <f>+$C266*'Estructura Poblacion'!G$19</f>
        <v>5376.6054349351125</v>
      </c>
      <c r="I266" s="84">
        <f>+$C266*'Estructura Poblacion'!H$19</f>
        <v>3659.4686398304016</v>
      </c>
      <c r="J266" s="84">
        <f>+$C266*'Estructura Poblacion'!I$19</f>
        <v>1946.4548578399381</v>
      </c>
      <c r="K266" s="84">
        <f>+$C266*'Estructura Poblacion'!J$19</f>
        <v>1072.1797436618822</v>
      </c>
      <c r="L266" s="84">
        <f>+$C266*'Estructura Poblacion'!K$19</f>
        <v>1126.662416957281</v>
      </c>
      <c r="M266" s="164">
        <f>+ROUND(D266*Parámetros!$B$105,0)</f>
        <v>1</v>
      </c>
      <c r="N266" s="164">
        <f>+ROUND(E266*Parámetros!$B$106,0)</f>
        <v>6</v>
      </c>
      <c r="O266" s="164">
        <f>+ROUND(F266*Parámetros!$B$107,0)</f>
        <v>71</v>
      </c>
      <c r="P266" s="164">
        <f>+ROUND(G266*Parámetros!$B$108,0)</f>
        <v>215</v>
      </c>
      <c r="Q266" s="164">
        <f>+ROUND(H266*Parámetros!$B$109,0)</f>
        <v>263</v>
      </c>
      <c r="R266" s="164">
        <f>+ROUND(I266*Parámetros!$B$110,0)</f>
        <v>373</v>
      </c>
      <c r="S266" s="164">
        <f>+ROUND(J266*Parámetros!$B$111,0)</f>
        <v>323</v>
      </c>
      <c r="T266" s="164">
        <f>+ROUND(K266*Parámetros!$B$112,0)</f>
        <v>261</v>
      </c>
      <c r="U266" s="164">
        <f>+ROUND(L266*Parámetros!$B$113,0)</f>
        <v>308</v>
      </c>
      <c r="V266" s="164">
        <f t="shared" si="24"/>
        <v>1821</v>
      </c>
      <c r="W266" s="164">
        <f t="shared" si="26"/>
        <v>717</v>
      </c>
      <c r="X266" s="84">
        <f t="shared" si="21"/>
        <v>12282</v>
      </c>
      <c r="Y266" s="85">
        <f>+ROUND(M266*Parámetros!$C$105,0)</f>
        <v>0</v>
      </c>
      <c r="Z266" s="85">
        <f>+ROUND(N266*Parámetros!$C$106,0)</f>
        <v>0</v>
      </c>
      <c r="AA266" s="85">
        <f>+ROUND(O266*Parámetros!$C$107,0)</f>
        <v>4</v>
      </c>
      <c r="AB266" s="85">
        <f>+ROUND(P266*Parámetros!$C$108,0)</f>
        <v>11</v>
      </c>
      <c r="AC266" s="85">
        <f>+ROUND(Q266*Parámetros!$C$109,0)</f>
        <v>17</v>
      </c>
      <c r="AD266" s="85">
        <f>+ROUND(R266*Parámetros!$C$110,0)</f>
        <v>46</v>
      </c>
      <c r="AE266" s="85">
        <f>+ROUND(S266*Parámetros!$C$111,0)</f>
        <v>89</v>
      </c>
      <c r="AF266" s="85">
        <f>+ROUND(T266*Parámetros!$C$112,0)</f>
        <v>113</v>
      </c>
      <c r="AG266" s="85">
        <f>+ROUND(U266*Parámetros!$C$113,0)</f>
        <v>218</v>
      </c>
      <c r="AH266" s="85">
        <f t="shared" si="25"/>
        <v>498</v>
      </c>
      <c r="AI266" s="165">
        <f t="shared" si="27"/>
        <v>195</v>
      </c>
      <c r="AJ266" s="84">
        <f t="shared" si="22"/>
        <v>3348</v>
      </c>
    </row>
    <row r="267" spans="1:36" x14ac:dyDescent="0.25">
      <c r="A267" s="19">
        <v>44149</v>
      </c>
      <c r="B267" s="162">
        <f t="shared" si="23"/>
        <v>257</v>
      </c>
      <c r="C267" s="81">
        <f>+'Modelo predictivo'!U264</f>
        <v>30815.719390712678</v>
      </c>
      <c r="D267" s="84">
        <f>+$C267*'Estructura Poblacion'!C$19</f>
        <v>1257.0794311871402</v>
      </c>
      <c r="E267" s="84">
        <f>+$C267*'Estructura Poblacion'!D$19</f>
        <v>2067.3554802701242</v>
      </c>
      <c r="F267" s="84">
        <f>+$C267*'Estructura Poblacion'!E$19</f>
        <v>6273.9862916785905</v>
      </c>
      <c r="G267" s="84">
        <f>+$C267*'Estructura Poblacion'!F$19</f>
        <v>7160.4743515797154</v>
      </c>
      <c r="H267" s="84">
        <f>+$C267*'Estructura Poblacion'!G$19</f>
        <v>5733.6975721285544</v>
      </c>
      <c r="I267" s="84">
        <f>+$C267*'Estructura Poblacion'!H$19</f>
        <v>3902.5155759322301</v>
      </c>
      <c r="J267" s="84">
        <f>+$C267*'Estructura Poblacion'!I$19</f>
        <v>2075.730426513876</v>
      </c>
      <c r="K267" s="84">
        <f>+$C267*'Estructura Poblacion'!J$19</f>
        <v>1143.3895359282101</v>
      </c>
      <c r="L267" s="84">
        <f>+$C267*'Estructura Poblacion'!K$19</f>
        <v>1201.4907254942382</v>
      </c>
      <c r="M267" s="164">
        <f>+ROUND(D267*Parámetros!$B$105,0)</f>
        <v>1</v>
      </c>
      <c r="N267" s="164">
        <f>+ROUND(E267*Parámetros!$B$106,0)</f>
        <v>6</v>
      </c>
      <c r="O267" s="164">
        <f>+ROUND(F267*Parámetros!$B$107,0)</f>
        <v>75</v>
      </c>
      <c r="P267" s="164">
        <f>+ROUND(G267*Parámetros!$B$108,0)</f>
        <v>229</v>
      </c>
      <c r="Q267" s="164">
        <f>+ROUND(H267*Parámetros!$B$109,0)</f>
        <v>281</v>
      </c>
      <c r="R267" s="164">
        <f>+ROUND(I267*Parámetros!$B$110,0)</f>
        <v>398</v>
      </c>
      <c r="S267" s="164">
        <f>+ROUND(J267*Parámetros!$B$111,0)</f>
        <v>345</v>
      </c>
      <c r="T267" s="164">
        <f>+ROUND(K267*Parámetros!$B$112,0)</f>
        <v>278</v>
      </c>
      <c r="U267" s="164">
        <f>+ROUND(L267*Parámetros!$B$113,0)</f>
        <v>328</v>
      </c>
      <c r="V267" s="164">
        <f t="shared" si="24"/>
        <v>1941</v>
      </c>
      <c r="W267" s="164">
        <f t="shared" si="26"/>
        <v>635</v>
      </c>
      <c r="X267" s="84">
        <f t="shared" si="21"/>
        <v>13588</v>
      </c>
      <c r="Y267" s="85">
        <f>+ROUND(M267*Parámetros!$C$105,0)</f>
        <v>0</v>
      </c>
      <c r="Z267" s="85">
        <f>+ROUND(N267*Parámetros!$C$106,0)</f>
        <v>0</v>
      </c>
      <c r="AA267" s="85">
        <f>+ROUND(O267*Parámetros!$C$107,0)</f>
        <v>4</v>
      </c>
      <c r="AB267" s="85">
        <f>+ROUND(P267*Parámetros!$C$108,0)</f>
        <v>11</v>
      </c>
      <c r="AC267" s="85">
        <f>+ROUND(Q267*Parámetros!$C$109,0)</f>
        <v>18</v>
      </c>
      <c r="AD267" s="85">
        <f>+ROUND(R267*Parámetros!$C$110,0)</f>
        <v>49</v>
      </c>
      <c r="AE267" s="85">
        <f>+ROUND(S267*Parámetros!$C$111,0)</f>
        <v>95</v>
      </c>
      <c r="AF267" s="85">
        <f>+ROUND(T267*Parámetros!$C$112,0)</f>
        <v>120</v>
      </c>
      <c r="AG267" s="85">
        <f>+ROUND(U267*Parámetros!$C$113,0)</f>
        <v>233</v>
      </c>
      <c r="AH267" s="85">
        <f t="shared" si="25"/>
        <v>530</v>
      </c>
      <c r="AI267" s="165">
        <f t="shared" si="27"/>
        <v>173</v>
      </c>
      <c r="AJ267" s="84">
        <f t="shared" si="22"/>
        <v>3705</v>
      </c>
    </row>
    <row r="268" spans="1:36" x14ac:dyDescent="0.25">
      <c r="A268" s="19">
        <v>44150</v>
      </c>
      <c r="B268" s="162">
        <f t="shared" si="23"/>
        <v>258</v>
      </c>
      <c r="C268" s="81">
        <f>+'Modelo predictivo'!U265</f>
        <v>32858.044692762196</v>
      </c>
      <c r="D268" s="84">
        <f>+$C268*'Estructura Poblacion'!C$19</f>
        <v>1340.3929211773584</v>
      </c>
      <c r="E268" s="84">
        <f>+$C268*'Estructura Poblacion'!D$19</f>
        <v>2204.370370370626</v>
      </c>
      <c r="F268" s="84">
        <f>+$C268*'Estructura Poblacion'!E$19</f>
        <v>6689.7974816022888</v>
      </c>
      <c r="G268" s="84">
        <f>+$C268*'Estructura Poblacion'!F$19</f>
        <v>7635.0379260168347</v>
      </c>
      <c r="H268" s="84">
        <f>+$C268*'Estructura Poblacion'!G$19</f>
        <v>6113.7008904800077</v>
      </c>
      <c r="I268" s="84">
        <f>+$C268*'Estructura Poblacion'!H$19</f>
        <v>4161.156505300597</v>
      </c>
      <c r="J268" s="84">
        <f>+$C268*'Estructura Poblacion'!I$19</f>
        <v>2213.3003698454918</v>
      </c>
      <c r="K268" s="84">
        <f>+$C268*'Estructura Poblacion'!J$19</f>
        <v>1219.1681783060551</v>
      </c>
      <c r="L268" s="84">
        <f>+$C268*'Estructura Poblacion'!K$19</f>
        <v>1281.1200496629369</v>
      </c>
      <c r="M268" s="164">
        <f>+ROUND(D268*Parámetros!$B$105,0)</f>
        <v>1</v>
      </c>
      <c r="N268" s="164">
        <f>+ROUND(E268*Parámetros!$B$106,0)</f>
        <v>7</v>
      </c>
      <c r="O268" s="164">
        <f>+ROUND(F268*Parámetros!$B$107,0)</f>
        <v>80</v>
      </c>
      <c r="P268" s="164">
        <f>+ROUND(G268*Parámetros!$B$108,0)</f>
        <v>244</v>
      </c>
      <c r="Q268" s="164">
        <f>+ROUND(H268*Parámetros!$B$109,0)</f>
        <v>300</v>
      </c>
      <c r="R268" s="164">
        <f>+ROUND(I268*Parámetros!$B$110,0)</f>
        <v>424</v>
      </c>
      <c r="S268" s="164">
        <f>+ROUND(J268*Parámetros!$B$111,0)</f>
        <v>367</v>
      </c>
      <c r="T268" s="164">
        <f>+ROUND(K268*Parámetros!$B$112,0)</f>
        <v>296</v>
      </c>
      <c r="U268" s="164">
        <f>+ROUND(L268*Parámetros!$B$113,0)</f>
        <v>350</v>
      </c>
      <c r="V268" s="164">
        <f t="shared" si="24"/>
        <v>2069</v>
      </c>
      <c r="W268" s="164">
        <f t="shared" si="26"/>
        <v>626</v>
      </c>
      <c r="X268" s="84">
        <f t="shared" ref="X268:X314" si="28">+X267+V268-W268</f>
        <v>15031</v>
      </c>
      <c r="Y268" s="85">
        <f>+ROUND(M268*Parámetros!$C$105,0)</f>
        <v>0</v>
      </c>
      <c r="Z268" s="85">
        <f>+ROUND(N268*Parámetros!$C$106,0)</f>
        <v>0</v>
      </c>
      <c r="AA268" s="85">
        <f>+ROUND(O268*Parámetros!$C$107,0)</f>
        <v>4</v>
      </c>
      <c r="AB268" s="85">
        <f>+ROUND(P268*Parámetros!$C$108,0)</f>
        <v>12</v>
      </c>
      <c r="AC268" s="85">
        <f>+ROUND(Q268*Parámetros!$C$109,0)</f>
        <v>19</v>
      </c>
      <c r="AD268" s="85">
        <f>+ROUND(R268*Parámetros!$C$110,0)</f>
        <v>52</v>
      </c>
      <c r="AE268" s="85">
        <f>+ROUND(S268*Parámetros!$C$111,0)</f>
        <v>101</v>
      </c>
      <c r="AF268" s="85">
        <f>+ROUND(T268*Parámetros!$C$112,0)</f>
        <v>128</v>
      </c>
      <c r="AG268" s="85">
        <f>+ROUND(U268*Parámetros!$C$113,0)</f>
        <v>248</v>
      </c>
      <c r="AH268" s="85">
        <f t="shared" si="25"/>
        <v>564</v>
      </c>
      <c r="AI268" s="165">
        <f t="shared" si="27"/>
        <v>171</v>
      </c>
      <c r="AJ268" s="84">
        <f t="shared" ref="AJ268:AJ314" si="29">+AJ267+AH268-AI268</f>
        <v>4098</v>
      </c>
    </row>
    <row r="269" spans="1:36" x14ac:dyDescent="0.25">
      <c r="A269" s="19">
        <v>44151</v>
      </c>
      <c r="B269" s="162">
        <f t="shared" ref="B269:B314" si="30">+B268+1</f>
        <v>259</v>
      </c>
      <c r="C269" s="81">
        <f>+'Modelo predictivo'!U266</f>
        <v>35030.8053458184</v>
      </c>
      <c r="D269" s="84">
        <f>+$C269*'Estructura Poblacion'!C$19</f>
        <v>1429.0273188112126</v>
      </c>
      <c r="E269" s="84">
        <f>+$C269*'Estructura Poblacion'!D$19</f>
        <v>2350.1358670789332</v>
      </c>
      <c r="F269" s="84">
        <f>+$C269*'Estructura Poblacion'!E$19</f>
        <v>7132.1649103659884</v>
      </c>
      <c r="G269" s="84">
        <f>+$C269*'Estructura Poblacion'!F$19</f>
        <v>8139.9100249307239</v>
      </c>
      <c r="H269" s="84">
        <f>+$C269*'Estructura Poblacion'!G$19</f>
        <v>6517.9735385817885</v>
      </c>
      <c r="I269" s="84">
        <f>+$C269*'Estructura Poblacion'!H$19</f>
        <v>4436.3158220056948</v>
      </c>
      <c r="J269" s="84">
        <f>+$C269*'Estructura Poblacion'!I$19</f>
        <v>2359.6563688698138</v>
      </c>
      <c r="K269" s="84">
        <f>+$C269*'Estructura Poblacion'!J$19</f>
        <v>1299.7865070000053</v>
      </c>
      <c r="L269" s="84">
        <f>+$C269*'Estructura Poblacion'!K$19</f>
        <v>1365.8349881742413</v>
      </c>
      <c r="M269" s="164">
        <f>+ROUND(D269*Parámetros!$B$105,0)</f>
        <v>1</v>
      </c>
      <c r="N269" s="164">
        <f>+ROUND(E269*Parámetros!$B$106,0)</f>
        <v>7</v>
      </c>
      <c r="O269" s="164">
        <f>+ROUND(F269*Parámetros!$B$107,0)</f>
        <v>86</v>
      </c>
      <c r="P269" s="164">
        <f>+ROUND(G269*Parámetros!$B$108,0)</f>
        <v>260</v>
      </c>
      <c r="Q269" s="164">
        <f>+ROUND(H269*Parámetros!$B$109,0)</f>
        <v>319</v>
      </c>
      <c r="R269" s="164">
        <f>+ROUND(I269*Parámetros!$B$110,0)</f>
        <v>453</v>
      </c>
      <c r="S269" s="164">
        <f>+ROUND(J269*Parámetros!$B$111,0)</f>
        <v>392</v>
      </c>
      <c r="T269" s="164">
        <f>+ROUND(K269*Parámetros!$B$112,0)</f>
        <v>316</v>
      </c>
      <c r="U269" s="164">
        <f>+ROUND(L269*Parámetros!$B$113,0)</f>
        <v>373</v>
      </c>
      <c r="V269" s="164">
        <f t="shared" ref="V269:V314" si="31">+SUM(M269:U269)</f>
        <v>2207</v>
      </c>
      <c r="W269" s="164">
        <f t="shared" si="26"/>
        <v>615</v>
      </c>
      <c r="X269" s="84">
        <f t="shared" si="28"/>
        <v>16623</v>
      </c>
      <c r="Y269" s="85">
        <f>+ROUND(M269*Parámetros!$C$105,0)</f>
        <v>0</v>
      </c>
      <c r="Z269" s="85">
        <f>+ROUND(N269*Parámetros!$C$106,0)</f>
        <v>0</v>
      </c>
      <c r="AA269" s="85">
        <f>+ROUND(O269*Parámetros!$C$107,0)</f>
        <v>4</v>
      </c>
      <c r="AB269" s="85">
        <f>+ROUND(P269*Parámetros!$C$108,0)</f>
        <v>13</v>
      </c>
      <c r="AC269" s="85">
        <f>+ROUND(Q269*Parámetros!$C$109,0)</f>
        <v>20</v>
      </c>
      <c r="AD269" s="85">
        <f>+ROUND(R269*Parámetros!$C$110,0)</f>
        <v>55</v>
      </c>
      <c r="AE269" s="85">
        <f>+ROUND(S269*Parámetros!$C$111,0)</f>
        <v>107</v>
      </c>
      <c r="AF269" s="85">
        <f>+ROUND(T269*Parámetros!$C$112,0)</f>
        <v>137</v>
      </c>
      <c r="AG269" s="85">
        <f>+ROUND(U269*Parámetros!$C$113,0)</f>
        <v>264</v>
      </c>
      <c r="AH269" s="85">
        <f t="shared" ref="AH269:AH314" si="32">+SUM(Y269:AG269)</f>
        <v>600</v>
      </c>
      <c r="AI269" s="165">
        <f t="shared" si="27"/>
        <v>168</v>
      </c>
      <c r="AJ269" s="84">
        <f t="shared" si="29"/>
        <v>4530</v>
      </c>
    </row>
    <row r="270" spans="1:36" x14ac:dyDescent="0.25">
      <c r="A270" s="19">
        <v>44152</v>
      </c>
      <c r="B270" s="162">
        <f t="shared" si="30"/>
        <v>260</v>
      </c>
      <c r="C270" s="81">
        <f>+'Modelo predictivo'!U267</f>
        <v>37341.649378284812</v>
      </c>
      <c r="D270" s="84">
        <f>+$C270*'Estructura Poblacion'!C$19</f>
        <v>1523.2946135338716</v>
      </c>
      <c r="E270" s="84">
        <f>+$C270*'Estructura Poblacion'!D$19</f>
        <v>2505.1650589662645</v>
      </c>
      <c r="F270" s="84">
        <f>+$C270*'Estructura Poblacion'!E$19</f>
        <v>7602.6456931794201</v>
      </c>
      <c r="G270" s="84">
        <f>+$C270*'Estructura Poblacion'!F$19</f>
        <v>8676.8677774070038</v>
      </c>
      <c r="H270" s="84">
        <f>+$C270*'Estructura Poblacion'!G$19</f>
        <v>6947.9385395777945</v>
      </c>
      <c r="I270" s="84">
        <f>+$C270*'Estructura Poblacion'!H$19</f>
        <v>4728.9620755592659</v>
      </c>
      <c r="J270" s="84">
        <f>+$C270*'Estructura Poblacion'!I$19</f>
        <v>2515.3135907019996</v>
      </c>
      <c r="K270" s="84">
        <f>+$C270*'Estructura Poblacion'!J$19</f>
        <v>1385.5282952212647</v>
      </c>
      <c r="L270" s="84">
        <f>+$C270*'Estructura Poblacion'!K$19</f>
        <v>1455.9337341379287</v>
      </c>
      <c r="M270" s="164">
        <f>+ROUND(D270*Parámetros!$B$105,0)</f>
        <v>2</v>
      </c>
      <c r="N270" s="164">
        <f>+ROUND(E270*Parámetros!$B$106,0)</f>
        <v>8</v>
      </c>
      <c r="O270" s="164">
        <f>+ROUND(F270*Parámetros!$B$107,0)</f>
        <v>91</v>
      </c>
      <c r="P270" s="164">
        <f>+ROUND(G270*Parámetros!$B$108,0)</f>
        <v>278</v>
      </c>
      <c r="Q270" s="164">
        <f>+ROUND(H270*Parámetros!$B$109,0)</f>
        <v>340</v>
      </c>
      <c r="R270" s="164">
        <f>+ROUND(I270*Parámetros!$B$110,0)</f>
        <v>482</v>
      </c>
      <c r="S270" s="164">
        <f>+ROUND(J270*Parámetros!$B$111,0)</f>
        <v>418</v>
      </c>
      <c r="T270" s="164">
        <f>+ROUND(K270*Parámetros!$B$112,0)</f>
        <v>337</v>
      </c>
      <c r="U270" s="164">
        <f>+ROUND(L270*Parámetros!$B$113,0)</f>
        <v>397</v>
      </c>
      <c r="V270" s="164">
        <f t="shared" si="31"/>
        <v>2353</v>
      </c>
      <c r="W270" s="164">
        <f t="shared" si="26"/>
        <v>608</v>
      </c>
      <c r="X270" s="84">
        <f t="shared" si="28"/>
        <v>18368</v>
      </c>
      <c r="Y270" s="85">
        <f>+ROUND(M270*Parámetros!$C$105,0)</f>
        <v>0</v>
      </c>
      <c r="Z270" s="85">
        <f>+ROUND(N270*Parámetros!$C$106,0)</f>
        <v>0</v>
      </c>
      <c r="AA270" s="85">
        <f>+ROUND(O270*Parámetros!$C$107,0)</f>
        <v>5</v>
      </c>
      <c r="AB270" s="85">
        <f>+ROUND(P270*Parámetros!$C$108,0)</f>
        <v>14</v>
      </c>
      <c r="AC270" s="85">
        <f>+ROUND(Q270*Parámetros!$C$109,0)</f>
        <v>21</v>
      </c>
      <c r="AD270" s="85">
        <f>+ROUND(R270*Parámetros!$C$110,0)</f>
        <v>59</v>
      </c>
      <c r="AE270" s="85">
        <f>+ROUND(S270*Parámetros!$C$111,0)</f>
        <v>115</v>
      </c>
      <c r="AF270" s="85">
        <f>+ROUND(T270*Parámetros!$C$112,0)</f>
        <v>146</v>
      </c>
      <c r="AG270" s="85">
        <f>+ROUND(U270*Parámetros!$C$113,0)</f>
        <v>281</v>
      </c>
      <c r="AH270" s="85">
        <f t="shared" si="32"/>
        <v>641</v>
      </c>
      <c r="AI270" s="165">
        <f t="shared" si="27"/>
        <v>167</v>
      </c>
      <c r="AJ270" s="84">
        <f t="shared" si="29"/>
        <v>5004</v>
      </c>
    </row>
    <row r="271" spans="1:36" x14ac:dyDescent="0.25">
      <c r="A271" s="19">
        <v>44153</v>
      </c>
      <c r="B271" s="162">
        <f t="shared" si="30"/>
        <v>261</v>
      </c>
      <c r="C271" s="81">
        <f>+'Modelo predictivo'!U268</f>
        <v>39798.577936880291</v>
      </c>
      <c r="D271" s="84">
        <f>+$C271*'Estructura Poblacion'!C$19</f>
        <v>1623.5211997039637</v>
      </c>
      <c r="E271" s="84">
        <f>+$C271*'Estructura Poblacion'!D$19</f>
        <v>2669.9947244964924</v>
      </c>
      <c r="F271" s="84">
        <f>+$C271*'Estructura Poblacion'!E$19</f>
        <v>8102.8688390621473</v>
      </c>
      <c r="G271" s="84">
        <f>+$C271*'Estructura Poblacion'!F$19</f>
        <v>9247.7703646361952</v>
      </c>
      <c r="H271" s="84">
        <f>+$C271*'Estructura Poblacion'!G$19</f>
        <v>7405.0846192360186</v>
      </c>
      <c r="I271" s="84">
        <f>+$C271*'Estructura Poblacion'!H$19</f>
        <v>5040.1085345240144</v>
      </c>
      <c r="J271" s="84">
        <f>+$C271*'Estructura Poblacion'!I$19</f>
        <v>2680.8109883186376</v>
      </c>
      <c r="K271" s="84">
        <f>+$C271*'Estructura Poblacion'!J$19</f>
        <v>1476.6904183183456</v>
      </c>
      <c r="L271" s="84">
        <f>+$C271*'Estructura Poblacion'!K$19</f>
        <v>1551.7282485844767</v>
      </c>
      <c r="M271" s="164">
        <f>+ROUND(D271*Parámetros!$B$105,0)</f>
        <v>2</v>
      </c>
      <c r="N271" s="164">
        <f>+ROUND(E271*Parámetros!$B$106,0)</f>
        <v>8</v>
      </c>
      <c r="O271" s="164">
        <f>+ROUND(F271*Parámetros!$B$107,0)</f>
        <v>97</v>
      </c>
      <c r="P271" s="164">
        <f>+ROUND(G271*Parámetros!$B$108,0)</f>
        <v>296</v>
      </c>
      <c r="Q271" s="164">
        <f>+ROUND(H271*Parámetros!$B$109,0)</f>
        <v>363</v>
      </c>
      <c r="R271" s="164">
        <f>+ROUND(I271*Parámetros!$B$110,0)</f>
        <v>514</v>
      </c>
      <c r="S271" s="164">
        <f>+ROUND(J271*Parámetros!$B$111,0)</f>
        <v>445</v>
      </c>
      <c r="T271" s="164">
        <f>+ROUND(K271*Parámetros!$B$112,0)</f>
        <v>359</v>
      </c>
      <c r="U271" s="164">
        <f>+ROUND(L271*Parámetros!$B$113,0)</f>
        <v>424</v>
      </c>
      <c r="V271" s="164">
        <f t="shared" si="31"/>
        <v>2508</v>
      </c>
      <c r="W271" s="164">
        <f t="shared" si="26"/>
        <v>599</v>
      </c>
      <c r="X271" s="84">
        <f t="shared" si="28"/>
        <v>20277</v>
      </c>
      <c r="Y271" s="85">
        <f>+ROUND(M271*Parámetros!$C$105,0)</f>
        <v>0</v>
      </c>
      <c r="Z271" s="85">
        <f>+ROUND(N271*Parámetros!$C$106,0)</f>
        <v>0</v>
      </c>
      <c r="AA271" s="85">
        <f>+ROUND(O271*Parámetros!$C$107,0)</f>
        <v>5</v>
      </c>
      <c r="AB271" s="85">
        <f>+ROUND(P271*Parámetros!$C$108,0)</f>
        <v>15</v>
      </c>
      <c r="AC271" s="85">
        <f>+ROUND(Q271*Parámetros!$C$109,0)</f>
        <v>23</v>
      </c>
      <c r="AD271" s="85">
        <f>+ROUND(R271*Parámetros!$C$110,0)</f>
        <v>63</v>
      </c>
      <c r="AE271" s="85">
        <f>+ROUND(S271*Parámetros!$C$111,0)</f>
        <v>122</v>
      </c>
      <c r="AF271" s="85">
        <f>+ROUND(T271*Parámetros!$C$112,0)</f>
        <v>155</v>
      </c>
      <c r="AG271" s="85">
        <f>+ROUND(U271*Parámetros!$C$113,0)</f>
        <v>301</v>
      </c>
      <c r="AH271" s="85">
        <f t="shared" si="32"/>
        <v>684</v>
      </c>
      <c r="AI271" s="165">
        <f t="shared" si="27"/>
        <v>163</v>
      </c>
      <c r="AJ271" s="84">
        <f t="shared" si="29"/>
        <v>5525</v>
      </c>
    </row>
    <row r="272" spans="1:36" x14ac:dyDescent="0.25">
      <c r="A272" s="19">
        <v>44154</v>
      </c>
      <c r="B272" s="162">
        <f t="shared" si="30"/>
        <v>262</v>
      </c>
      <c r="C272" s="81">
        <f>+'Modelo predictivo'!U269</f>
        <v>42409.947703585029</v>
      </c>
      <c r="D272" s="84">
        <f>+$C272*'Estructura Poblacion'!C$19</f>
        <v>1730.0479751891351</v>
      </c>
      <c r="E272" s="84">
        <f>+$C272*'Estructura Poblacion'!D$19</f>
        <v>2845.1854941734714</v>
      </c>
      <c r="F272" s="84">
        <f>+$C272*'Estructura Poblacion'!E$19</f>
        <v>8634.5357429263877</v>
      </c>
      <c r="G272" s="84">
        <f>+$C272*'Estructura Poblacion'!F$19</f>
        <v>9854.5595815257875</v>
      </c>
      <c r="H272" s="84">
        <f>+$C272*'Estructura Poblacion'!G$19</f>
        <v>7890.9666556553084</v>
      </c>
      <c r="I272" s="84">
        <f>+$C272*'Estructura Poblacion'!H$19</f>
        <v>5370.8134925966506</v>
      </c>
      <c r="J272" s="84">
        <f>+$C272*'Estructura Poblacion'!I$19</f>
        <v>2856.7114633619399</v>
      </c>
      <c r="K272" s="84">
        <f>+$C272*'Estructura Poblacion'!J$19</f>
        <v>1573.582943455674</v>
      </c>
      <c r="L272" s="84">
        <f>+$C272*'Estructura Poblacion'!K$19</f>
        <v>1653.5443547006751</v>
      </c>
      <c r="M272" s="164">
        <f>+ROUND(D272*Parámetros!$B$105,0)</f>
        <v>2</v>
      </c>
      <c r="N272" s="164">
        <f>+ROUND(E272*Parámetros!$B$106,0)</f>
        <v>9</v>
      </c>
      <c r="O272" s="164">
        <f>+ROUND(F272*Parámetros!$B$107,0)</f>
        <v>104</v>
      </c>
      <c r="P272" s="164">
        <f>+ROUND(G272*Parámetros!$B$108,0)</f>
        <v>315</v>
      </c>
      <c r="Q272" s="164">
        <f>+ROUND(H272*Parámetros!$B$109,0)</f>
        <v>387</v>
      </c>
      <c r="R272" s="164">
        <f>+ROUND(I272*Parámetros!$B$110,0)</f>
        <v>548</v>
      </c>
      <c r="S272" s="164">
        <f>+ROUND(J272*Parámetros!$B$111,0)</f>
        <v>474</v>
      </c>
      <c r="T272" s="164">
        <f>+ROUND(K272*Parámetros!$B$112,0)</f>
        <v>382</v>
      </c>
      <c r="U272" s="164">
        <f>+ROUND(L272*Parámetros!$B$113,0)</f>
        <v>451</v>
      </c>
      <c r="V272" s="164">
        <f t="shared" si="31"/>
        <v>2672</v>
      </c>
      <c r="W272" s="164">
        <f t="shared" si="26"/>
        <v>588</v>
      </c>
      <c r="X272" s="84">
        <f t="shared" si="28"/>
        <v>22361</v>
      </c>
      <c r="Y272" s="85">
        <f>+ROUND(M272*Parámetros!$C$105,0)</f>
        <v>0</v>
      </c>
      <c r="Z272" s="85">
        <f>+ROUND(N272*Parámetros!$C$106,0)</f>
        <v>0</v>
      </c>
      <c r="AA272" s="85">
        <f>+ROUND(O272*Parámetros!$C$107,0)</f>
        <v>5</v>
      </c>
      <c r="AB272" s="85">
        <f>+ROUND(P272*Parámetros!$C$108,0)</f>
        <v>16</v>
      </c>
      <c r="AC272" s="85">
        <f>+ROUND(Q272*Parámetros!$C$109,0)</f>
        <v>24</v>
      </c>
      <c r="AD272" s="85">
        <f>+ROUND(R272*Parámetros!$C$110,0)</f>
        <v>67</v>
      </c>
      <c r="AE272" s="85">
        <f>+ROUND(S272*Parámetros!$C$111,0)</f>
        <v>130</v>
      </c>
      <c r="AF272" s="85">
        <f>+ROUND(T272*Parámetros!$C$112,0)</f>
        <v>165</v>
      </c>
      <c r="AG272" s="85">
        <f>+ROUND(U272*Parámetros!$C$113,0)</f>
        <v>320</v>
      </c>
      <c r="AH272" s="85">
        <f t="shared" si="32"/>
        <v>727</v>
      </c>
      <c r="AI272" s="165">
        <f t="shared" si="27"/>
        <v>159</v>
      </c>
      <c r="AJ272" s="84">
        <f t="shared" si="29"/>
        <v>6093</v>
      </c>
    </row>
    <row r="273" spans="1:36" x14ac:dyDescent="0.25">
      <c r="A273" s="19">
        <v>44155</v>
      </c>
      <c r="B273" s="162">
        <f t="shared" si="30"/>
        <v>263</v>
      </c>
      <c r="C273" s="81">
        <f>+'Modelo predictivo'!U270</f>
        <v>45184.470892101526</v>
      </c>
      <c r="D273" s="84">
        <f>+$C273*'Estructura Poblacion'!C$19</f>
        <v>1843.2303412216804</v>
      </c>
      <c r="E273" s="84">
        <f>+$C273*'Estructura Poblacion'!D$19</f>
        <v>3031.3218503036101</v>
      </c>
      <c r="F273" s="84">
        <f>+$C273*'Estructura Poblacion'!E$19</f>
        <v>9199.4201848564753</v>
      </c>
      <c r="G273" s="84">
        <f>+$C273*'Estructura Poblacion'!F$19</f>
        <v>10499.259835877892</v>
      </c>
      <c r="H273" s="84">
        <f>+$C273*'Estructura Poblacion'!G$19</f>
        <v>8407.2056786068824</v>
      </c>
      <c r="I273" s="84">
        <f>+$C273*'Estructura Poblacion'!H$19</f>
        <v>5722.180268159711</v>
      </c>
      <c r="J273" s="84">
        <f>+$C273*'Estructura Poblacion'!I$19</f>
        <v>3043.6018659013562</v>
      </c>
      <c r="K273" s="84">
        <f>+$C273*'Estructura Poblacion'!J$19</f>
        <v>1676.529129482278</v>
      </c>
      <c r="L273" s="84">
        <f>+$C273*'Estructura Poblacion'!K$19</f>
        <v>1761.7217376916415</v>
      </c>
      <c r="M273" s="164">
        <f>+ROUND(D273*Parámetros!$B$105,0)</f>
        <v>2</v>
      </c>
      <c r="N273" s="164">
        <f>+ROUND(E273*Parámetros!$B$106,0)</f>
        <v>9</v>
      </c>
      <c r="O273" s="164">
        <f>+ROUND(F273*Parámetros!$B$107,0)</f>
        <v>110</v>
      </c>
      <c r="P273" s="164">
        <f>+ROUND(G273*Parámetros!$B$108,0)</f>
        <v>336</v>
      </c>
      <c r="Q273" s="164">
        <f>+ROUND(H273*Parámetros!$B$109,0)</f>
        <v>412</v>
      </c>
      <c r="R273" s="164">
        <f>+ROUND(I273*Parámetros!$B$110,0)</f>
        <v>584</v>
      </c>
      <c r="S273" s="164">
        <f>+ROUND(J273*Parámetros!$B$111,0)</f>
        <v>505</v>
      </c>
      <c r="T273" s="164">
        <f>+ROUND(K273*Parámetros!$B$112,0)</f>
        <v>407</v>
      </c>
      <c r="U273" s="164">
        <f>+ROUND(L273*Parámetros!$B$113,0)</f>
        <v>481</v>
      </c>
      <c r="V273" s="164">
        <f t="shared" si="31"/>
        <v>2846</v>
      </c>
      <c r="W273" s="164">
        <f t="shared" si="26"/>
        <v>579</v>
      </c>
      <c r="X273" s="84">
        <f t="shared" si="28"/>
        <v>24628</v>
      </c>
      <c r="Y273" s="85">
        <f>+ROUND(M273*Parámetros!$C$105,0)</f>
        <v>0</v>
      </c>
      <c r="Z273" s="85">
        <f>+ROUND(N273*Parámetros!$C$106,0)</f>
        <v>0</v>
      </c>
      <c r="AA273" s="85">
        <f>+ROUND(O273*Parámetros!$C$107,0)</f>
        <v>6</v>
      </c>
      <c r="AB273" s="85">
        <f>+ROUND(P273*Parámetros!$C$108,0)</f>
        <v>17</v>
      </c>
      <c r="AC273" s="85">
        <f>+ROUND(Q273*Parámetros!$C$109,0)</f>
        <v>26</v>
      </c>
      <c r="AD273" s="85">
        <f>+ROUND(R273*Parámetros!$C$110,0)</f>
        <v>71</v>
      </c>
      <c r="AE273" s="85">
        <f>+ROUND(S273*Parámetros!$C$111,0)</f>
        <v>138</v>
      </c>
      <c r="AF273" s="85">
        <f>+ROUND(T273*Parámetros!$C$112,0)</f>
        <v>176</v>
      </c>
      <c r="AG273" s="85">
        <f>+ROUND(U273*Parámetros!$C$113,0)</f>
        <v>341</v>
      </c>
      <c r="AH273" s="85">
        <f t="shared" si="32"/>
        <v>775</v>
      </c>
      <c r="AI273" s="165">
        <f t="shared" si="27"/>
        <v>157</v>
      </c>
      <c r="AJ273" s="84">
        <f t="shared" si="29"/>
        <v>6711</v>
      </c>
    </row>
    <row r="274" spans="1:36" x14ac:dyDescent="0.25">
      <c r="A274" s="19">
        <v>44156</v>
      </c>
      <c r="B274" s="162">
        <f t="shared" si="30"/>
        <v>264</v>
      </c>
      <c r="C274" s="81">
        <f>+'Modelo predictivo'!U271</f>
        <v>48131.212391205132</v>
      </c>
      <c r="D274" s="84">
        <f>+$C274*'Estructura Poblacion'!C$19</f>
        <v>1963.4380858659645</v>
      </c>
      <c r="E274" s="84">
        <f>+$C274*'Estructura Poblacion'!D$19</f>
        <v>3229.0119353498562</v>
      </c>
      <c r="F274" s="84">
        <f>+$C274*'Estructura Poblacion'!E$19</f>
        <v>9799.3677485037588</v>
      </c>
      <c r="G274" s="84">
        <f>+$C274*'Estructura Poblacion'!F$19</f>
        <v>11183.977484605773</v>
      </c>
      <c r="H274" s="84">
        <f>+$C274*'Estructura Poblacion'!G$19</f>
        <v>8955.4883380145639</v>
      </c>
      <c r="I274" s="84">
        <f>+$C274*'Estructura Poblacion'!H$19</f>
        <v>6095.3568425142757</v>
      </c>
      <c r="J274" s="84">
        <f>+$C274*'Estructura Poblacion'!I$19</f>
        <v>3242.0928020111883</v>
      </c>
      <c r="K274" s="84">
        <f>+$C274*'Estructura Poblacion'!J$19</f>
        <v>1785.8653209383799</v>
      </c>
      <c r="L274" s="84">
        <f>+$C274*'Estructura Poblacion'!K$19</f>
        <v>1876.6138334013722</v>
      </c>
      <c r="M274" s="164">
        <f>+ROUND(D274*Parámetros!$B$105,0)</f>
        <v>2</v>
      </c>
      <c r="N274" s="164">
        <f>+ROUND(E274*Parámetros!$B$106,0)</f>
        <v>10</v>
      </c>
      <c r="O274" s="164">
        <f>+ROUND(F274*Parámetros!$B$107,0)</f>
        <v>118</v>
      </c>
      <c r="P274" s="164">
        <f>+ROUND(G274*Parámetros!$B$108,0)</f>
        <v>358</v>
      </c>
      <c r="Q274" s="164">
        <f>+ROUND(H274*Parámetros!$B$109,0)</f>
        <v>439</v>
      </c>
      <c r="R274" s="164">
        <f>+ROUND(I274*Parámetros!$B$110,0)</f>
        <v>622</v>
      </c>
      <c r="S274" s="164">
        <f>+ROUND(J274*Parámetros!$B$111,0)</f>
        <v>538</v>
      </c>
      <c r="T274" s="164">
        <f>+ROUND(K274*Parámetros!$B$112,0)</f>
        <v>434</v>
      </c>
      <c r="U274" s="164">
        <f>+ROUND(L274*Parámetros!$B$113,0)</f>
        <v>512</v>
      </c>
      <c r="V274" s="164">
        <f t="shared" si="31"/>
        <v>3033</v>
      </c>
      <c r="W274" s="164">
        <f t="shared" si="26"/>
        <v>1406</v>
      </c>
      <c r="X274" s="84">
        <f t="shared" si="28"/>
        <v>26255</v>
      </c>
      <c r="Y274" s="85">
        <f>+ROUND(M274*Parámetros!$C$105,0)</f>
        <v>0</v>
      </c>
      <c r="Z274" s="85">
        <f>+ROUND(N274*Parámetros!$C$106,0)</f>
        <v>1</v>
      </c>
      <c r="AA274" s="85">
        <f>+ROUND(O274*Parámetros!$C$107,0)</f>
        <v>6</v>
      </c>
      <c r="AB274" s="85">
        <f>+ROUND(P274*Parámetros!$C$108,0)</f>
        <v>18</v>
      </c>
      <c r="AC274" s="85">
        <f>+ROUND(Q274*Parámetros!$C$109,0)</f>
        <v>28</v>
      </c>
      <c r="AD274" s="85">
        <f>+ROUND(R274*Parámetros!$C$110,0)</f>
        <v>76</v>
      </c>
      <c r="AE274" s="85">
        <f>+ROUND(S274*Parámetros!$C$111,0)</f>
        <v>147</v>
      </c>
      <c r="AF274" s="85">
        <f>+ROUND(T274*Parámetros!$C$112,0)</f>
        <v>187</v>
      </c>
      <c r="AG274" s="85">
        <f>+ROUND(U274*Parámetros!$C$113,0)</f>
        <v>363</v>
      </c>
      <c r="AH274" s="85">
        <f t="shared" si="32"/>
        <v>826</v>
      </c>
      <c r="AI274" s="165">
        <f t="shared" si="27"/>
        <v>384</v>
      </c>
      <c r="AJ274" s="84">
        <f t="shared" si="29"/>
        <v>7153</v>
      </c>
    </row>
    <row r="275" spans="1:36" x14ac:dyDescent="0.25">
      <c r="A275" s="19">
        <v>44157</v>
      </c>
      <c r="B275" s="162">
        <f t="shared" si="30"/>
        <v>265</v>
      </c>
      <c r="C275" s="81">
        <f>+'Modelo predictivo'!U272</f>
        <v>51259.583574123681</v>
      </c>
      <c r="D275" s="84">
        <f>+$C275*'Estructura Poblacion'!C$19</f>
        <v>2091.0551314816744</v>
      </c>
      <c r="E275" s="84">
        <f>+$C275*'Estructura Poblacion'!D$19</f>
        <v>3438.8871366172643</v>
      </c>
      <c r="F275" s="84">
        <f>+$C275*'Estructura Poblacion'!E$19</f>
        <v>10436.294560695223</v>
      </c>
      <c r="G275" s="84">
        <f>+$C275*'Estructura Poblacion'!F$19</f>
        <v>11910.899395254419</v>
      </c>
      <c r="H275" s="84">
        <f>+$C275*'Estructura Poblacion'!G$19</f>
        <v>9537.5657521028734</v>
      </c>
      <c r="I275" s="84">
        <f>+$C275*'Estructura Poblacion'!H$19</f>
        <v>6491.5350758972227</v>
      </c>
      <c r="J275" s="84">
        <f>+$C275*'Estructura Poblacion'!I$19</f>
        <v>3452.8182167737041</v>
      </c>
      <c r="K275" s="84">
        <f>+$C275*'Estructura Poblacion'!J$19</f>
        <v>1901.9407183579985</v>
      </c>
      <c r="L275" s="84">
        <f>+$C275*'Estructura Poblacion'!K$19</f>
        <v>1998.5875869433028</v>
      </c>
      <c r="M275" s="164">
        <f>+ROUND(D275*Parámetros!$B$105,0)</f>
        <v>2</v>
      </c>
      <c r="N275" s="164">
        <f>+ROUND(E275*Parámetros!$B$106,0)</f>
        <v>10</v>
      </c>
      <c r="O275" s="164">
        <f>+ROUND(F275*Parámetros!$B$107,0)</f>
        <v>125</v>
      </c>
      <c r="P275" s="164">
        <f>+ROUND(G275*Parámetros!$B$108,0)</f>
        <v>381</v>
      </c>
      <c r="Q275" s="164">
        <f>+ROUND(H275*Parámetros!$B$109,0)</f>
        <v>467</v>
      </c>
      <c r="R275" s="164">
        <f>+ROUND(I275*Parámetros!$B$110,0)</f>
        <v>662</v>
      </c>
      <c r="S275" s="164">
        <f>+ROUND(J275*Parámetros!$B$111,0)</f>
        <v>573</v>
      </c>
      <c r="T275" s="164">
        <f>+ROUND(K275*Parámetros!$B$112,0)</f>
        <v>462</v>
      </c>
      <c r="U275" s="164">
        <f>+ROUND(L275*Parámetros!$B$113,0)</f>
        <v>546</v>
      </c>
      <c r="V275" s="164">
        <f t="shared" si="31"/>
        <v>3228</v>
      </c>
      <c r="W275" s="164">
        <f t="shared" si="26"/>
        <v>1500</v>
      </c>
      <c r="X275" s="84">
        <f t="shared" si="28"/>
        <v>27983</v>
      </c>
      <c r="Y275" s="85">
        <f>+ROUND(M275*Parámetros!$C$105,0)</f>
        <v>0</v>
      </c>
      <c r="Z275" s="85">
        <f>+ROUND(N275*Parámetros!$C$106,0)</f>
        <v>1</v>
      </c>
      <c r="AA275" s="85">
        <f>+ROUND(O275*Parámetros!$C$107,0)</f>
        <v>6</v>
      </c>
      <c r="AB275" s="85">
        <f>+ROUND(P275*Parámetros!$C$108,0)</f>
        <v>19</v>
      </c>
      <c r="AC275" s="85">
        <f>+ROUND(Q275*Parámetros!$C$109,0)</f>
        <v>29</v>
      </c>
      <c r="AD275" s="85">
        <f>+ROUND(R275*Parámetros!$C$110,0)</f>
        <v>81</v>
      </c>
      <c r="AE275" s="85">
        <f>+ROUND(S275*Parámetros!$C$111,0)</f>
        <v>157</v>
      </c>
      <c r="AF275" s="85">
        <f>+ROUND(T275*Parámetros!$C$112,0)</f>
        <v>200</v>
      </c>
      <c r="AG275" s="85">
        <f>+ROUND(U275*Parámetros!$C$113,0)</f>
        <v>387</v>
      </c>
      <c r="AH275" s="85">
        <f t="shared" si="32"/>
        <v>880</v>
      </c>
      <c r="AI275" s="165">
        <f t="shared" si="27"/>
        <v>409</v>
      </c>
      <c r="AJ275" s="84">
        <f t="shared" si="29"/>
        <v>7624</v>
      </c>
    </row>
    <row r="276" spans="1:36" x14ac:dyDescent="0.25">
      <c r="A276" s="19">
        <v>44158</v>
      </c>
      <c r="B276" s="162">
        <f t="shared" si="30"/>
        <v>266</v>
      </c>
      <c r="C276" s="81">
        <f>+'Modelo predictivo'!U273</f>
        <v>54579.332242175937</v>
      </c>
      <c r="D276" s="84">
        <f>+$C276*'Estructura Poblacion'!C$19</f>
        <v>2226.4791244901621</v>
      </c>
      <c r="E276" s="84">
        <f>+$C276*'Estructura Poblacion'!D$19</f>
        <v>3661.6014115949138</v>
      </c>
      <c r="F276" s="84">
        <f>+$C276*'Estructura Poblacion'!E$19</f>
        <v>11112.185243989001</v>
      </c>
      <c r="G276" s="84">
        <f>+$C276*'Estructura Poblacion'!F$19</f>
        <v>12682.29060926071</v>
      </c>
      <c r="H276" s="84">
        <f>+$C276*'Estructura Poblacion'!G$19</f>
        <v>10155.25163626967</v>
      </c>
      <c r="I276" s="84">
        <f>+$C276*'Estructura Poblacion'!H$19</f>
        <v>6911.9494339393959</v>
      </c>
      <c r="J276" s="84">
        <f>+$C276*'Estructura Poblacion'!I$19</f>
        <v>3676.4347168879863</v>
      </c>
      <c r="K276" s="84">
        <f>+$C276*'Estructura Poblacion'!J$19</f>
        <v>2025.1170051367048</v>
      </c>
      <c r="L276" s="84">
        <f>+$C276*'Estructura Poblacion'!K$19</f>
        <v>2128.0230606073947</v>
      </c>
      <c r="M276" s="164">
        <f>+ROUND(D276*Parámetros!$B$105,0)</f>
        <v>2</v>
      </c>
      <c r="N276" s="164">
        <f>+ROUND(E276*Parámetros!$B$106,0)</f>
        <v>11</v>
      </c>
      <c r="O276" s="164">
        <f>+ROUND(F276*Parámetros!$B$107,0)</f>
        <v>133</v>
      </c>
      <c r="P276" s="164">
        <f>+ROUND(G276*Parámetros!$B$108,0)</f>
        <v>406</v>
      </c>
      <c r="Q276" s="164">
        <f>+ROUND(H276*Parámetros!$B$109,0)</f>
        <v>498</v>
      </c>
      <c r="R276" s="164">
        <f>+ROUND(I276*Parámetros!$B$110,0)</f>
        <v>705</v>
      </c>
      <c r="S276" s="164">
        <f>+ROUND(J276*Parámetros!$B$111,0)</f>
        <v>610</v>
      </c>
      <c r="T276" s="164">
        <f>+ROUND(K276*Parámetros!$B$112,0)</f>
        <v>492</v>
      </c>
      <c r="U276" s="164">
        <f>+ROUND(L276*Parámetros!$B$113,0)</f>
        <v>581</v>
      </c>
      <c r="V276" s="164">
        <f t="shared" si="31"/>
        <v>3438</v>
      </c>
      <c r="W276" s="164">
        <f t="shared" si="26"/>
        <v>1600</v>
      </c>
      <c r="X276" s="84">
        <f t="shared" si="28"/>
        <v>29821</v>
      </c>
      <c r="Y276" s="85">
        <f>+ROUND(M276*Parámetros!$C$105,0)</f>
        <v>0</v>
      </c>
      <c r="Z276" s="85">
        <f>+ROUND(N276*Parámetros!$C$106,0)</f>
        <v>1</v>
      </c>
      <c r="AA276" s="85">
        <f>+ROUND(O276*Parámetros!$C$107,0)</f>
        <v>7</v>
      </c>
      <c r="AB276" s="85">
        <f>+ROUND(P276*Parámetros!$C$108,0)</f>
        <v>20</v>
      </c>
      <c r="AC276" s="85">
        <f>+ROUND(Q276*Parámetros!$C$109,0)</f>
        <v>31</v>
      </c>
      <c r="AD276" s="85">
        <f>+ROUND(R276*Parámetros!$C$110,0)</f>
        <v>86</v>
      </c>
      <c r="AE276" s="85">
        <f>+ROUND(S276*Parámetros!$C$111,0)</f>
        <v>167</v>
      </c>
      <c r="AF276" s="85">
        <f>+ROUND(T276*Parámetros!$C$112,0)</f>
        <v>213</v>
      </c>
      <c r="AG276" s="85">
        <f>+ROUND(U276*Parámetros!$C$113,0)</f>
        <v>412</v>
      </c>
      <c r="AH276" s="85">
        <f t="shared" si="32"/>
        <v>937</v>
      </c>
      <c r="AI276" s="165">
        <f t="shared" si="27"/>
        <v>435</v>
      </c>
      <c r="AJ276" s="84">
        <f t="shared" si="29"/>
        <v>8126</v>
      </c>
    </row>
    <row r="277" spans="1:36" x14ac:dyDescent="0.25">
      <c r="A277" s="19">
        <v>44159</v>
      </c>
      <c r="B277" s="162">
        <f t="shared" si="30"/>
        <v>267</v>
      </c>
      <c r="C277" s="81">
        <f>+'Modelo predictivo'!U274</f>
        <v>58100.528117977083</v>
      </c>
      <c r="D277" s="84">
        <f>+$C277*'Estructura Poblacion'!C$19</f>
        <v>2370.1208435922854</v>
      </c>
      <c r="E277" s="84">
        <f>+$C277*'Estructura Poblacion'!D$19</f>
        <v>3897.8303147285528</v>
      </c>
      <c r="F277" s="84">
        <f>+$C277*'Estructura Poblacion'!E$19</f>
        <v>11829.08996313535</v>
      </c>
      <c r="G277" s="84">
        <f>+$C277*'Estructura Poblacion'!F$19</f>
        <v>13500.490971091669</v>
      </c>
      <c r="H277" s="84">
        <f>+$C277*'Estructura Poblacion'!G$19</f>
        <v>10810.419603893195</v>
      </c>
      <c r="I277" s="84">
        <f>+$C277*'Estructura Poblacion'!H$19</f>
        <v>7357.8751505190894</v>
      </c>
      <c r="J277" s="84">
        <f>+$C277*'Estructura Poblacion'!I$19</f>
        <v>3913.6205934999871</v>
      </c>
      <c r="K277" s="84">
        <f>+$C277*'Estructura Poblacion'!J$19</f>
        <v>2155.7678092700653</v>
      </c>
      <c r="L277" s="84">
        <f>+$C277*'Estructura Poblacion'!K$19</f>
        <v>2265.312868246891</v>
      </c>
      <c r="M277" s="164">
        <f>+ROUND(D277*Parámetros!$B$105,0)</f>
        <v>2</v>
      </c>
      <c r="N277" s="164">
        <f>+ROUND(E277*Parámetros!$B$106,0)</f>
        <v>12</v>
      </c>
      <c r="O277" s="164">
        <f>+ROUND(F277*Parámetros!$B$107,0)</f>
        <v>142</v>
      </c>
      <c r="P277" s="164">
        <f>+ROUND(G277*Parámetros!$B$108,0)</f>
        <v>432</v>
      </c>
      <c r="Q277" s="164">
        <f>+ROUND(H277*Parámetros!$B$109,0)</f>
        <v>530</v>
      </c>
      <c r="R277" s="164">
        <f>+ROUND(I277*Parámetros!$B$110,0)</f>
        <v>751</v>
      </c>
      <c r="S277" s="164">
        <f>+ROUND(J277*Parámetros!$B$111,0)</f>
        <v>650</v>
      </c>
      <c r="T277" s="164">
        <f>+ROUND(K277*Parámetros!$B$112,0)</f>
        <v>524</v>
      </c>
      <c r="U277" s="164">
        <f>+ROUND(L277*Parámetros!$B$113,0)</f>
        <v>618</v>
      </c>
      <c r="V277" s="164">
        <f t="shared" si="31"/>
        <v>3661</v>
      </c>
      <c r="W277" s="164">
        <f t="shared" si="26"/>
        <v>1705</v>
      </c>
      <c r="X277" s="84">
        <f t="shared" si="28"/>
        <v>31777</v>
      </c>
      <c r="Y277" s="85">
        <f>+ROUND(M277*Parámetros!$C$105,0)</f>
        <v>0</v>
      </c>
      <c r="Z277" s="85">
        <f>+ROUND(N277*Parámetros!$C$106,0)</f>
        <v>1</v>
      </c>
      <c r="AA277" s="85">
        <f>+ROUND(O277*Parámetros!$C$107,0)</f>
        <v>7</v>
      </c>
      <c r="AB277" s="85">
        <f>+ROUND(P277*Parámetros!$C$108,0)</f>
        <v>22</v>
      </c>
      <c r="AC277" s="85">
        <f>+ROUND(Q277*Parámetros!$C$109,0)</f>
        <v>33</v>
      </c>
      <c r="AD277" s="85">
        <f>+ROUND(R277*Parámetros!$C$110,0)</f>
        <v>92</v>
      </c>
      <c r="AE277" s="85">
        <f>+ROUND(S277*Parámetros!$C$111,0)</f>
        <v>178</v>
      </c>
      <c r="AF277" s="85">
        <f>+ROUND(T277*Parámetros!$C$112,0)</f>
        <v>226</v>
      </c>
      <c r="AG277" s="85">
        <f>+ROUND(U277*Parámetros!$C$113,0)</f>
        <v>438</v>
      </c>
      <c r="AH277" s="85">
        <f t="shared" si="32"/>
        <v>997</v>
      </c>
      <c r="AI277" s="165">
        <f t="shared" si="27"/>
        <v>464</v>
      </c>
      <c r="AJ277" s="84">
        <f t="shared" si="29"/>
        <v>8659</v>
      </c>
    </row>
    <row r="278" spans="1:36" x14ac:dyDescent="0.25">
      <c r="A278" s="19">
        <v>44160</v>
      </c>
      <c r="B278" s="162">
        <f t="shared" si="30"/>
        <v>268</v>
      </c>
      <c r="C278" s="81">
        <f>+'Modelo predictivo'!U275</f>
        <v>61833.543249152601</v>
      </c>
      <c r="D278" s="84">
        <f>+$C278*'Estructura Poblacion'!C$19</f>
        <v>2522.4034003683382</v>
      </c>
      <c r="E278" s="84">
        <f>+$C278*'Estructura Poblacion'!D$19</f>
        <v>4148.2696827509953</v>
      </c>
      <c r="F278" s="84">
        <f>+$C278*'Estructura Poblacion'!E$19</f>
        <v>12589.120435332687</v>
      </c>
      <c r="G278" s="84">
        <f>+$C278*'Estructura Poblacion'!F$19</f>
        <v>14367.91057476632</v>
      </c>
      <c r="H278" s="84">
        <f>+$C278*'Estructura Poblacion'!G$19</f>
        <v>11504.999520167714</v>
      </c>
      <c r="I278" s="84">
        <f>+$C278*'Estructura Poblacion'!H$19</f>
        <v>7830.6257460801889</v>
      </c>
      <c r="J278" s="84">
        <f>+$C278*'Estructura Poblacion'!I$19</f>
        <v>4165.074502207146</v>
      </c>
      <c r="K278" s="84">
        <f>+$C278*'Estructura Poblacion'!J$19</f>
        <v>2294.2779762510818</v>
      </c>
      <c r="L278" s="84">
        <f>+$C278*'Estructura Poblacion'!K$19</f>
        <v>2410.861411228133</v>
      </c>
      <c r="M278" s="164">
        <f>+ROUND(D278*Parámetros!$B$105,0)</f>
        <v>3</v>
      </c>
      <c r="N278" s="164">
        <f>+ROUND(E278*Parámetros!$B$106,0)</f>
        <v>12</v>
      </c>
      <c r="O278" s="164">
        <f>+ROUND(F278*Parámetros!$B$107,0)</f>
        <v>151</v>
      </c>
      <c r="P278" s="164">
        <f>+ROUND(G278*Parámetros!$B$108,0)</f>
        <v>460</v>
      </c>
      <c r="Q278" s="164">
        <f>+ROUND(H278*Parámetros!$B$109,0)</f>
        <v>564</v>
      </c>
      <c r="R278" s="164">
        <f>+ROUND(I278*Parámetros!$B$110,0)</f>
        <v>799</v>
      </c>
      <c r="S278" s="164">
        <f>+ROUND(J278*Parámetros!$B$111,0)</f>
        <v>691</v>
      </c>
      <c r="T278" s="164">
        <f>+ROUND(K278*Parámetros!$B$112,0)</f>
        <v>558</v>
      </c>
      <c r="U278" s="164">
        <f>+ROUND(L278*Parámetros!$B$113,0)</f>
        <v>658</v>
      </c>
      <c r="V278" s="164">
        <f t="shared" si="31"/>
        <v>3896</v>
      </c>
      <c r="W278" s="164">
        <f t="shared" ref="W278:W314" si="33">+V266</f>
        <v>1821</v>
      </c>
      <c r="X278" s="84">
        <f t="shared" si="28"/>
        <v>33852</v>
      </c>
      <c r="Y278" s="85">
        <f>+ROUND(M278*Parámetros!$C$105,0)</f>
        <v>0</v>
      </c>
      <c r="Z278" s="85">
        <f>+ROUND(N278*Parámetros!$C$106,0)</f>
        <v>1</v>
      </c>
      <c r="AA278" s="85">
        <f>+ROUND(O278*Parámetros!$C$107,0)</f>
        <v>8</v>
      </c>
      <c r="AB278" s="85">
        <f>+ROUND(P278*Parámetros!$C$108,0)</f>
        <v>23</v>
      </c>
      <c r="AC278" s="85">
        <f>+ROUND(Q278*Parámetros!$C$109,0)</f>
        <v>36</v>
      </c>
      <c r="AD278" s="85">
        <f>+ROUND(R278*Parámetros!$C$110,0)</f>
        <v>97</v>
      </c>
      <c r="AE278" s="85">
        <f>+ROUND(S278*Parámetros!$C$111,0)</f>
        <v>189</v>
      </c>
      <c r="AF278" s="85">
        <f>+ROUND(T278*Parámetros!$C$112,0)</f>
        <v>241</v>
      </c>
      <c r="AG278" s="85">
        <f>+ROUND(U278*Parámetros!$C$113,0)</f>
        <v>467</v>
      </c>
      <c r="AH278" s="85">
        <f t="shared" si="32"/>
        <v>1062</v>
      </c>
      <c r="AI278" s="165">
        <f t="shared" ref="AI278:AI314" si="34">+AH266</f>
        <v>498</v>
      </c>
      <c r="AJ278" s="84">
        <f t="shared" si="29"/>
        <v>9223</v>
      </c>
    </row>
    <row r="279" spans="1:36" x14ac:dyDescent="0.25">
      <c r="A279" s="19">
        <v>44161</v>
      </c>
      <c r="B279" s="162">
        <f t="shared" si="30"/>
        <v>269</v>
      </c>
      <c r="C279" s="81">
        <f>+'Modelo predictivo'!U276</f>
        <v>65789.026628643274</v>
      </c>
      <c r="D279" s="84">
        <f>+$C279*'Estructura Poblacion'!C$19</f>
        <v>2683.7612039527939</v>
      </c>
      <c r="E279" s="84">
        <f>+$C279*'Estructura Poblacion'!D$19</f>
        <v>4413.6339320169709</v>
      </c>
      <c r="F279" s="84">
        <f>+$C279*'Estructura Poblacion'!E$19</f>
        <v>13394.444762999243</v>
      </c>
      <c r="G279" s="84">
        <f>+$C279*'Estructura Poblacion'!F$19</f>
        <v>15287.023866519585</v>
      </c>
      <c r="H279" s="84">
        <f>+$C279*'Estructura Poblacion'!G$19</f>
        <v>12240.972779854643</v>
      </c>
      <c r="I279" s="84">
        <f>+$C279*'Estructura Poblacion'!H$19</f>
        <v>8331.5498135369962</v>
      </c>
      <c r="J279" s="84">
        <f>+$C279*'Estructura Poblacion'!I$19</f>
        <v>4431.5137534956702</v>
      </c>
      <c r="K279" s="84">
        <f>+$C279*'Estructura Poblacion'!J$19</f>
        <v>2441.0426273794483</v>
      </c>
      <c r="L279" s="84">
        <f>+$C279*'Estructura Poblacion'!K$19</f>
        <v>2565.0838888879266</v>
      </c>
      <c r="M279" s="164">
        <f>+ROUND(D279*Parámetros!$B$105,0)</f>
        <v>3</v>
      </c>
      <c r="N279" s="164">
        <f>+ROUND(E279*Parámetros!$B$106,0)</f>
        <v>13</v>
      </c>
      <c r="O279" s="164">
        <f>+ROUND(F279*Parámetros!$B$107,0)</f>
        <v>161</v>
      </c>
      <c r="P279" s="164">
        <f>+ROUND(G279*Parámetros!$B$108,0)</f>
        <v>489</v>
      </c>
      <c r="Q279" s="164">
        <f>+ROUND(H279*Parámetros!$B$109,0)</f>
        <v>600</v>
      </c>
      <c r="R279" s="164">
        <f>+ROUND(I279*Parámetros!$B$110,0)</f>
        <v>850</v>
      </c>
      <c r="S279" s="164">
        <f>+ROUND(J279*Parámetros!$B$111,0)</f>
        <v>736</v>
      </c>
      <c r="T279" s="164">
        <f>+ROUND(K279*Parámetros!$B$112,0)</f>
        <v>593</v>
      </c>
      <c r="U279" s="164">
        <f>+ROUND(L279*Parámetros!$B$113,0)</f>
        <v>700</v>
      </c>
      <c r="V279" s="164">
        <f t="shared" si="31"/>
        <v>4145</v>
      </c>
      <c r="W279" s="164">
        <f t="shared" si="33"/>
        <v>1941</v>
      </c>
      <c r="X279" s="84">
        <f t="shared" si="28"/>
        <v>36056</v>
      </c>
      <c r="Y279" s="85">
        <f>+ROUND(M279*Parámetros!$C$105,0)</f>
        <v>0</v>
      </c>
      <c r="Z279" s="85">
        <f>+ROUND(N279*Parámetros!$C$106,0)</f>
        <v>1</v>
      </c>
      <c r="AA279" s="85">
        <f>+ROUND(O279*Parámetros!$C$107,0)</f>
        <v>8</v>
      </c>
      <c r="AB279" s="85">
        <f>+ROUND(P279*Parámetros!$C$108,0)</f>
        <v>24</v>
      </c>
      <c r="AC279" s="85">
        <f>+ROUND(Q279*Parámetros!$C$109,0)</f>
        <v>38</v>
      </c>
      <c r="AD279" s="85">
        <f>+ROUND(R279*Parámetros!$C$110,0)</f>
        <v>104</v>
      </c>
      <c r="AE279" s="85">
        <f>+ROUND(S279*Parámetros!$C$111,0)</f>
        <v>202</v>
      </c>
      <c r="AF279" s="85">
        <f>+ROUND(T279*Parámetros!$C$112,0)</f>
        <v>256</v>
      </c>
      <c r="AG279" s="85">
        <f>+ROUND(U279*Parámetros!$C$113,0)</f>
        <v>496</v>
      </c>
      <c r="AH279" s="85">
        <f t="shared" si="32"/>
        <v>1129</v>
      </c>
      <c r="AI279" s="165">
        <f t="shared" si="34"/>
        <v>530</v>
      </c>
      <c r="AJ279" s="84">
        <f t="shared" si="29"/>
        <v>9822</v>
      </c>
    </row>
    <row r="280" spans="1:36" x14ac:dyDescent="0.25">
      <c r="A280" s="19">
        <v>44162</v>
      </c>
      <c r="B280" s="162">
        <f t="shared" si="30"/>
        <v>270</v>
      </c>
      <c r="C280" s="81">
        <f>+'Modelo predictivo'!U277</f>
        <v>69977.87228358537</v>
      </c>
      <c r="D280" s="84">
        <f>+$C280*'Estructura Poblacion'!C$19</f>
        <v>2854.6386592697168</v>
      </c>
      <c r="E280" s="84">
        <f>+$C280*'Estructura Poblacion'!D$19</f>
        <v>4694.653917659758</v>
      </c>
      <c r="F280" s="84">
        <f>+$C280*'Estructura Poblacion'!E$19</f>
        <v>14247.280936766607</v>
      </c>
      <c r="G280" s="84">
        <f>+$C280*'Estructura Poblacion'!F$19</f>
        <v>16260.362229795917</v>
      </c>
      <c r="H280" s="84">
        <f>+$C280*'Estructura Poblacion'!G$19</f>
        <v>13020.366369770352</v>
      </c>
      <c r="I280" s="84">
        <f>+$C280*'Estructura Poblacion'!H$19</f>
        <v>8862.0269770366831</v>
      </c>
      <c r="J280" s="84">
        <f>+$C280*'Estructura Poblacion'!I$19</f>
        <v>4713.6721632245126</v>
      </c>
      <c r="K280" s="84">
        <f>+$C280*'Estructura Poblacion'!J$19</f>
        <v>2596.4659757281684</v>
      </c>
      <c r="L280" s="84">
        <f>+$C280*'Estructura Poblacion'!K$19</f>
        <v>2728.4050543336562</v>
      </c>
      <c r="M280" s="164">
        <f>+ROUND(D280*Parámetros!$B$105,0)</f>
        <v>3</v>
      </c>
      <c r="N280" s="164">
        <f>+ROUND(E280*Parámetros!$B$106,0)</f>
        <v>14</v>
      </c>
      <c r="O280" s="164">
        <f>+ROUND(F280*Parámetros!$B$107,0)</f>
        <v>171</v>
      </c>
      <c r="P280" s="164">
        <f>+ROUND(G280*Parámetros!$B$108,0)</f>
        <v>520</v>
      </c>
      <c r="Q280" s="164">
        <f>+ROUND(H280*Parámetros!$B$109,0)</f>
        <v>638</v>
      </c>
      <c r="R280" s="164">
        <f>+ROUND(I280*Parámetros!$B$110,0)</f>
        <v>904</v>
      </c>
      <c r="S280" s="164">
        <f>+ROUND(J280*Parámetros!$B$111,0)</f>
        <v>782</v>
      </c>
      <c r="T280" s="164">
        <f>+ROUND(K280*Parámetros!$B$112,0)</f>
        <v>631</v>
      </c>
      <c r="U280" s="164">
        <f>+ROUND(L280*Parámetros!$B$113,0)</f>
        <v>745</v>
      </c>
      <c r="V280" s="164">
        <f t="shared" si="31"/>
        <v>4408</v>
      </c>
      <c r="W280" s="164">
        <f t="shared" si="33"/>
        <v>2069</v>
      </c>
      <c r="X280" s="84">
        <f t="shared" si="28"/>
        <v>38395</v>
      </c>
      <c r="Y280" s="85">
        <f>+ROUND(M280*Parámetros!$C$105,0)</f>
        <v>0</v>
      </c>
      <c r="Z280" s="85">
        <f>+ROUND(N280*Parámetros!$C$106,0)</f>
        <v>1</v>
      </c>
      <c r="AA280" s="85">
        <f>+ROUND(O280*Parámetros!$C$107,0)</f>
        <v>9</v>
      </c>
      <c r="AB280" s="85">
        <f>+ROUND(P280*Parámetros!$C$108,0)</f>
        <v>26</v>
      </c>
      <c r="AC280" s="85">
        <f>+ROUND(Q280*Parámetros!$C$109,0)</f>
        <v>40</v>
      </c>
      <c r="AD280" s="85">
        <f>+ROUND(R280*Parámetros!$C$110,0)</f>
        <v>110</v>
      </c>
      <c r="AE280" s="85">
        <f>+ROUND(S280*Parámetros!$C$111,0)</f>
        <v>214</v>
      </c>
      <c r="AF280" s="85">
        <f>+ROUND(T280*Parámetros!$C$112,0)</f>
        <v>273</v>
      </c>
      <c r="AG280" s="85">
        <f>+ROUND(U280*Parámetros!$C$113,0)</f>
        <v>528</v>
      </c>
      <c r="AH280" s="85">
        <f t="shared" si="32"/>
        <v>1201</v>
      </c>
      <c r="AI280" s="165">
        <f t="shared" si="34"/>
        <v>564</v>
      </c>
      <c r="AJ280" s="84">
        <f t="shared" si="29"/>
        <v>10459</v>
      </c>
    </row>
    <row r="281" spans="1:36" x14ac:dyDescent="0.25">
      <c r="A281" s="19">
        <v>44163</v>
      </c>
      <c r="B281" s="162">
        <f t="shared" si="30"/>
        <v>271</v>
      </c>
      <c r="C281" s="81">
        <f>+'Modelo predictivo'!U278</f>
        <v>74411.180032551289</v>
      </c>
      <c r="D281" s="84">
        <f>+$C281*'Estructura Poblacion'!C$19</f>
        <v>3035.4885661853159</v>
      </c>
      <c r="E281" s="84">
        <f>+$C281*'Estructura Poblacion'!D$19</f>
        <v>4992.0743008850459</v>
      </c>
      <c r="F281" s="84">
        <f>+$C281*'Estructura Poblacion'!E$19</f>
        <v>15149.888845773834</v>
      </c>
      <c r="G281" s="84">
        <f>+$C281*'Estructura Poblacion'!F$19</f>
        <v>17290.504866631367</v>
      </c>
      <c r="H281" s="84">
        <f>+$C281*'Estructura Poblacion'!G$19</f>
        <v>13845.245567119402</v>
      </c>
      <c r="I281" s="84">
        <f>+$C281*'Estructura Poblacion'!H$19</f>
        <v>9423.462922239858</v>
      </c>
      <c r="J281" s="84">
        <f>+$C281*'Estructura Poblacion'!I$19</f>
        <v>5012.2974092540353</v>
      </c>
      <c r="K281" s="84">
        <f>+$C281*'Estructura Poblacion'!J$19</f>
        <v>2760.9598700762845</v>
      </c>
      <c r="L281" s="84">
        <f>+$C281*'Estructura Poblacion'!K$19</f>
        <v>2901.2576843861489</v>
      </c>
      <c r="M281" s="164">
        <f>+ROUND(D281*Parámetros!$B$105,0)</f>
        <v>3</v>
      </c>
      <c r="N281" s="164">
        <f>+ROUND(E281*Parámetros!$B$106,0)</f>
        <v>15</v>
      </c>
      <c r="O281" s="164">
        <f>+ROUND(F281*Parámetros!$B$107,0)</f>
        <v>182</v>
      </c>
      <c r="P281" s="164">
        <f>+ROUND(G281*Parámetros!$B$108,0)</f>
        <v>553</v>
      </c>
      <c r="Q281" s="164">
        <f>+ROUND(H281*Parámetros!$B$109,0)</f>
        <v>678</v>
      </c>
      <c r="R281" s="164">
        <f>+ROUND(I281*Parámetros!$B$110,0)</f>
        <v>961</v>
      </c>
      <c r="S281" s="164">
        <f>+ROUND(J281*Parámetros!$B$111,0)</f>
        <v>832</v>
      </c>
      <c r="T281" s="164">
        <f>+ROUND(K281*Parámetros!$B$112,0)</f>
        <v>671</v>
      </c>
      <c r="U281" s="164">
        <f>+ROUND(L281*Parámetros!$B$113,0)</f>
        <v>792</v>
      </c>
      <c r="V281" s="164">
        <f t="shared" si="31"/>
        <v>4687</v>
      </c>
      <c r="W281" s="164">
        <f t="shared" si="33"/>
        <v>2207</v>
      </c>
      <c r="X281" s="84">
        <f t="shared" si="28"/>
        <v>40875</v>
      </c>
      <c r="Y281" s="85">
        <f>+ROUND(M281*Parámetros!$C$105,0)</f>
        <v>0</v>
      </c>
      <c r="Z281" s="85">
        <f>+ROUND(N281*Parámetros!$C$106,0)</f>
        <v>1</v>
      </c>
      <c r="AA281" s="85">
        <f>+ROUND(O281*Parámetros!$C$107,0)</f>
        <v>9</v>
      </c>
      <c r="AB281" s="85">
        <f>+ROUND(P281*Parámetros!$C$108,0)</f>
        <v>28</v>
      </c>
      <c r="AC281" s="85">
        <f>+ROUND(Q281*Parámetros!$C$109,0)</f>
        <v>43</v>
      </c>
      <c r="AD281" s="85">
        <f>+ROUND(R281*Parámetros!$C$110,0)</f>
        <v>117</v>
      </c>
      <c r="AE281" s="85">
        <f>+ROUND(S281*Parámetros!$C$111,0)</f>
        <v>228</v>
      </c>
      <c r="AF281" s="85">
        <f>+ROUND(T281*Parámetros!$C$112,0)</f>
        <v>290</v>
      </c>
      <c r="AG281" s="85">
        <f>+ROUND(U281*Parámetros!$C$113,0)</f>
        <v>562</v>
      </c>
      <c r="AH281" s="85">
        <f t="shared" si="32"/>
        <v>1278</v>
      </c>
      <c r="AI281" s="165">
        <f t="shared" si="34"/>
        <v>600</v>
      </c>
      <c r="AJ281" s="84">
        <f t="shared" si="29"/>
        <v>11137</v>
      </c>
    </row>
    <row r="282" spans="1:36" x14ac:dyDescent="0.25">
      <c r="A282" s="19">
        <v>44164</v>
      </c>
      <c r="B282" s="162">
        <f t="shared" si="30"/>
        <v>272</v>
      </c>
      <c r="C282" s="81">
        <f>+'Modelo predictivo'!U279</f>
        <v>79100.20806311816</v>
      </c>
      <c r="D282" s="84">
        <f>+$C282*'Estructura Poblacion'!C$19</f>
        <v>3226.7701849834821</v>
      </c>
      <c r="E282" s="84">
        <f>+$C282*'Estructura Poblacion'!D$19</f>
        <v>5306.6503675094782</v>
      </c>
      <c r="F282" s="84">
        <f>+$C282*'Estructura Poblacion'!E$19</f>
        <v>16104.560622605355</v>
      </c>
      <c r="G282" s="84">
        <f>+$C282*'Estructura Poblacion'!F$19</f>
        <v>18380.067778371522</v>
      </c>
      <c r="H282" s="84">
        <f>+$C282*'Estructura Poblacion'!G$19</f>
        <v>14717.705115884855</v>
      </c>
      <c r="I282" s="84">
        <f>+$C282*'Estructura Poblacion'!H$19</f>
        <v>10017.283390724038</v>
      </c>
      <c r="J282" s="84">
        <f>+$C282*'Estructura Poblacion'!I$19</f>
        <v>5328.1478370963105</v>
      </c>
      <c r="K282" s="84">
        <f>+$C282*'Estructura Poblacion'!J$19</f>
        <v>2934.9420353422379</v>
      </c>
      <c r="L282" s="84">
        <f>+$C282*'Estructura Poblacion'!K$19</f>
        <v>3084.0807306008851</v>
      </c>
      <c r="M282" s="164">
        <f>+ROUND(D282*Parámetros!$B$105,0)</f>
        <v>3</v>
      </c>
      <c r="N282" s="164">
        <f>+ROUND(E282*Parámetros!$B$106,0)</f>
        <v>16</v>
      </c>
      <c r="O282" s="164">
        <f>+ROUND(F282*Parámetros!$B$107,0)</f>
        <v>193</v>
      </c>
      <c r="P282" s="164">
        <f>+ROUND(G282*Parámetros!$B$108,0)</f>
        <v>588</v>
      </c>
      <c r="Q282" s="164">
        <f>+ROUND(H282*Parámetros!$B$109,0)</f>
        <v>721</v>
      </c>
      <c r="R282" s="164">
        <f>+ROUND(I282*Parámetros!$B$110,0)</f>
        <v>1022</v>
      </c>
      <c r="S282" s="164">
        <f>+ROUND(J282*Parámetros!$B$111,0)</f>
        <v>884</v>
      </c>
      <c r="T282" s="164">
        <f>+ROUND(K282*Parámetros!$B$112,0)</f>
        <v>713</v>
      </c>
      <c r="U282" s="164">
        <f>+ROUND(L282*Parámetros!$B$113,0)</f>
        <v>842</v>
      </c>
      <c r="V282" s="164">
        <f t="shared" si="31"/>
        <v>4982</v>
      </c>
      <c r="W282" s="164">
        <f t="shared" si="33"/>
        <v>2353</v>
      </c>
      <c r="X282" s="84">
        <f t="shared" si="28"/>
        <v>43504</v>
      </c>
      <c r="Y282" s="85">
        <f>+ROUND(M282*Parámetros!$C$105,0)</f>
        <v>0</v>
      </c>
      <c r="Z282" s="85">
        <f>+ROUND(N282*Parámetros!$C$106,0)</f>
        <v>1</v>
      </c>
      <c r="AA282" s="85">
        <f>+ROUND(O282*Parámetros!$C$107,0)</f>
        <v>10</v>
      </c>
      <c r="AB282" s="85">
        <f>+ROUND(P282*Parámetros!$C$108,0)</f>
        <v>29</v>
      </c>
      <c r="AC282" s="85">
        <f>+ROUND(Q282*Parámetros!$C$109,0)</f>
        <v>45</v>
      </c>
      <c r="AD282" s="85">
        <f>+ROUND(R282*Parámetros!$C$110,0)</f>
        <v>125</v>
      </c>
      <c r="AE282" s="85">
        <f>+ROUND(S282*Parámetros!$C$111,0)</f>
        <v>242</v>
      </c>
      <c r="AF282" s="85">
        <f>+ROUND(T282*Parámetros!$C$112,0)</f>
        <v>308</v>
      </c>
      <c r="AG282" s="85">
        <f>+ROUND(U282*Parámetros!$C$113,0)</f>
        <v>597</v>
      </c>
      <c r="AH282" s="85">
        <f t="shared" si="32"/>
        <v>1357</v>
      </c>
      <c r="AI282" s="165">
        <f t="shared" si="34"/>
        <v>641</v>
      </c>
      <c r="AJ282" s="84">
        <f t="shared" si="29"/>
        <v>11853</v>
      </c>
    </row>
    <row r="283" spans="1:36" x14ac:dyDescent="0.25">
      <c r="A283" s="19">
        <v>44165</v>
      </c>
      <c r="B283" s="162">
        <f t="shared" si="30"/>
        <v>273</v>
      </c>
      <c r="C283" s="81">
        <f>+'Modelo predictivo'!U280</f>
        <v>84056.316439568996</v>
      </c>
      <c r="D283" s="84">
        <f>+$C283*'Estructura Poblacion'!C$19</f>
        <v>3428.9469318501583</v>
      </c>
      <c r="E283" s="84">
        <f>+$C283*'Estructura Poblacion'!D$19</f>
        <v>5639.144238022729</v>
      </c>
      <c r="F283" s="84">
        <f>+$C283*'Estructura Poblacion'!E$19</f>
        <v>17113.609141631568</v>
      </c>
      <c r="G283" s="84">
        <f>+$C283*'Estructura Poblacion'!F$19</f>
        <v>19531.690638875665</v>
      </c>
      <c r="H283" s="84">
        <f>+$C283*'Estructura Poblacion'!G$19</f>
        <v>15639.858715642338</v>
      </c>
      <c r="I283" s="84">
        <f>+$C283*'Estructura Poblacion'!H$19</f>
        <v>10644.927025775332</v>
      </c>
      <c r="J283" s="84">
        <f>+$C283*'Estructura Poblacion'!I$19</f>
        <v>5661.9886546239959</v>
      </c>
      <c r="K283" s="84">
        <f>+$C283*'Estructura Poblacion'!J$19</f>
        <v>3118.8339764879606</v>
      </c>
      <c r="L283" s="84">
        <f>+$C283*'Estructura Poblacion'!K$19</f>
        <v>3277.3171166592497</v>
      </c>
      <c r="M283" s="164">
        <f>+ROUND(D283*Parámetros!$B$105,0)</f>
        <v>3</v>
      </c>
      <c r="N283" s="164">
        <f>+ROUND(E283*Parámetros!$B$106,0)</f>
        <v>17</v>
      </c>
      <c r="O283" s="164">
        <f>+ROUND(F283*Parámetros!$B$107,0)</f>
        <v>205</v>
      </c>
      <c r="P283" s="164">
        <f>+ROUND(G283*Parámetros!$B$108,0)</f>
        <v>625</v>
      </c>
      <c r="Q283" s="164">
        <f>+ROUND(H283*Parámetros!$B$109,0)</f>
        <v>766</v>
      </c>
      <c r="R283" s="164">
        <f>+ROUND(I283*Parámetros!$B$110,0)</f>
        <v>1086</v>
      </c>
      <c r="S283" s="164">
        <f>+ROUND(J283*Parámetros!$B$111,0)</f>
        <v>940</v>
      </c>
      <c r="T283" s="164">
        <f>+ROUND(K283*Parámetros!$B$112,0)</f>
        <v>758</v>
      </c>
      <c r="U283" s="164">
        <f>+ROUND(L283*Parámetros!$B$113,0)</f>
        <v>895</v>
      </c>
      <c r="V283" s="164">
        <f t="shared" si="31"/>
        <v>5295</v>
      </c>
      <c r="W283" s="164">
        <f t="shared" si="33"/>
        <v>2508</v>
      </c>
      <c r="X283" s="84">
        <f t="shared" si="28"/>
        <v>46291</v>
      </c>
      <c r="Y283" s="85">
        <f>+ROUND(M283*Parámetros!$C$105,0)</f>
        <v>0</v>
      </c>
      <c r="Z283" s="85">
        <f>+ROUND(N283*Parámetros!$C$106,0)</f>
        <v>1</v>
      </c>
      <c r="AA283" s="85">
        <f>+ROUND(O283*Parámetros!$C$107,0)</f>
        <v>10</v>
      </c>
      <c r="AB283" s="85">
        <f>+ROUND(P283*Parámetros!$C$108,0)</f>
        <v>31</v>
      </c>
      <c r="AC283" s="85">
        <f>+ROUND(Q283*Parámetros!$C$109,0)</f>
        <v>48</v>
      </c>
      <c r="AD283" s="85">
        <f>+ROUND(R283*Parámetros!$C$110,0)</f>
        <v>132</v>
      </c>
      <c r="AE283" s="85">
        <f>+ROUND(S283*Parámetros!$C$111,0)</f>
        <v>258</v>
      </c>
      <c r="AF283" s="85">
        <f>+ROUND(T283*Parámetros!$C$112,0)</f>
        <v>327</v>
      </c>
      <c r="AG283" s="85">
        <f>+ROUND(U283*Parámetros!$C$113,0)</f>
        <v>635</v>
      </c>
      <c r="AH283" s="85">
        <f t="shared" si="32"/>
        <v>1442</v>
      </c>
      <c r="AI283" s="165">
        <f t="shared" si="34"/>
        <v>684</v>
      </c>
      <c r="AJ283" s="84">
        <f t="shared" si="29"/>
        <v>12611</v>
      </c>
    </row>
    <row r="284" spans="1:36" x14ac:dyDescent="0.25">
      <c r="A284" s="19">
        <v>44166</v>
      </c>
      <c r="B284" s="162">
        <f t="shared" si="30"/>
        <v>274</v>
      </c>
      <c r="C284" s="81">
        <f>+'Modelo predictivo'!U281</f>
        <v>89290.900618009269</v>
      </c>
      <c r="D284" s="84">
        <f>+$C284*'Estructura Poblacion'!C$19</f>
        <v>3642.4836667257387</v>
      </c>
      <c r="E284" s="84">
        <f>+$C284*'Estructura Poblacion'!D$19</f>
        <v>5990.3204072701446</v>
      </c>
      <c r="F284" s="84">
        <f>+$C284*'Estructura Poblacion'!E$19</f>
        <v>18179.354482889765</v>
      </c>
      <c r="G284" s="84">
        <f>+$C284*'Estructura Poblacion'!F$19</f>
        <v>20748.021345800618</v>
      </c>
      <c r="H284" s="84">
        <f>+$C284*'Estructura Poblacion'!G$19</f>
        <v>16613.826651113319</v>
      </c>
      <c r="I284" s="84">
        <f>+$C284*'Estructura Poblacion'!H$19</f>
        <v>11307.836952715032</v>
      </c>
      <c r="J284" s="84">
        <f>+$C284*'Estructura Poblacion'!I$19</f>
        <v>6014.5874536840402</v>
      </c>
      <c r="K284" s="84">
        <f>+$C284*'Estructura Poblacion'!J$19</f>
        <v>3313.0585116571051</v>
      </c>
      <c r="L284" s="84">
        <f>+$C284*'Estructura Poblacion'!K$19</f>
        <v>3481.4111461535067</v>
      </c>
      <c r="M284" s="164">
        <f>+ROUND(D284*Parámetros!$B$105,0)</f>
        <v>4</v>
      </c>
      <c r="N284" s="164">
        <f>+ROUND(E284*Parámetros!$B$106,0)</f>
        <v>18</v>
      </c>
      <c r="O284" s="164">
        <f>+ROUND(F284*Parámetros!$B$107,0)</f>
        <v>218</v>
      </c>
      <c r="P284" s="164">
        <f>+ROUND(G284*Parámetros!$B$108,0)</f>
        <v>664</v>
      </c>
      <c r="Q284" s="164">
        <f>+ROUND(H284*Parámetros!$B$109,0)</f>
        <v>814</v>
      </c>
      <c r="R284" s="164">
        <f>+ROUND(I284*Parámetros!$B$110,0)</f>
        <v>1153</v>
      </c>
      <c r="S284" s="164">
        <f>+ROUND(J284*Parámetros!$B$111,0)</f>
        <v>998</v>
      </c>
      <c r="T284" s="164">
        <f>+ROUND(K284*Parámetros!$B$112,0)</f>
        <v>805</v>
      </c>
      <c r="U284" s="164">
        <f>+ROUND(L284*Parámetros!$B$113,0)</f>
        <v>950</v>
      </c>
      <c r="V284" s="164">
        <f t="shared" si="31"/>
        <v>5624</v>
      </c>
      <c r="W284" s="164">
        <f t="shared" si="33"/>
        <v>2672</v>
      </c>
      <c r="X284" s="84">
        <f t="shared" si="28"/>
        <v>49243</v>
      </c>
      <c r="Y284" s="85">
        <f>+ROUND(M284*Parámetros!$C$105,0)</f>
        <v>0</v>
      </c>
      <c r="Z284" s="85">
        <f>+ROUND(N284*Parámetros!$C$106,0)</f>
        <v>1</v>
      </c>
      <c r="AA284" s="85">
        <f>+ROUND(O284*Parámetros!$C$107,0)</f>
        <v>11</v>
      </c>
      <c r="AB284" s="85">
        <f>+ROUND(P284*Parámetros!$C$108,0)</f>
        <v>33</v>
      </c>
      <c r="AC284" s="85">
        <f>+ROUND(Q284*Parámetros!$C$109,0)</f>
        <v>51</v>
      </c>
      <c r="AD284" s="85">
        <f>+ROUND(R284*Parámetros!$C$110,0)</f>
        <v>141</v>
      </c>
      <c r="AE284" s="85">
        <f>+ROUND(S284*Parámetros!$C$111,0)</f>
        <v>273</v>
      </c>
      <c r="AF284" s="85">
        <f>+ROUND(T284*Parámetros!$C$112,0)</f>
        <v>348</v>
      </c>
      <c r="AG284" s="85">
        <f>+ROUND(U284*Parámetros!$C$113,0)</f>
        <v>674</v>
      </c>
      <c r="AH284" s="85">
        <f t="shared" si="32"/>
        <v>1532</v>
      </c>
      <c r="AI284" s="165">
        <f t="shared" si="34"/>
        <v>727</v>
      </c>
      <c r="AJ284" s="84">
        <f t="shared" si="29"/>
        <v>13416</v>
      </c>
    </row>
    <row r="285" spans="1:36" x14ac:dyDescent="0.25">
      <c r="A285" s="19">
        <v>44167</v>
      </c>
      <c r="B285" s="162">
        <f t="shared" si="30"/>
        <v>275</v>
      </c>
      <c r="C285" s="81">
        <f>+'Modelo predictivo'!U282</f>
        <v>94815.314025089145</v>
      </c>
      <c r="D285" s="84">
        <f>+$C285*'Estructura Poblacion'!C$19</f>
        <v>3867.8435350242403</v>
      </c>
      <c r="E285" s="84">
        <f>+$C285*'Estructura Poblacion'!D$19</f>
        <v>6360.9405504379338</v>
      </c>
      <c r="F285" s="84">
        <f>+$C285*'Estructura Poblacion'!E$19</f>
        <v>19304.108169348583</v>
      </c>
      <c r="G285" s="84">
        <f>+$C285*'Estructura Poblacion'!F$19</f>
        <v>22031.69803065648</v>
      </c>
      <c r="H285" s="84">
        <f>+$C285*'Estructura Poblacion'!G$19</f>
        <v>17641.721386848574</v>
      </c>
      <c r="I285" s="84">
        <f>+$C285*'Estructura Poblacion'!H$19</f>
        <v>12007.450974236644</v>
      </c>
      <c r="J285" s="84">
        <f>+$C285*'Estructura Poblacion'!I$19</f>
        <v>6386.7089950416921</v>
      </c>
      <c r="K285" s="84">
        <f>+$C285*'Estructura Poblacion'!J$19</f>
        <v>3518.0368995282106</v>
      </c>
      <c r="L285" s="84">
        <f>+$C285*'Estructura Poblacion'!K$19</f>
        <v>3696.8054839667898</v>
      </c>
      <c r="M285" s="164">
        <f>+ROUND(D285*Parámetros!$B$105,0)</f>
        <v>4</v>
      </c>
      <c r="N285" s="164">
        <f>+ROUND(E285*Parámetros!$B$106,0)</f>
        <v>19</v>
      </c>
      <c r="O285" s="164">
        <f>+ROUND(F285*Parámetros!$B$107,0)</f>
        <v>232</v>
      </c>
      <c r="P285" s="164">
        <f>+ROUND(G285*Parámetros!$B$108,0)</f>
        <v>705</v>
      </c>
      <c r="Q285" s="164">
        <f>+ROUND(H285*Parámetros!$B$109,0)</f>
        <v>864</v>
      </c>
      <c r="R285" s="164">
        <f>+ROUND(I285*Parámetros!$B$110,0)</f>
        <v>1225</v>
      </c>
      <c r="S285" s="164">
        <f>+ROUND(J285*Parámetros!$B$111,0)</f>
        <v>1060</v>
      </c>
      <c r="T285" s="164">
        <f>+ROUND(K285*Parámetros!$B$112,0)</f>
        <v>855</v>
      </c>
      <c r="U285" s="164">
        <f>+ROUND(L285*Parámetros!$B$113,0)</f>
        <v>1009</v>
      </c>
      <c r="V285" s="164">
        <f t="shared" si="31"/>
        <v>5973</v>
      </c>
      <c r="W285" s="164">
        <f t="shared" si="33"/>
        <v>2846</v>
      </c>
      <c r="X285" s="84">
        <f t="shared" si="28"/>
        <v>52370</v>
      </c>
      <c r="Y285" s="85">
        <f>+ROUND(M285*Parámetros!$C$105,0)</f>
        <v>0</v>
      </c>
      <c r="Z285" s="85">
        <f>+ROUND(N285*Parámetros!$C$106,0)</f>
        <v>1</v>
      </c>
      <c r="AA285" s="85">
        <f>+ROUND(O285*Parámetros!$C$107,0)</f>
        <v>12</v>
      </c>
      <c r="AB285" s="85">
        <f>+ROUND(P285*Parámetros!$C$108,0)</f>
        <v>35</v>
      </c>
      <c r="AC285" s="85">
        <f>+ROUND(Q285*Parámetros!$C$109,0)</f>
        <v>54</v>
      </c>
      <c r="AD285" s="85">
        <f>+ROUND(R285*Parámetros!$C$110,0)</f>
        <v>149</v>
      </c>
      <c r="AE285" s="85">
        <f>+ROUND(S285*Parámetros!$C$111,0)</f>
        <v>290</v>
      </c>
      <c r="AF285" s="85">
        <f>+ROUND(T285*Parámetros!$C$112,0)</f>
        <v>369</v>
      </c>
      <c r="AG285" s="85">
        <f>+ROUND(U285*Parámetros!$C$113,0)</f>
        <v>715</v>
      </c>
      <c r="AH285" s="85">
        <f t="shared" si="32"/>
        <v>1625</v>
      </c>
      <c r="AI285" s="165">
        <f t="shared" si="34"/>
        <v>775</v>
      </c>
      <c r="AJ285" s="84">
        <f t="shared" si="29"/>
        <v>14266</v>
      </c>
    </row>
    <row r="286" spans="1:36" x14ac:dyDescent="0.25">
      <c r="A286" s="19">
        <v>44168</v>
      </c>
      <c r="B286" s="162">
        <f t="shared" si="30"/>
        <v>276</v>
      </c>
      <c r="C286" s="81">
        <f>+'Modelo predictivo'!U283</f>
        <v>100640.77875167876</v>
      </c>
      <c r="D286" s="84">
        <f>+$C286*'Estructura Poblacion'!C$19</f>
        <v>4105.4843245204311</v>
      </c>
      <c r="E286" s="84">
        <f>+$C286*'Estructura Poblacion'!D$19</f>
        <v>6751.757531697991</v>
      </c>
      <c r="F286" s="84">
        <f>+$C286*'Estructura Poblacion'!E$19</f>
        <v>20490.154984413221</v>
      </c>
      <c r="G286" s="84">
        <f>+$C286*'Estructura Poblacion'!F$19</f>
        <v>23385.328307201282</v>
      </c>
      <c r="H286" s="84">
        <f>+$C286*'Estructura Poblacion'!G$19</f>
        <v>18725.630950531646</v>
      </c>
      <c r="I286" s="84">
        <f>+$C286*'Estructura Poblacion'!H$19</f>
        <v>12745.190260615642</v>
      </c>
      <c r="J286" s="84">
        <f>+$C286*'Estructura Poblacion'!I$19</f>
        <v>6779.1091927540901</v>
      </c>
      <c r="K286" s="84">
        <f>+$C286*'Estructura Poblacion'!J$19</f>
        <v>3734.1855256838894</v>
      </c>
      <c r="L286" s="84">
        <f>+$C286*'Estructura Poblacion'!K$19</f>
        <v>3923.9376742605755</v>
      </c>
      <c r="M286" s="164">
        <f>+ROUND(D286*Parámetros!$B$105,0)</f>
        <v>4</v>
      </c>
      <c r="N286" s="164">
        <f>+ROUND(E286*Parámetros!$B$106,0)</f>
        <v>20</v>
      </c>
      <c r="O286" s="164">
        <f>+ROUND(F286*Parámetros!$B$107,0)</f>
        <v>246</v>
      </c>
      <c r="P286" s="164">
        <f>+ROUND(G286*Parámetros!$B$108,0)</f>
        <v>748</v>
      </c>
      <c r="Q286" s="164">
        <f>+ROUND(H286*Parámetros!$B$109,0)</f>
        <v>918</v>
      </c>
      <c r="R286" s="164">
        <f>+ROUND(I286*Parámetros!$B$110,0)</f>
        <v>1300</v>
      </c>
      <c r="S286" s="164">
        <f>+ROUND(J286*Parámetros!$B$111,0)</f>
        <v>1125</v>
      </c>
      <c r="T286" s="164">
        <f>+ROUND(K286*Parámetros!$B$112,0)</f>
        <v>907</v>
      </c>
      <c r="U286" s="164">
        <f>+ROUND(L286*Parámetros!$B$113,0)</f>
        <v>1071</v>
      </c>
      <c r="V286" s="164">
        <f t="shared" si="31"/>
        <v>6339</v>
      </c>
      <c r="W286" s="164">
        <f t="shared" si="33"/>
        <v>3033</v>
      </c>
      <c r="X286" s="84">
        <f t="shared" si="28"/>
        <v>55676</v>
      </c>
      <c r="Y286" s="85">
        <f>+ROUND(M286*Parámetros!$C$105,0)</f>
        <v>0</v>
      </c>
      <c r="Z286" s="85">
        <f>+ROUND(N286*Parámetros!$C$106,0)</f>
        <v>1</v>
      </c>
      <c r="AA286" s="85">
        <f>+ROUND(O286*Parámetros!$C$107,0)</f>
        <v>12</v>
      </c>
      <c r="AB286" s="85">
        <f>+ROUND(P286*Parámetros!$C$108,0)</f>
        <v>37</v>
      </c>
      <c r="AC286" s="85">
        <f>+ROUND(Q286*Parámetros!$C$109,0)</f>
        <v>58</v>
      </c>
      <c r="AD286" s="85">
        <f>+ROUND(R286*Parámetros!$C$110,0)</f>
        <v>159</v>
      </c>
      <c r="AE286" s="85">
        <f>+ROUND(S286*Parámetros!$C$111,0)</f>
        <v>308</v>
      </c>
      <c r="AF286" s="85">
        <f>+ROUND(T286*Parámetros!$C$112,0)</f>
        <v>392</v>
      </c>
      <c r="AG286" s="85">
        <f>+ROUND(U286*Parámetros!$C$113,0)</f>
        <v>759</v>
      </c>
      <c r="AH286" s="85">
        <f t="shared" si="32"/>
        <v>1726</v>
      </c>
      <c r="AI286" s="165">
        <f t="shared" si="34"/>
        <v>826</v>
      </c>
      <c r="AJ286" s="84">
        <f t="shared" si="29"/>
        <v>15166</v>
      </c>
    </row>
    <row r="287" spans="1:36" x14ac:dyDescent="0.25">
      <c r="A287" s="19">
        <v>44169</v>
      </c>
      <c r="B287" s="162">
        <f t="shared" si="30"/>
        <v>277</v>
      </c>
      <c r="C287" s="81">
        <f>+'Modelo predictivo'!U284</f>
        <v>106778.28342819959</v>
      </c>
      <c r="D287" s="84">
        <f>+$C287*'Estructura Poblacion'!C$19</f>
        <v>4355.8542993325218</v>
      </c>
      <c r="E287" s="84">
        <f>+$C287*'Estructura Poblacion'!D$19</f>
        <v>7163.5085528996224</v>
      </c>
      <c r="F287" s="84">
        <f>+$C287*'Estructura Poblacion'!E$19</f>
        <v>21739.732179655017</v>
      </c>
      <c r="G287" s="84">
        <f>+$C287*'Estructura Poblacion'!F$19</f>
        <v>24811.465541309561</v>
      </c>
      <c r="H287" s="84">
        <f>+$C287*'Estructura Poblacion'!G$19</f>
        <v>19867.599931249355</v>
      </c>
      <c r="I287" s="84">
        <f>+$C287*'Estructura Poblacion'!H$19</f>
        <v>13522.446416598748</v>
      </c>
      <c r="J287" s="84">
        <f>+$C287*'Estructura Poblacion'!I$19</f>
        <v>7192.5282351070337</v>
      </c>
      <c r="K287" s="84">
        <f>+$C287*'Estructura Poblacion'!J$19</f>
        <v>3961.9121133669059</v>
      </c>
      <c r="L287" s="84">
        <f>+$C287*'Estructura Poblacion'!K$19</f>
        <v>4163.2361586808265</v>
      </c>
      <c r="M287" s="164">
        <f>+ROUND(D287*Parámetros!$B$105,0)</f>
        <v>4</v>
      </c>
      <c r="N287" s="164">
        <f>+ROUND(E287*Parámetros!$B$106,0)</f>
        <v>21</v>
      </c>
      <c r="O287" s="164">
        <f>+ROUND(F287*Parámetros!$B$107,0)</f>
        <v>261</v>
      </c>
      <c r="P287" s="164">
        <f>+ROUND(G287*Parámetros!$B$108,0)</f>
        <v>794</v>
      </c>
      <c r="Q287" s="164">
        <f>+ROUND(H287*Parámetros!$B$109,0)</f>
        <v>974</v>
      </c>
      <c r="R287" s="164">
        <f>+ROUND(I287*Parámetros!$B$110,0)</f>
        <v>1379</v>
      </c>
      <c r="S287" s="164">
        <f>+ROUND(J287*Parámetros!$B$111,0)</f>
        <v>1194</v>
      </c>
      <c r="T287" s="164">
        <f>+ROUND(K287*Parámetros!$B$112,0)</f>
        <v>963</v>
      </c>
      <c r="U287" s="164">
        <f>+ROUND(L287*Parámetros!$B$113,0)</f>
        <v>1137</v>
      </c>
      <c r="V287" s="164">
        <f t="shared" si="31"/>
        <v>6727</v>
      </c>
      <c r="W287" s="164">
        <f t="shared" si="33"/>
        <v>3228</v>
      </c>
      <c r="X287" s="84">
        <f t="shared" si="28"/>
        <v>59175</v>
      </c>
      <c r="Y287" s="85">
        <f>+ROUND(M287*Parámetros!$C$105,0)</f>
        <v>0</v>
      </c>
      <c r="Z287" s="85">
        <f>+ROUND(N287*Parámetros!$C$106,0)</f>
        <v>1</v>
      </c>
      <c r="AA287" s="85">
        <f>+ROUND(O287*Parámetros!$C$107,0)</f>
        <v>13</v>
      </c>
      <c r="AB287" s="85">
        <f>+ROUND(P287*Parámetros!$C$108,0)</f>
        <v>40</v>
      </c>
      <c r="AC287" s="85">
        <f>+ROUND(Q287*Parámetros!$C$109,0)</f>
        <v>61</v>
      </c>
      <c r="AD287" s="85">
        <f>+ROUND(R287*Parámetros!$C$110,0)</f>
        <v>168</v>
      </c>
      <c r="AE287" s="85">
        <f>+ROUND(S287*Parámetros!$C$111,0)</f>
        <v>327</v>
      </c>
      <c r="AF287" s="85">
        <f>+ROUND(T287*Parámetros!$C$112,0)</f>
        <v>416</v>
      </c>
      <c r="AG287" s="85">
        <f>+ROUND(U287*Parámetros!$C$113,0)</f>
        <v>806</v>
      </c>
      <c r="AH287" s="85">
        <f t="shared" si="32"/>
        <v>1832</v>
      </c>
      <c r="AI287" s="165">
        <f t="shared" si="34"/>
        <v>880</v>
      </c>
      <c r="AJ287" s="84">
        <f t="shared" si="29"/>
        <v>16118</v>
      </c>
    </row>
    <row r="288" spans="1:36" x14ac:dyDescent="0.25">
      <c r="A288" s="19">
        <v>44170</v>
      </c>
      <c r="B288" s="162">
        <f t="shared" si="30"/>
        <v>278</v>
      </c>
      <c r="C288" s="81">
        <f>+'Modelo predictivo'!U285</f>
        <v>113238.46738819033</v>
      </c>
      <c r="D288" s="84">
        <f>+$C288*'Estructura Poblacion'!C$19</f>
        <v>4619.3874745546773</v>
      </c>
      <c r="E288" s="84">
        <f>+$C288*'Estructura Poblacion'!D$19</f>
        <v>7596.9073823705685</v>
      </c>
      <c r="F288" s="84">
        <f>+$C288*'Estructura Poblacion'!E$19</f>
        <v>23055.005890867455</v>
      </c>
      <c r="G288" s="84">
        <f>+$C288*'Estructura Poblacion'!F$19</f>
        <v>26312.581934715639</v>
      </c>
      <c r="H288" s="84">
        <f>+$C288*'Estructura Poblacion'!G$19</f>
        <v>21069.607926495646</v>
      </c>
      <c r="I288" s="84">
        <f>+$C288*'Estructura Poblacion'!H$19</f>
        <v>14340.566811829553</v>
      </c>
      <c r="J288" s="84">
        <f>+$C288*'Estructura Poblacion'!I$19</f>
        <v>7627.6827819345563</v>
      </c>
      <c r="K288" s="84">
        <f>+$C288*'Estructura Poblacion'!J$19</f>
        <v>4201.611425473533</v>
      </c>
      <c r="L288" s="84">
        <f>+$C288*'Estructura Poblacion'!K$19</f>
        <v>4415.1157599487042</v>
      </c>
      <c r="M288" s="164">
        <f>+ROUND(D288*Parámetros!$B$105,0)</f>
        <v>5</v>
      </c>
      <c r="N288" s="164">
        <f>+ROUND(E288*Parámetros!$B$106,0)</f>
        <v>23</v>
      </c>
      <c r="O288" s="164">
        <f>+ROUND(F288*Parámetros!$B$107,0)</f>
        <v>277</v>
      </c>
      <c r="P288" s="164">
        <f>+ROUND(G288*Parámetros!$B$108,0)</f>
        <v>842</v>
      </c>
      <c r="Q288" s="164">
        <f>+ROUND(H288*Parámetros!$B$109,0)</f>
        <v>1032</v>
      </c>
      <c r="R288" s="164">
        <f>+ROUND(I288*Parámetros!$B$110,0)</f>
        <v>1463</v>
      </c>
      <c r="S288" s="164">
        <f>+ROUND(J288*Parámetros!$B$111,0)</f>
        <v>1266</v>
      </c>
      <c r="T288" s="164">
        <f>+ROUND(K288*Parámetros!$B$112,0)</f>
        <v>1021</v>
      </c>
      <c r="U288" s="164">
        <f>+ROUND(L288*Parámetros!$B$113,0)</f>
        <v>1205</v>
      </c>
      <c r="V288" s="164">
        <f t="shared" si="31"/>
        <v>7134</v>
      </c>
      <c r="W288" s="164">
        <f t="shared" si="33"/>
        <v>3438</v>
      </c>
      <c r="X288" s="84">
        <f t="shared" si="28"/>
        <v>62871</v>
      </c>
      <c r="Y288" s="85">
        <f>+ROUND(M288*Parámetros!$C$105,0)</f>
        <v>0</v>
      </c>
      <c r="Z288" s="85">
        <f>+ROUND(N288*Parámetros!$C$106,0)</f>
        <v>1</v>
      </c>
      <c r="AA288" s="85">
        <f>+ROUND(O288*Parámetros!$C$107,0)</f>
        <v>14</v>
      </c>
      <c r="AB288" s="85">
        <f>+ROUND(P288*Parámetros!$C$108,0)</f>
        <v>42</v>
      </c>
      <c r="AC288" s="85">
        <f>+ROUND(Q288*Parámetros!$C$109,0)</f>
        <v>65</v>
      </c>
      <c r="AD288" s="85">
        <f>+ROUND(R288*Parámetros!$C$110,0)</f>
        <v>178</v>
      </c>
      <c r="AE288" s="85">
        <f>+ROUND(S288*Parámetros!$C$111,0)</f>
        <v>347</v>
      </c>
      <c r="AF288" s="85">
        <f>+ROUND(T288*Parámetros!$C$112,0)</f>
        <v>441</v>
      </c>
      <c r="AG288" s="85">
        <f>+ROUND(U288*Parámetros!$C$113,0)</f>
        <v>854</v>
      </c>
      <c r="AH288" s="85">
        <f t="shared" si="32"/>
        <v>1942</v>
      </c>
      <c r="AI288" s="165">
        <f t="shared" si="34"/>
        <v>937</v>
      </c>
      <c r="AJ288" s="84">
        <f t="shared" si="29"/>
        <v>17123</v>
      </c>
    </row>
    <row r="289" spans="1:36" x14ac:dyDescent="0.25">
      <c r="A289" s="19">
        <v>44171</v>
      </c>
      <c r="B289" s="162">
        <f t="shared" si="30"/>
        <v>279</v>
      </c>
      <c r="C289" s="81">
        <f>+'Modelo predictivo'!U286</f>
        <v>120031.49029744416</v>
      </c>
      <c r="D289" s="84">
        <f>+$C289*'Estructura Poblacion'!C$19</f>
        <v>4896.4982979800634</v>
      </c>
      <c r="E289" s="84">
        <f>+$C289*'Estructura Poblacion'!D$19</f>
        <v>8052.6356086367678</v>
      </c>
      <c r="F289" s="84">
        <f>+$C289*'Estructura Poblacion'!E$19</f>
        <v>24438.044594956962</v>
      </c>
      <c r="G289" s="84">
        <f>+$C289*'Estructura Poblacion'!F$19</f>
        <v>27891.038231473882</v>
      </c>
      <c r="H289" s="84">
        <f>+$C289*'Estructura Poblacion'!G$19</f>
        <v>22333.54528484078</v>
      </c>
      <c r="I289" s="84">
        <f>+$C289*'Estructura Poblacion'!H$19</f>
        <v>15200.838070627982</v>
      </c>
      <c r="J289" s="84">
        <f>+$C289*'Estructura Poblacion'!I$19</f>
        <v>8085.2571829071212</v>
      </c>
      <c r="K289" s="84">
        <f>+$C289*'Estructura Poblacion'!J$19</f>
        <v>4453.6604272600143</v>
      </c>
      <c r="L289" s="84">
        <f>+$C289*'Estructura Poblacion'!K$19</f>
        <v>4679.9725987605925</v>
      </c>
      <c r="M289" s="164">
        <f>+ROUND(D289*Parámetros!$B$105,0)</f>
        <v>5</v>
      </c>
      <c r="N289" s="164">
        <f>+ROUND(E289*Parámetros!$B$106,0)</f>
        <v>24</v>
      </c>
      <c r="O289" s="164">
        <f>+ROUND(F289*Parámetros!$B$107,0)</f>
        <v>293</v>
      </c>
      <c r="P289" s="164">
        <f>+ROUND(G289*Parámetros!$B$108,0)</f>
        <v>893</v>
      </c>
      <c r="Q289" s="164">
        <f>+ROUND(H289*Parámetros!$B$109,0)</f>
        <v>1094</v>
      </c>
      <c r="R289" s="164">
        <f>+ROUND(I289*Parámetros!$B$110,0)</f>
        <v>1550</v>
      </c>
      <c r="S289" s="164">
        <f>+ROUND(J289*Parámetros!$B$111,0)</f>
        <v>1342</v>
      </c>
      <c r="T289" s="164">
        <f>+ROUND(K289*Parámetros!$B$112,0)</f>
        <v>1082</v>
      </c>
      <c r="U289" s="164">
        <f>+ROUND(L289*Parámetros!$B$113,0)</f>
        <v>1278</v>
      </c>
      <c r="V289" s="164">
        <f t="shared" si="31"/>
        <v>7561</v>
      </c>
      <c r="W289" s="164">
        <f t="shared" si="33"/>
        <v>3661</v>
      </c>
      <c r="X289" s="84">
        <f t="shared" si="28"/>
        <v>66771</v>
      </c>
      <c r="Y289" s="85">
        <f>+ROUND(M289*Parámetros!$C$105,0)</f>
        <v>0</v>
      </c>
      <c r="Z289" s="85">
        <f>+ROUND(N289*Parámetros!$C$106,0)</f>
        <v>1</v>
      </c>
      <c r="AA289" s="85">
        <f>+ROUND(O289*Parámetros!$C$107,0)</f>
        <v>15</v>
      </c>
      <c r="AB289" s="85">
        <f>+ROUND(P289*Parámetros!$C$108,0)</f>
        <v>45</v>
      </c>
      <c r="AC289" s="85">
        <f>+ROUND(Q289*Parámetros!$C$109,0)</f>
        <v>69</v>
      </c>
      <c r="AD289" s="85">
        <f>+ROUND(R289*Parámetros!$C$110,0)</f>
        <v>189</v>
      </c>
      <c r="AE289" s="85">
        <f>+ROUND(S289*Parámetros!$C$111,0)</f>
        <v>368</v>
      </c>
      <c r="AF289" s="85">
        <f>+ROUND(T289*Parámetros!$C$112,0)</f>
        <v>467</v>
      </c>
      <c r="AG289" s="85">
        <f>+ROUND(U289*Parámetros!$C$113,0)</f>
        <v>906</v>
      </c>
      <c r="AH289" s="85">
        <f t="shared" si="32"/>
        <v>2060</v>
      </c>
      <c r="AI289" s="165">
        <f t="shared" si="34"/>
        <v>997</v>
      </c>
      <c r="AJ289" s="84">
        <f t="shared" si="29"/>
        <v>18186</v>
      </c>
    </row>
    <row r="290" spans="1:36" x14ac:dyDescent="0.25">
      <c r="A290" s="19">
        <v>44172</v>
      </c>
      <c r="B290" s="162">
        <f t="shared" si="30"/>
        <v>280</v>
      </c>
      <c r="C290" s="81">
        <f>+'Modelo predictivo'!U287</f>
        <v>127166.88653255999</v>
      </c>
      <c r="D290" s="84">
        <f>+$C290*'Estructura Poblacion'!C$19</f>
        <v>5187.5757096999268</v>
      </c>
      <c r="E290" s="84">
        <f>+$C290*'Estructura Poblacion'!D$19</f>
        <v>8531.3328710155038</v>
      </c>
      <c r="F290" s="84">
        <f>+$C290*'Estructura Poblacion'!E$19</f>
        <v>25890.789461860957</v>
      </c>
      <c r="G290" s="84">
        <f>+$C290*'Estructura Poblacion'!F$19</f>
        <v>29549.049880726627</v>
      </c>
      <c r="H290" s="84">
        <f>+$C290*'Estructura Poblacion'!G$19</f>
        <v>23661.186011014743</v>
      </c>
      <c r="I290" s="84">
        <f>+$C290*'Estructura Poblacion'!H$19</f>
        <v>16104.467630429204</v>
      </c>
      <c r="J290" s="84">
        <f>+$C290*'Estructura Poblacion'!I$19</f>
        <v>8565.8936685484823</v>
      </c>
      <c r="K290" s="84">
        <f>+$C290*'Estructura Poblacion'!J$19</f>
        <v>4718.4128831897569</v>
      </c>
      <c r="L290" s="84">
        <f>+$C290*'Estructura Poblacion'!K$19</f>
        <v>4958.1784160747893</v>
      </c>
      <c r="M290" s="164">
        <f>+ROUND(D290*Parámetros!$B$105,0)</f>
        <v>5</v>
      </c>
      <c r="N290" s="164">
        <f>+ROUND(E290*Parámetros!$B$106,0)</f>
        <v>26</v>
      </c>
      <c r="O290" s="164">
        <f>+ROUND(F290*Parámetros!$B$107,0)</f>
        <v>311</v>
      </c>
      <c r="P290" s="164">
        <f>+ROUND(G290*Parámetros!$B$108,0)</f>
        <v>946</v>
      </c>
      <c r="Q290" s="164">
        <f>+ROUND(H290*Parámetros!$B$109,0)</f>
        <v>1159</v>
      </c>
      <c r="R290" s="164">
        <f>+ROUND(I290*Parámetros!$B$110,0)</f>
        <v>1643</v>
      </c>
      <c r="S290" s="164">
        <f>+ROUND(J290*Parámetros!$B$111,0)</f>
        <v>1422</v>
      </c>
      <c r="T290" s="164">
        <f>+ROUND(K290*Parámetros!$B$112,0)</f>
        <v>1147</v>
      </c>
      <c r="U290" s="164">
        <f>+ROUND(L290*Parámetros!$B$113,0)</f>
        <v>1354</v>
      </c>
      <c r="V290" s="164">
        <f t="shared" si="31"/>
        <v>8013</v>
      </c>
      <c r="W290" s="164">
        <f t="shared" si="33"/>
        <v>3896</v>
      </c>
      <c r="X290" s="84">
        <f t="shared" si="28"/>
        <v>70888</v>
      </c>
      <c r="Y290" s="85">
        <f>+ROUND(M290*Parámetros!$C$105,0)</f>
        <v>0</v>
      </c>
      <c r="Z290" s="85">
        <f>+ROUND(N290*Parámetros!$C$106,0)</f>
        <v>1</v>
      </c>
      <c r="AA290" s="85">
        <f>+ROUND(O290*Parámetros!$C$107,0)</f>
        <v>16</v>
      </c>
      <c r="AB290" s="85">
        <f>+ROUND(P290*Parámetros!$C$108,0)</f>
        <v>47</v>
      </c>
      <c r="AC290" s="85">
        <f>+ROUND(Q290*Parámetros!$C$109,0)</f>
        <v>73</v>
      </c>
      <c r="AD290" s="85">
        <f>+ROUND(R290*Parámetros!$C$110,0)</f>
        <v>200</v>
      </c>
      <c r="AE290" s="85">
        <f>+ROUND(S290*Parámetros!$C$111,0)</f>
        <v>390</v>
      </c>
      <c r="AF290" s="85">
        <f>+ROUND(T290*Parámetros!$C$112,0)</f>
        <v>496</v>
      </c>
      <c r="AG290" s="85">
        <f>+ROUND(U290*Parámetros!$C$113,0)</f>
        <v>960</v>
      </c>
      <c r="AH290" s="85">
        <f t="shared" si="32"/>
        <v>2183</v>
      </c>
      <c r="AI290" s="165">
        <f t="shared" si="34"/>
        <v>1062</v>
      </c>
      <c r="AJ290" s="84">
        <f t="shared" si="29"/>
        <v>19307</v>
      </c>
    </row>
    <row r="291" spans="1:36" x14ac:dyDescent="0.25">
      <c r="A291" s="19">
        <v>44173</v>
      </c>
      <c r="B291" s="162">
        <f t="shared" si="30"/>
        <v>281</v>
      </c>
      <c r="C291" s="81">
        <f>+'Modelo predictivo'!U288</f>
        <v>134653.40374206007</v>
      </c>
      <c r="D291" s="84">
        <f>+$C291*'Estructura Poblacion'!C$19</f>
        <v>5492.9765564550235</v>
      </c>
      <c r="E291" s="84">
        <f>+$C291*'Estructura Poblacion'!D$19</f>
        <v>9033.5860290534492</v>
      </c>
      <c r="F291" s="84">
        <f>+$C291*'Estructura Poblacion'!E$19</f>
        <v>27415.021486084781</v>
      </c>
      <c r="G291" s="84">
        <f>+$C291*'Estructura Poblacion'!F$19</f>
        <v>31288.649524064556</v>
      </c>
      <c r="H291" s="84">
        <f>+$C291*'Estructura Poblacion'!G$19</f>
        <v>25054.157727934849</v>
      </c>
      <c r="I291" s="84">
        <f>+$C291*'Estructura Poblacion'!H$19</f>
        <v>17052.563297096134</v>
      </c>
      <c r="J291" s="84">
        <f>+$C291*'Estructura Poblacion'!I$19</f>
        <v>9070.1814757986522</v>
      </c>
      <c r="K291" s="84">
        <f>+$C291*'Estructura Poblacion'!J$19</f>
        <v>4996.1933668888878</v>
      </c>
      <c r="L291" s="84">
        <f>+$C291*'Estructura Poblacion'!K$19</f>
        <v>5250.0742786837372</v>
      </c>
      <c r="M291" s="164">
        <f>+ROUND(D291*Parámetros!$B$105,0)</f>
        <v>5</v>
      </c>
      <c r="N291" s="164">
        <f>+ROUND(E291*Parámetros!$B$106,0)</f>
        <v>27</v>
      </c>
      <c r="O291" s="164">
        <f>+ROUND(F291*Parámetros!$B$107,0)</f>
        <v>329</v>
      </c>
      <c r="P291" s="164">
        <f>+ROUND(G291*Parámetros!$B$108,0)</f>
        <v>1001</v>
      </c>
      <c r="Q291" s="164">
        <f>+ROUND(H291*Parámetros!$B$109,0)</f>
        <v>1228</v>
      </c>
      <c r="R291" s="164">
        <f>+ROUND(I291*Parámetros!$B$110,0)</f>
        <v>1739</v>
      </c>
      <c r="S291" s="164">
        <f>+ROUND(J291*Parámetros!$B$111,0)</f>
        <v>1506</v>
      </c>
      <c r="T291" s="164">
        <f>+ROUND(K291*Parámetros!$B$112,0)</f>
        <v>1214</v>
      </c>
      <c r="U291" s="164">
        <f>+ROUND(L291*Parámetros!$B$113,0)</f>
        <v>1433</v>
      </c>
      <c r="V291" s="164">
        <f t="shared" si="31"/>
        <v>8482</v>
      </c>
      <c r="W291" s="164">
        <f t="shared" si="33"/>
        <v>4145</v>
      </c>
      <c r="X291" s="84">
        <f t="shared" si="28"/>
        <v>75225</v>
      </c>
      <c r="Y291" s="85">
        <f>+ROUND(M291*Parámetros!$C$105,0)</f>
        <v>0</v>
      </c>
      <c r="Z291" s="85">
        <f>+ROUND(N291*Parámetros!$C$106,0)</f>
        <v>1</v>
      </c>
      <c r="AA291" s="85">
        <f>+ROUND(O291*Parámetros!$C$107,0)</f>
        <v>16</v>
      </c>
      <c r="AB291" s="85">
        <f>+ROUND(P291*Parámetros!$C$108,0)</f>
        <v>50</v>
      </c>
      <c r="AC291" s="85">
        <f>+ROUND(Q291*Parámetros!$C$109,0)</f>
        <v>77</v>
      </c>
      <c r="AD291" s="85">
        <f>+ROUND(R291*Parámetros!$C$110,0)</f>
        <v>212</v>
      </c>
      <c r="AE291" s="85">
        <f>+ROUND(S291*Parámetros!$C$111,0)</f>
        <v>413</v>
      </c>
      <c r="AF291" s="85">
        <f>+ROUND(T291*Parámetros!$C$112,0)</f>
        <v>524</v>
      </c>
      <c r="AG291" s="85">
        <f>+ROUND(U291*Parámetros!$C$113,0)</f>
        <v>1016</v>
      </c>
      <c r="AH291" s="85">
        <f t="shared" si="32"/>
        <v>2309</v>
      </c>
      <c r="AI291" s="165">
        <f t="shared" si="34"/>
        <v>1129</v>
      </c>
      <c r="AJ291" s="84">
        <f t="shared" si="29"/>
        <v>20487</v>
      </c>
    </row>
    <row r="292" spans="1:36" x14ac:dyDescent="0.25">
      <c r="A292" s="19">
        <v>44174</v>
      </c>
      <c r="B292" s="162">
        <f t="shared" si="30"/>
        <v>282</v>
      </c>
      <c r="C292" s="81">
        <f>+'Modelo predictivo'!U289</f>
        <v>142498.82522114366</v>
      </c>
      <c r="D292" s="84">
        <f>+$C292*'Estructura Poblacion'!C$19</f>
        <v>5813.0183456894529</v>
      </c>
      <c r="E292" s="84">
        <f>+$C292*'Estructura Poblacion'!D$19</f>
        <v>9559.9172460589052</v>
      </c>
      <c r="F292" s="84">
        <f>+$C292*'Estructura Poblacion'!E$19</f>
        <v>29012.325322744389</v>
      </c>
      <c r="G292" s="84">
        <f>+$C292*'Estructura Poblacion'!F$19</f>
        <v>33111.645721753237</v>
      </c>
      <c r="H292" s="84">
        <f>+$C292*'Estructura Poblacion'!G$19</f>
        <v>26513.908627032924</v>
      </c>
      <c r="I292" s="84">
        <f>+$C292*'Estructura Poblacion'!H$19</f>
        <v>18046.110750384029</v>
      </c>
      <c r="J292" s="84">
        <f>+$C292*'Estructura Poblacion'!I$19</f>
        <v>9598.6448832720253</v>
      </c>
      <c r="K292" s="84">
        <f>+$C292*'Estructura Poblacion'!J$19</f>
        <v>5287.2906705213363</v>
      </c>
      <c r="L292" s="84">
        <f>+$C292*'Estructura Poblacion'!K$19</f>
        <v>5555.9636536873631</v>
      </c>
      <c r="M292" s="164">
        <f>+ROUND(D292*Parámetros!$B$105,0)</f>
        <v>6</v>
      </c>
      <c r="N292" s="164">
        <f>+ROUND(E292*Parámetros!$B$106,0)</f>
        <v>29</v>
      </c>
      <c r="O292" s="164">
        <f>+ROUND(F292*Parámetros!$B$107,0)</f>
        <v>348</v>
      </c>
      <c r="P292" s="164">
        <f>+ROUND(G292*Parámetros!$B$108,0)</f>
        <v>1060</v>
      </c>
      <c r="Q292" s="164">
        <f>+ROUND(H292*Parámetros!$B$109,0)</f>
        <v>1299</v>
      </c>
      <c r="R292" s="164">
        <f>+ROUND(I292*Parámetros!$B$110,0)</f>
        <v>1841</v>
      </c>
      <c r="S292" s="164">
        <f>+ROUND(J292*Parámetros!$B$111,0)</f>
        <v>1593</v>
      </c>
      <c r="T292" s="164">
        <f>+ROUND(K292*Parámetros!$B$112,0)</f>
        <v>1285</v>
      </c>
      <c r="U292" s="164">
        <f>+ROUND(L292*Parámetros!$B$113,0)</f>
        <v>1517</v>
      </c>
      <c r="V292" s="164">
        <f t="shared" si="31"/>
        <v>8978</v>
      </c>
      <c r="W292" s="164">
        <f t="shared" si="33"/>
        <v>4408</v>
      </c>
      <c r="X292" s="84">
        <f t="shared" si="28"/>
        <v>79795</v>
      </c>
      <c r="Y292" s="85">
        <f>+ROUND(M292*Parámetros!$C$105,0)</f>
        <v>0</v>
      </c>
      <c r="Z292" s="85">
        <f>+ROUND(N292*Parámetros!$C$106,0)</f>
        <v>1</v>
      </c>
      <c r="AA292" s="85">
        <f>+ROUND(O292*Parámetros!$C$107,0)</f>
        <v>17</v>
      </c>
      <c r="AB292" s="85">
        <f>+ROUND(P292*Parámetros!$C$108,0)</f>
        <v>53</v>
      </c>
      <c r="AC292" s="85">
        <f>+ROUND(Q292*Parámetros!$C$109,0)</f>
        <v>82</v>
      </c>
      <c r="AD292" s="85">
        <f>+ROUND(R292*Parámetros!$C$110,0)</f>
        <v>225</v>
      </c>
      <c r="AE292" s="85">
        <f>+ROUND(S292*Parámetros!$C$111,0)</f>
        <v>436</v>
      </c>
      <c r="AF292" s="85">
        <f>+ROUND(T292*Parámetros!$C$112,0)</f>
        <v>555</v>
      </c>
      <c r="AG292" s="85">
        <f>+ROUND(U292*Parámetros!$C$113,0)</f>
        <v>1076</v>
      </c>
      <c r="AH292" s="85">
        <f t="shared" si="32"/>
        <v>2445</v>
      </c>
      <c r="AI292" s="165">
        <f t="shared" si="34"/>
        <v>1201</v>
      </c>
      <c r="AJ292" s="84">
        <f t="shared" si="29"/>
        <v>21731</v>
      </c>
    </row>
    <row r="293" spans="1:36" x14ac:dyDescent="0.25">
      <c r="A293" s="19">
        <v>44175</v>
      </c>
      <c r="B293" s="162">
        <f t="shared" si="30"/>
        <v>283</v>
      </c>
      <c r="C293" s="81">
        <f>+'Modelo predictivo'!U290</f>
        <v>150709.77598481625</v>
      </c>
      <c r="D293" s="84">
        <f>+$C293*'Estructura Poblacion'!C$19</f>
        <v>6147.9713346050376</v>
      </c>
      <c r="E293" s="84">
        <f>+$C293*'Estructura Poblacion'!D$19</f>
        <v>10110.770978995693</v>
      </c>
      <c r="F293" s="84">
        <f>+$C293*'Estructura Poblacion'!E$19</f>
        <v>30684.049804648115</v>
      </c>
      <c r="G293" s="84">
        <f>+$C293*'Estructura Poblacion'!F$19</f>
        <v>35019.577891043467</v>
      </c>
      <c r="H293" s="84">
        <f>+$C293*'Estructura Poblacion'!G$19</f>
        <v>28041.671385436206</v>
      </c>
      <c r="I293" s="84">
        <f>+$C293*'Estructura Poblacion'!H$19</f>
        <v>19085.948984960574</v>
      </c>
      <c r="J293" s="84">
        <f>+$C293*'Estructura Poblacion'!I$19</f>
        <v>10151.730148446761</v>
      </c>
      <c r="K293" s="84">
        <f>+$C293*'Estructura Poblacion'!J$19</f>
        <v>5591.9506093068139</v>
      </c>
      <c r="L293" s="84">
        <f>+$C293*'Estructura Poblacion'!K$19</f>
        <v>5876.1048473735864</v>
      </c>
      <c r="M293" s="164">
        <f>+ROUND(D293*Parámetros!$B$105,0)</f>
        <v>6</v>
      </c>
      <c r="N293" s="164">
        <f>+ROUND(E293*Parámetros!$B$106,0)</f>
        <v>30</v>
      </c>
      <c r="O293" s="164">
        <f>+ROUND(F293*Parámetros!$B$107,0)</f>
        <v>368</v>
      </c>
      <c r="P293" s="164">
        <f>+ROUND(G293*Parámetros!$B$108,0)</f>
        <v>1121</v>
      </c>
      <c r="Q293" s="164">
        <f>+ROUND(H293*Parámetros!$B$109,0)</f>
        <v>1374</v>
      </c>
      <c r="R293" s="164">
        <f>+ROUND(I293*Parámetros!$B$110,0)</f>
        <v>1947</v>
      </c>
      <c r="S293" s="164">
        <f>+ROUND(J293*Parámetros!$B$111,0)</f>
        <v>1685</v>
      </c>
      <c r="T293" s="164">
        <f>+ROUND(K293*Parámetros!$B$112,0)</f>
        <v>1359</v>
      </c>
      <c r="U293" s="164">
        <f>+ROUND(L293*Parámetros!$B$113,0)</f>
        <v>1604</v>
      </c>
      <c r="V293" s="164">
        <f t="shared" si="31"/>
        <v>9494</v>
      </c>
      <c r="W293" s="164">
        <f t="shared" si="33"/>
        <v>4687</v>
      </c>
      <c r="X293" s="84">
        <f t="shared" si="28"/>
        <v>84602</v>
      </c>
      <c r="Y293" s="85">
        <f>+ROUND(M293*Parámetros!$C$105,0)</f>
        <v>0</v>
      </c>
      <c r="Z293" s="85">
        <f>+ROUND(N293*Parámetros!$C$106,0)</f>
        <v>2</v>
      </c>
      <c r="AA293" s="85">
        <f>+ROUND(O293*Parámetros!$C$107,0)</f>
        <v>18</v>
      </c>
      <c r="AB293" s="85">
        <f>+ROUND(P293*Parámetros!$C$108,0)</f>
        <v>56</v>
      </c>
      <c r="AC293" s="85">
        <f>+ROUND(Q293*Parámetros!$C$109,0)</f>
        <v>87</v>
      </c>
      <c r="AD293" s="85">
        <f>+ROUND(R293*Parámetros!$C$110,0)</f>
        <v>238</v>
      </c>
      <c r="AE293" s="85">
        <f>+ROUND(S293*Parámetros!$C$111,0)</f>
        <v>462</v>
      </c>
      <c r="AF293" s="85">
        <f>+ROUND(T293*Parámetros!$C$112,0)</f>
        <v>587</v>
      </c>
      <c r="AG293" s="85">
        <f>+ROUND(U293*Parámetros!$C$113,0)</f>
        <v>1137</v>
      </c>
      <c r="AH293" s="85">
        <f t="shared" si="32"/>
        <v>2587</v>
      </c>
      <c r="AI293" s="165">
        <f t="shared" si="34"/>
        <v>1278</v>
      </c>
      <c r="AJ293" s="84">
        <f t="shared" si="29"/>
        <v>23040</v>
      </c>
    </row>
    <row r="294" spans="1:36" x14ac:dyDescent="0.25">
      <c r="A294" s="19">
        <v>44176</v>
      </c>
      <c r="B294" s="162">
        <f t="shared" si="30"/>
        <v>284</v>
      </c>
      <c r="C294" s="81">
        <f>+'Modelo predictivo'!U291</f>
        <v>159291.51273936778</v>
      </c>
      <c r="D294" s="84">
        <f>+$C294*'Estructura Poblacion'!C$19</f>
        <v>6498.0499623738478</v>
      </c>
      <c r="E294" s="84">
        <f>+$C294*'Estructura Poblacion'!D$19</f>
        <v>10686.499888154462</v>
      </c>
      <c r="F294" s="84">
        <f>+$C294*'Estructura Poblacion'!E$19</f>
        <v>32431.265181131505</v>
      </c>
      <c r="G294" s="84">
        <f>+$C294*'Estructura Poblacion'!F$19</f>
        <v>37013.667503032048</v>
      </c>
      <c r="H294" s="84">
        <f>+$C294*'Estructura Poblacion'!G$19</f>
        <v>29638.424087209834</v>
      </c>
      <c r="I294" s="84">
        <f>+$C294*'Estructura Poblacion'!H$19</f>
        <v>20172.743712306154</v>
      </c>
      <c r="J294" s="84">
        <f>+$C294*'Estructura Poblacion'!I$19</f>
        <v>10729.791360255553</v>
      </c>
      <c r="K294" s="84">
        <f>+$C294*'Estructura Poblacion'!J$19</f>
        <v>5910.3682286015292</v>
      </c>
      <c r="L294" s="84">
        <f>+$C294*'Estructura Poblacion'!K$19</f>
        <v>6210.7028163028535</v>
      </c>
      <c r="M294" s="164">
        <f>+ROUND(D294*Parámetros!$B$105,0)</f>
        <v>6</v>
      </c>
      <c r="N294" s="164">
        <f>+ROUND(E294*Parámetros!$B$106,0)</f>
        <v>32</v>
      </c>
      <c r="O294" s="164">
        <f>+ROUND(F294*Parámetros!$B$107,0)</f>
        <v>389</v>
      </c>
      <c r="P294" s="164">
        <f>+ROUND(G294*Parámetros!$B$108,0)</f>
        <v>1184</v>
      </c>
      <c r="Q294" s="164">
        <f>+ROUND(H294*Parámetros!$B$109,0)</f>
        <v>1452</v>
      </c>
      <c r="R294" s="164">
        <f>+ROUND(I294*Parámetros!$B$110,0)</f>
        <v>2058</v>
      </c>
      <c r="S294" s="164">
        <f>+ROUND(J294*Parámetros!$B$111,0)</f>
        <v>1781</v>
      </c>
      <c r="T294" s="164">
        <f>+ROUND(K294*Parámetros!$B$112,0)</f>
        <v>1436</v>
      </c>
      <c r="U294" s="164">
        <f>+ROUND(L294*Parámetros!$B$113,0)</f>
        <v>1696</v>
      </c>
      <c r="V294" s="164">
        <f t="shared" si="31"/>
        <v>10034</v>
      </c>
      <c r="W294" s="164">
        <f t="shared" si="33"/>
        <v>4982</v>
      </c>
      <c r="X294" s="84">
        <f t="shared" si="28"/>
        <v>89654</v>
      </c>
      <c r="Y294" s="85">
        <f>+ROUND(M294*Parámetros!$C$105,0)</f>
        <v>0</v>
      </c>
      <c r="Z294" s="85">
        <f>+ROUND(N294*Parámetros!$C$106,0)</f>
        <v>2</v>
      </c>
      <c r="AA294" s="85">
        <f>+ROUND(O294*Parámetros!$C$107,0)</f>
        <v>19</v>
      </c>
      <c r="AB294" s="85">
        <f>+ROUND(P294*Parámetros!$C$108,0)</f>
        <v>59</v>
      </c>
      <c r="AC294" s="85">
        <f>+ROUND(Q294*Parámetros!$C$109,0)</f>
        <v>91</v>
      </c>
      <c r="AD294" s="85">
        <f>+ROUND(R294*Parámetros!$C$110,0)</f>
        <v>251</v>
      </c>
      <c r="AE294" s="85">
        <f>+ROUND(S294*Parámetros!$C$111,0)</f>
        <v>488</v>
      </c>
      <c r="AF294" s="85">
        <f>+ROUND(T294*Parámetros!$C$112,0)</f>
        <v>620</v>
      </c>
      <c r="AG294" s="85">
        <f>+ROUND(U294*Parámetros!$C$113,0)</f>
        <v>1202</v>
      </c>
      <c r="AH294" s="85">
        <f t="shared" si="32"/>
        <v>2732</v>
      </c>
      <c r="AI294" s="165">
        <f t="shared" si="34"/>
        <v>1357</v>
      </c>
      <c r="AJ294" s="84">
        <f t="shared" si="29"/>
        <v>24415</v>
      </c>
    </row>
    <row r="295" spans="1:36" x14ac:dyDescent="0.25">
      <c r="A295" s="19">
        <v>44177</v>
      </c>
      <c r="B295" s="162">
        <f t="shared" si="30"/>
        <v>285</v>
      </c>
      <c r="C295" s="81">
        <f>+'Modelo predictivo'!U292</f>
        <v>168247.69833466411</v>
      </c>
      <c r="D295" s="84">
        <f>+$C295*'Estructura Poblacion'!C$19</f>
        <v>6863.4036492695923</v>
      </c>
      <c r="E295" s="84">
        <f>+$C295*'Estructura Poblacion'!D$19</f>
        <v>11287.349705677541</v>
      </c>
      <c r="F295" s="84">
        <f>+$C295*'Estructura Poblacion'!E$19</f>
        <v>34254.717197233178</v>
      </c>
      <c r="G295" s="84">
        <f>+$C295*'Estructura Poblacion'!F$19</f>
        <v>39094.765673416965</v>
      </c>
      <c r="H295" s="84">
        <f>+$C295*'Estructura Poblacion'!G$19</f>
        <v>31304.84825703661</v>
      </c>
      <c r="I295" s="84">
        <f>+$C295*'Estructura Poblacion'!H$19</f>
        <v>21306.958797257816</v>
      </c>
      <c r="J295" s="84">
        <f>+$C295*'Estructura Poblacion'!I$19</f>
        <v>11333.07524631225</v>
      </c>
      <c r="K295" s="84">
        <f>+$C295*'Estructura Poblacion'!J$19</f>
        <v>6242.6794351534381</v>
      </c>
      <c r="L295" s="84">
        <f>+$C295*'Estructura Poblacion'!K$19</f>
        <v>6559.900373306722</v>
      </c>
      <c r="M295" s="164">
        <f>+ROUND(D295*Parámetros!$B$105,0)</f>
        <v>7</v>
      </c>
      <c r="N295" s="164">
        <f>+ROUND(E295*Parámetros!$B$106,0)</f>
        <v>34</v>
      </c>
      <c r="O295" s="164">
        <f>+ROUND(F295*Parámetros!$B$107,0)</f>
        <v>411</v>
      </c>
      <c r="P295" s="164">
        <f>+ROUND(G295*Parámetros!$B$108,0)</f>
        <v>1251</v>
      </c>
      <c r="Q295" s="164">
        <f>+ROUND(H295*Parámetros!$B$109,0)</f>
        <v>1534</v>
      </c>
      <c r="R295" s="164">
        <f>+ROUND(I295*Parámetros!$B$110,0)</f>
        <v>2173</v>
      </c>
      <c r="S295" s="164">
        <f>+ROUND(J295*Parámetros!$B$111,0)</f>
        <v>1881</v>
      </c>
      <c r="T295" s="164">
        <f>+ROUND(K295*Parámetros!$B$112,0)</f>
        <v>1517</v>
      </c>
      <c r="U295" s="164">
        <f>+ROUND(L295*Parámetros!$B$113,0)</f>
        <v>1791</v>
      </c>
      <c r="V295" s="164">
        <f t="shared" si="31"/>
        <v>10599</v>
      </c>
      <c r="W295" s="164">
        <f t="shared" si="33"/>
        <v>5295</v>
      </c>
      <c r="X295" s="84">
        <f t="shared" si="28"/>
        <v>94958</v>
      </c>
      <c r="Y295" s="85">
        <f>+ROUND(M295*Parámetros!$C$105,0)</f>
        <v>0</v>
      </c>
      <c r="Z295" s="85">
        <f>+ROUND(N295*Parámetros!$C$106,0)</f>
        <v>2</v>
      </c>
      <c r="AA295" s="85">
        <f>+ROUND(O295*Parámetros!$C$107,0)</f>
        <v>21</v>
      </c>
      <c r="AB295" s="85">
        <f>+ROUND(P295*Parámetros!$C$108,0)</f>
        <v>63</v>
      </c>
      <c r="AC295" s="85">
        <f>+ROUND(Q295*Parámetros!$C$109,0)</f>
        <v>97</v>
      </c>
      <c r="AD295" s="85">
        <f>+ROUND(R295*Parámetros!$C$110,0)</f>
        <v>265</v>
      </c>
      <c r="AE295" s="85">
        <f>+ROUND(S295*Parámetros!$C$111,0)</f>
        <v>515</v>
      </c>
      <c r="AF295" s="85">
        <f>+ROUND(T295*Parámetros!$C$112,0)</f>
        <v>655</v>
      </c>
      <c r="AG295" s="85">
        <f>+ROUND(U295*Parámetros!$C$113,0)</f>
        <v>1270</v>
      </c>
      <c r="AH295" s="85">
        <f t="shared" si="32"/>
        <v>2888</v>
      </c>
      <c r="AI295" s="165">
        <f t="shared" si="34"/>
        <v>1442</v>
      </c>
      <c r="AJ295" s="84">
        <f t="shared" si="29"/>
        <v>25861</v>
      </c>
    </row>
    <row r="296" spans="1:36" x14ac:dyDescent="0.25">
      <c r="A296" s="19">
        <v>44178</v>
      </c>
      <c r="B296" s="162">
        <f t="shared" si="30"/>
        <v>286</v>
      </c>
      <c r="C296" s="81">
        <f>+'Modelo predictivo'!U293</f>
        <v>177580.16173440218</v>
      </c>
      <c r="D296" s="84">
        <f>+$C296*'Estructura Poblacion'!C$19</f>
        <v>7244.1070050268245</v>
      </c>
      <c r="E296" s="84">
        <f>+$C296*'Estructura Poblacion'!D$19</f>
        <v>11913.443132517468</v>
      </c>
      <c r="F296" s="84">
        <f>+$C296*'Estructura Poblacion'!E$19</f>
        <v>36154.778224372312</v>
      </c>
      <c r="G296" s="84">
        <f>+$C296*'Estructura Poblacion'!F$19</f>
        <v>41263.297388143728</v>
      </c>
      <c r="H296" s="84">
        <f>+$C296*'Estructura Poblacion'!G$19</f>
        <v>33041.284199310401</v>
      </c>
      <c r="I296" s="84">
        <f>+$C296*'Estructura Poblacion'!H$19</f>
        <v>22488.825860542136</v>
      </c>
      <c r="J296" s="84">
        <f>+$C296*'Estructura Poblacion'!I$19</f>
        <v>11961.705004636235</v>
      </c>
      <c r="K296" s="84">
        <f>+$C296*'Estructura Poblacion'!J$19</f>
        <v>6588.952091014572</v>
      </c>
      <c r="L296" s="84">
        <f>+$C296*'Estructura Poblacion'!K$19</f>
        <v>6923.7688288385143</v>
      </c>
      <c r="M296" s="164">
        <f>+ROUND(D296*Parámetros!$B$105,0)</f>
        <v>7</v>
      </c>
      <c r="N296" s="164">
        <f>+ROUND(E296*Parámetros!$B$106,0)</f>
        <v>36</v>
      </c>
      <c r="O296" s="164">
        <f>+ROUND(F296*Parámetros!$B$107,0)</f>
        <v>434</v>
      </c>
      <c r="P296" s="164">
        <f>+ROUND(G296*Parámetros!$B$108,0)</f>
        <v>1320</v>
      </c>
      <c r="Q296" s="164">
        <f>+ROUND(H296*Parámetros!$B$109,0)</f>
        <v>1619</v>
      </c>
      <c r="R296" s="164">
        <f>+ROUND(I296*Parámetros!$B$110,0)</f>
        <v>2294</v>
      </c>
      <c r="S296" s="164">
        <f>+ROUND(J296*Parámetros!$B$111,0)</f>
        <v>1986</v>
      </c>
      <c r="T296" s="164">
        <f>+ROUND(K296*Parámetros!$B$112,0)</f>
        <v>1601</v>
      </c>
      <c r="U296" s="164">
        <f>+ROUND(L296*Parámetros!$B$113,0)</f>
        <v>1890</v>
      </c>
      <c r="V296" s="164">
        <f t="shared" si="31"/>
        <v>11187</v>
      </c>
      <c r="W296" s="164">
        <f t="shared" si="33"/>
        <v>5624</v>
      </c>
      <c r="X296" s="84">
        <f t="shared" si="28"/>
        <v>100521</v>
      </c>
      <c r="Y296" s="85">
        <f>+ROUND(M296*Parámetros!$C$105,0)</f>
        <v>0</v>
      </c>
      <c r="Z296" s="85">
        <f>+ROUND(N296*Parámetros!$C$106,0)</f>
        <v>2</v>
      </c>
      <c r="AA296" s="85">
        <f>+ROUND(O296*Parámetros!$C$107,0)</f>
        <v>22</v>
      </c>
      <c r="AB296" s="85">
        <f>+ROUND(P296*Parámetros!$C$108,0)</f>
        <v>66</v>
      </c>
      <c r="AC296" s="85">
        <f>+ROUND(Q296*Parámetros!$C$109,0)</f>
        <v>102</v>
      </c>
      <c r="AD296" s="85">
        <f>+ROUND(R296*Parámetros!$C$110,0)</f>
        <v>280</v>
      </c>
      <c r="AE296" s="85">
        <f>+ROUND(S296*Parámetros!$C$111,0)</f>
        <v>544</v>
      </c>
      <c r="AF296" s="85">
        <f>+ROUND(T296*Parámetros!$C$112,0)</f>
        <v>692</v>
      </c>
      <c r="AG296" s="85">
        <f>+ROUND(U296*Parámetros!$C$113,0)</f>
        <v>1340</v>
      </c>
      <c r="AH296" s="85">
        <f t="shared" si="32"/>
        <v>3048</v>
      </c>
      <c r="AI296" s="165">
        <f t="shared" si="34"/>
        <v>1532</v>
      </c>
      <c r="AJ296" s="84">
        <f t="shared" si="29"/>
        <v>27377</v>
      </c>
    </row>
    <row r="297" spans="1:36" x14ac:dyDescent="0.25">
      <c r="A297" s="19">
        <v>44179</v>
      </c>
      <c r="B297" s="162">
        <f t="shared" si="30"/>
        <v>287</v>
      </c>
      <c r="C297" s="81">
        <f>+'Modelo predictivo'!U294</f>
        <v>187288.64507080615</v>
      </c>
      <c r="D297" s="84">
        <f>+$C297*'Estructura Poblacion'!C$19</f>
        <v>7640.1495103299694</v>
      </c>
      <c r="E297" s="84">
        <f>+$C297*'Estructura Poblacion'!D$19</f>
        <v>12564.762868920407</v>
      </c>
      <c r="F297" s="84">
        <f>+$C297*'Estructura Poblacion'!E$19</f>
        <v>38131.395761457818</v>
      </c>
      <c r="G297" s="84">
        <f>+$C297*'Estructura Poblacion'!F$19</f>
        <v>43519.202727936346</v>
      </c>
      <c r="H297" s="84">
        <f>+$C297*'Estructura Poblacion'!G$19</f>
        <v>34847.683934108303</v>
      </c>
      <c r="I297" s="84">
        <f>+$C297*'Estructura Poblacion'!H$19</f>
        <v>23718.312245676265</v>
      </c>
      <c r="J297" s="84">
        <f>+$C297*'Estructura Poblacion'!I$19</f>
        <v>12615.663265391626</v>
      </c>
      <c r="K297" s="84">
        <f>+$C297*'Estructura Poblacion'!J$19</f>
        <v>6949.1766282331719</v>
      </c>
      <c r="L297" s="84">
        <f>+$C297*'Estructura Poblacion'!K$19</f>
        <v>7302.2981287522543</v>
      </c>
      <c r="M297" s="164">
        <f>+ROUND(D297*Parámetros!$B$105,0)</f>
        <v>8</v>
      </c>
      <c r="N297" s="164">
        <f>+ROUND(E297*Parámetros!$B$106,0)</f>
        <v>38</v>
      </c>
      <c r="O297" s="164">
        <f>+ROUND(F297*Parámetros!$B$107,0)</f>
        <v>458</v>
      </c>
      <c r="P297" s="164">
        <f>+ROUND(G297*Parámetros!$B$108,0)</f>
        <v>1393</v>
      </c>
      <c r="Q297" s="164">
        <f>+ROUND(H297*Parámetros!$B$109,0)</f>
        <v>1708</v>
      </c>
      <c r="R297" s="164">
        <f>+ROUND(I297*Parámetros!$B$110,0)</f>
        <v>2419</v>
      </c>
      <c r="S297" s="164">
        <f>+ROUND(J297*Parámetros!$B$111,0)</f>
        <v>2094</v>
      </c>
      <c r="T297" s="164">
        <f>+ROUND(K297*Parámetros!$B$112,0)</f>
        <v>1689</v>
      </c>
      <c r="U297" s="164">
        <f>+ROUND(L297*Parámetros!$B$113,0)</f>
        <v>1994</v>
      </c>
      <c r="V297" s="164">
        <f t="shared" si="31"/>
        <v>11801</v>
      </c>
      <c r="W297" s="164">
        <f t="shared" si="33"/>
        <v>5973</v>
      </c>
      <c r="X297" s="84">
        <f t="shared" si="28"/>
        <v>106349</v>
      </c>
      <c r="Y297" s="85">
        <f>+ROUND(M297*Parámetros!$C$105,0)</f>
        <v>0</v>
      </c>
      <c r="Z297" s="85">
        <f>+ROUND(N297*Parámetros!$C$106,0)</f>
        <v>2</v>
      </c>
      <c r="AA297" s="85">
        <f>+ROUND(O297*Parámetros!$C$107,0)</f>
        <v>23</v>
      </c>
      <c r="AB297" s="85">
        <f>+ROUND(P297*Parámetros!$C$108,0)</f>
        <v>70</v>
      </c>
      <c r="AC297" s="85">
        <f>+ROUND(Q297*Parámetros!$C$109,0)</f>
        <v>108</v>
      </c>
      <c r="AD297" s="85">
        <f>+ROUND(R297*Parámetros!$C$110,0)</f>
        <v>295</v>
      </c>
      <c r="AE297" s="85">
        <f>+ROUND(S297*Parámetros!$C$111,0)</f>
        <v>574</v>
      </c>
      <c r="AF297" s="85">
        <f>+ROUND(T297*Parámetros!$C$112,0)</f>
        <v>730</v>
      </c>
      <c r="AG297" s="85">
        <f>+ROUND(U297*Parámetros!$C$113,0)</f>
        <v>1414</v>
      </c>
      <c r="AH297" s="85">
        <f t="shared" si="32"/>
        <v>3216</v>
      </c>
      <c r="AI297" s="165">
        <f t="shared" si="34"/>
        <v>1625</v>
      </c>
      <c r="AJ297" s="84">
        <f t="shared" si="29"/>
        <v>28968</v>
      </c>
    </row>
    <row r="298" spans="1:36" x14ac:dyDescent="0.25">
      <c r="A298" s="19">
        <v>44180</v>
      </c>
      <c r="B298" s="162">
        <f t="shared" si="30"/>
        <v>288</v>
      </c>
      <c r="C298" s="81">
        <f>+'Modelo predictivo'!U295</f>
        <v>197370.53995491564</v>
      </c>
      <c r="D298" s="84">
        <f>+$C298*'Estructura Poblacion'!C$19</f>
        <v>8051.4247600009066</v>
      </c>
      <c r="E298" s="84">
        <f>+$C298*'Estructura Poblacion'!D$19</f>
        <v>13241.133924092099</v>
      </c>
      <c r="F298" s="84">
        <f>+$C298*'Estructura Poblacion'!E$19</f>
        <v>40184.038748468891</v>
      </c>
      <c r="G298" s="84">
        <f>+$C298*'Estructura Poblacion'!F$19</f>
        <v>45861.87559621103</v>
      </c>
      <c r="H298" s="84">
        <f>+$C298*'Estructura Poblacion'!G$19</f>
        <v>36723.562134014799</v>
      </c>
      <c r="I298" s="84">
        <f>+$C298*'Estructura Poblacion'!H$19</f>
        <v>24995.087625192689</v>
      </c>
      <c r="J298" s="84">
        <f>+$C298*'Estructura Poblacion'!I$19</f>
        <v>13294.774328888907</v>
      </c>
      <c r="K298" s="84">
        <f>+$C298*'Estructura Poblacion'!J$19</f>
        <v>7323.2562648842359</v>
      </c>
      <c r="L298" s="84">
        <f>+$C298*'Estructura Poblacion'!K$19</f>
        <v>7695.3865731620936</v>
      </c>
      <c r="M298" s="164">
        <f>+ROUND(D298*Parámetros!$B$105,0)</f>
        <v>8</v>
      </c>
      <c r="N298" s="164">
        <f>+ROUND(E298*Parámetros!$B$106,0)</f>
        <v>40</v>
      </c>
      <c r="O298" s="164">
        <f>+ROUND(F298*Parámetros!$B$107,0)</f>
        <v>482</v>
      </c>
      <c r="P298" s="164">
        <f>+ROUND(G298*Parámetros!$B$108,0)</f>
        <v>1468</v>
      </c>
      <c r="Q298" s="164">
        <f>+ROUND(H298*Parámetros!$B$109,0)</f>
        <v>1799</v>
      </c>
      <c r="R298" s="164">
        <f>+ROUND(I298*Parámetros!$B$110,0)</f>
        <v>2549</v>
      </c>
      <c r="S298" s="164">
        <f>+ROUND(J298*Parámetros!$B$111,0)</f>
        <v>2207</v>
      </c>
      <c r="T298" s="164">
        <f>+ROUND(K298*Parámetros!$B$112,0)</f>
        <v>1780</v>
      </c>
      <c r="U298" s="164">
        <f>+ROUND(L298*Parámetros!$B$113,0)</f>
        <v>2101</v>
      </c>
      <c r="V298" s="164">
        <f t="shared" si="31"/>
        <v>12434</v>
      </c>
      <c r="W298" s="164">
        <f t="shared" si="33"/>
        <v>6339</v>
      </c>
      <c r="X298" s="84">
        <f t="shared" si="28"/>
        <v>112444</v>
      </c>
      <c r="Y298" s="85">
        <f>+ROUND(M298*Parámetros!$C$105,0)</f>
        <v>0</v>
      </c>
      <c r="Z298" s="85">
        <f>+ROUND(N298*Parámetros!$C$106,0)</f>
        <v>2</v>
      </c>
      <c r="AA298" s="85">
        <f>+ROUND(O298*Parámetros!$C$107,0)</f>
        <v>24</v>
      </c>
      <c r="AB298" s="85">
        <f>+ROUND(P298*Parámetros!$C$108,0)</f>
        <v>73</v>
      </c>
      <c r="AC298" s="85">
        <f>+ROUND(Q298*Parámetros!$C$109,0)</f>
        <v>113</v>
      </c>
      <c r="AD298" s="85">
        <f>+ROUND(R298*Parámetros!$C$110,0)</f>
        <v>311</v>
      </c>
      <c r="AE298" s="85">
        <f>+ROUND(S298*Parámetros!$C$111,0)</f>
        <v>605</v>
      </c>
      <c r="AF298" s="85">
        <f>+ROUND(T298*Parámetros!$C$112,0)</f>
        <v>769</v>
      </c>
      <c r="AG298" s="85">
        <f>+ROUND(U298*Parámetros!$C$113,0)</f>
        <v>1490</v>
      </c>
      <c r="AH298" s="85">
        <f t="shared" si="32"/>
        <v>3387</v>
      </c>
      <c r="AI298" s="165">
        <f t="shared" si="34"/>
        <v>1726</v>
      </c>
      <c r="AJ298" s="84">
        <f t="shared" si="29"/>
        <v>30629</v>
      </c>
    </row>
    <row r="299" spans="1:36" x14ac:dyDescent="0.25">
      <c r="A299" s="19">
        <v>44181</v>
      </c>
      <c r="B299" s="162">
        <f t="shared" si="30"/>
        <v>289</v>
      </c>
      <c r="C299" s="81">
        <f>+'Modelo predictivo'!U296</f>
        <v>207820.61589158326</v>
      </c>
      <c r="D299" s="84">
        <f>+$C299*'Estructura Poblacion'!C$19</f>
        <v>8477.7193841104345</v>
      </c>
      <c r="E299" s="84">
        <f>+$C299*'Estructura Poblacion'!D$19</f>
        <v>13942.20539618695</v>
      </c>
      <c r="F299" s="84">
        <f>+$C299*'Estructura Poblacion'!E$19</f>
        <v>42311.642272578494</v>
      </c>
      <c r="G299" s="84">
        <f>+$C299*'Estructura Poblacion'!F$19</f>
        <v>48290.100612405869</v>
      </c>
      <c r="H299" s="84">
        <f>+$C299*'Estructura Poblacion'!G$19</f>
        <v>38667.945591916105</v>
      </c>
      <c r="I299" s="84">
        <f>+$C299*'Estructura Poblacion'!H$19</f>
        <v>26318.489607001065</v>
      </c>
      <c r="J299" s="84">
        <f>+$C299*'Estructura Poblacion'!I$19</f>
        <v>13998.685871763966</v>
      </c>
      <c r="K299" s="84">
        <f>+$C299*'Estructura Poblacion'!J$19</f>
        <v>7710.9969281524127</v>
      </c>
      <c r="L299" s="84">
        <f>+$C299*'Estructura Poblacion'!K$19</f>
        <v>8102.8302274679772</v>
      </c>
      <c r="M299" s="164">
        <f>+ROUND(D299*Parámetros!$B$105,0)</f>
        <v>8</v>
      </c>
      <c r="N299" s="164">
        <f>+ROUND(E299*Parámetros!$B$106,0)</f>
        <v>42</v>
      </c>
      <c r="O299" s="164">
        <f>+ROUND(F299*Parámetros!$B$107,0)</f>
        <v>508</v>
      </c>
      <c r="P299" s="164">
        <f>+ROUND(G299*Parámetros!$B$108,0)</f>
        <v>1545</v>
      </c>
      <c r="Q299" s="164">
        <f>+ROUND(H299*Parámetros!$B$109,0)</f>
        <v>1895</v>
      </c>
      <c r="R299" s="164">
        <f>+ROUND(I299*Parámetros!$B$110,0)</f>
        <v>2684</v>
      </c>
      <c r="S299" s="164">
        <f>+ROUND(J299*Parámetros!$B$111,0)</f>
        <v>2324</v>
      </c>
      <c r="T299" s="164">
        <f>+ROUND(K299*Parámetros!$B$112,0)</f>
        <v>1874</v>
      </c>
      <c r="U299" s="164">
        <f>+ROUND(L299*Parámetros!$B$113,0)</f>
        <v>2212</v>
      </c>
      <c r="V299" s="164">
        <f t="shared" si="31"/>
        <v>13092</v>
      </c>
      <c r="W299" s="164">
        <f t="shared" si="33"/>
        <v>6727</v>
      </c>
      <c r="X299" s="84">
        <f t="shared" si="28"/>
        <v>118809</v>
      </c>
      <c r="Y299" s="85">
        <f>+ROUND(M299*Parámetros!$C$105,0)</f>
        <v>0</v>
      </c>
      <c r="Z299" s="85">
        <f>+ROUND(N299*Parámetros!$C$106,0)</f>
        <v>2</v>
      </c>
      <c r="AA299" s="85">
        <f>+ROUND(O299*Parámetros!$C$107,0)</f>
        <v>25</v>
      </c>
      <c r="AB299" s="85">
        <f>+ROUND(P299*Parámetros!$C$108,0)</f>
        <v>77</v>
      </c>
      <c r="AC299" s="85">
        <f>+ROUND(Q299*Parámetros!$C$109,0)</f>
        <v>119</v>
      </c>
      <c r="AD299" s="85">
        <f>+ROUND(R299*Parámetros!$C$110,0)</f>
        <v>327</v>
      </c>
      <c r="AE299" s="85">
        <f>+ROUND(S299*Parámetros!$C$111,0)</f>
        <v>637</v>
      </c>
      <c r="AF299" s="85">
        <f>+ROUND(T299*Parámetros!$C$112,0)</f>
        <v>810</v>
      </c>
      <c r="AG299" s="85">
        <f>+ROUND(U299*Parámetros!$C$113,0)</f>
        <v>1568</v>
      </c>
      <c r="AH299" s="85">
        <f t="shared" si="32"/>
        <v>3565</v>
      </c>
      <c r="AI299" s="165">
        <f t="shared" si="34"/>
        <v>1832</v>
      </c>
      <c r="AJ299" s="84">
        <f t="shared" si="29"/>
        <v>32362</v>
      </c>
    </row>
    <row r="300" spans="1:36" x14ac:dyDescent="0.25">
      <c r="A300" s="19">
        <v>44182</v>
      </c>
      <c r="B300" s="162">
        <f t="shared" si="30"/>
        <v>290</v>
      </c>
      <c r="C300" s="81">
        <f>+'Modelo predictivo'!U297</f>
        <v>218630.74439311028</v>
      </c>
      <c r="D300" s="84">
        <f>+$C300*'Estructura Poblacion'!C$19</f>
        <v>8918.7017936223474</v>
      </c>
      <c r="E300" s="84">
        <f>+$C300*'Estructura Poblacion'!D$19</f>
        <v>14667.431963728694</v>
      </c>
      <c r="F300" s="84">
        <f>+$C300*'Estructura Poblacion'!E$19</f>
        <v>44512.551398532727</v>
      </c>
      <c r="G300" s="84">
        <f>+$C300*'Estructura Poblacion'!F$19</f>
        <v>50801.989005827367</v>
      </c>
      <c r="H300" s="84">
        <f>+$C300*'Estructura Poblacion'!G$19</f>
        <v>40679.321888465696</v>
      </c>
      <c r="I300" s="84">
        <f>+$C300*'Estructura Poblacion'!H$19</f>
        <v>27687.488796023808</v>
      </c>
      <c r="J300" s="84">
        <f>+$C300*'Estructura Poblacion'!I$19</f>
        <v>14726.850363419715</v>
      </c>
      <c r="K300" s="84">
        <f>+$C300*'Estructura Poblacion'!J$19</f>
        <v>8112.097017816729</v>
      </c>
      <c r="L300" s="84">
        <f>+$C300*'Estructura Poblacion'!K$19</f>
        <v>8524.3121656731928</v>
      </c>
      <c r="M300" s="164">
        <f>+ROUND(D300*Parámetros!$B$105,0)</f>
        <v>9</v>
      </c>
      <c r="N300" s="164">
        <f>+ROUND(E300*Parámetros!$B$106,0)</f>
        <v>44</v>
      </c>
      <c r="O300" s="164">
        <f>+ROUND(F300*Parámetros!$B$107,0)</f>
        <v>534</v>
      </c>
      <c r="P300" s="164">
        <f>+ROUND(G300*Parámetros!$B$108,0)</f>
        <v>1626</v>
      </c>
      <c r="Q300" s="164">
        <f>+ROUND(H300*Parámetros!$B$109,0)</f>
        <v>1993</v>
      </c>
      <c r="R300" s="164">
        <f>+ROUND(I300*Parámetros!$B$110,0)</f>
        <v>2824</v>
      </c>
      <c r="S300" s="164">
        <f>+ROUND(J300*Parámetros!$B$111,0)</f>
        <v>2445</v>
      </c>
      <c r="T300" s="164">
        <f>+ROUND(K300*Parámetros!$B$112,0)</f>
        <v>1971</v>
      </c>
      <c r="U300" s="164">
        <f>+ROUND(L300*Parámetros!$B$113,0)</f>
        <v>2327</v>
      </c>
      <c r="V300" s="164">
        <f t="shared" si="31"/>
        <v>13773</v>
      </c>
      <c r="W300" s="164">
        <f t="shared" si="33"/>
        <v>7134</v>
      </c>
      <c r="X300" s="84">
        <f t="shared" si="28"/>
        <v>125448</v>
      </c>
      <c r="Y300" s="85">
        <f>+ROUND(M300*Parámetros!$C$105,0)</f>
        <v>0</v>
      </c>
      <c r="Z300" s="85">
        <f>+ROUND(N300*Parámetros!$C$106,0)</f>
        <v>2</v>
      </c>
      <c r="AA300" s="85">
        <f>+ROUND(O300*Parámetros!$C$107,0)</f>
        <v>27</v>
      </c>
      <c r="AB300" s="85">
        <f>+ROUND(P300*Parámetros!$C$108,0)</f>
        <v>81</v>
      </c>
      <c r="AC300" s="85">
        <f>+ROUND(Q300*Parámetros!$C$109,0)</f>
        <v>126</v>
      </c>
      <c r="AD300" s="85">
        <f>+ROUND(R300*Parámetros!$C$110,0)</f>
        <v>345</v>
      </c>
      <c r="AE300" s="85">
        <f>+ROUND(S300*Parámetros!$C$111,0)</f>
        <v>670</v>
      </c>
      <c r="AF300" s="85">
        <f>+ROUND(T300*Parámetros!$C$112,0)</f>
        <v>851</v>
      </c>
      <c r="AG300" s="85">
        <f>+ROUND(U300*Parámetros!$C$113,0)</f>
        <v>1650</v>
      </c>
      <c r="AH300" s="85">
        <f t="shared" si="32"/>
        <v>3752</v>
      </c>
      <c r="AI300" s="165">
        <f t="shared" si="34"/>
        <v>1942</v>
      </c>
      <c r="AJ300" s="84">
        <f t="shared" si="29"/>
        <v>34172</v>
      </c>
    </row>
    <row r="301" spans="1:36" x14ac:dyDescent="0.25">
      <c r="A301" s="19">
        <v>44183</v>
      </c>
      <c r="B301" s="162">
        <f t="shared" si="30"/>
        <v>291</v>
      </c>
      <c r="C301" s="81">
        <f>+'Modelo predictivo'!U298</f>
        <v>229789.62318578362</v>
      </c>
      <c r="D301" s="84">
        <f>+$C301*'Estructura Poblacion'!C$19</f>
        <v>9373.9109298272851</v>
      </c>
      <c r="E301" s="84">
        <f>+$C301*'Estructura Poblacion'!D$19</f>
        <v>15416.055383263596</v>
      </c>
      <c r="F301" s="84">
        <f>+$C301*'Estructura Poblacion'!E$19</f>
        <v>46784.465017944633</v>
      </c>
      <c r="G301" s="84">
        <f>+$C301*'Estructura Poblacion'!F$19</f>
        <v>53394.914531083989</v>
      </c>
      <c r="H301" s="84">
        <f>+$C301*'Estructura Poblacion'!G$19</f>
        <v>42755.588076835484</v>
      </c>
      <c r="I301" s="84">
        <f>+$C301*'Estructura Poblacion'!H$19</f>
        <v>29100.653867596731</v>
      </c>
      <c r="J301" s="84">
        <f>+$C301*'Estructura Poblacion'!I$19</f>
        <v>15478.506488725468</v>
      </c>
      <c r="K301" s="84">
        <f>+$C301*'Estructura Poblacion'!J$19</f>
        <v>8526.1371731823456</v>
      </c>
      <c r="L301" s="84">
        <f>+$C301*'Estructura Poblacion'!K$19</f>
        <v>8959.3917173240989</v>
      </c>
      <c r="M301" s="164">
        <f>+ROUND(D301*Parámetros!$B$105,0)</f>
        <v>9</v>
      </c>
      <c r="N301" s="164">
        <f>+ROUND(E301*Parámetros!$B$106,0)</f>
        <v>46</v>
      </c>
      <c r="O301" s="164">
        <f>+ROUND(F301*Parámetros!$B$107,0)</f>
        <v>561</v>
      </c>
      <c r="P301" s="164">
        <f>+ROUND(G301*Parámetros!$B$108,0)</f>
        <v>1709</v>
      </c>
      <c r="Q301" s="164">
        <f>+ROUND(H301*Parámetros!$B$109,0)</f>
        <v>2095</v>
      </c>
      <c r="R301" s="164">
        <f>+ROUND(I301*Parámetros!$B$110,0)</f>
        <v>2968</v>
      </c>
      <c r="S301" s="164">
        <f>+ROUND(J301*Parámetros!$B$111,0)</f>
        <v>2569</v>
      </c>
      <c r="T301" s="164">
        <f>+ROUND(K301*Parámetros!$B$112,0)</f>
        <v>2072</v>
      </c>
      <c r="U301" s="164">
        <f>+ROUND(L301*Parámetros!$B$113,0)</f>
        <v>2446</v>
      </c>
      <c r="V301" s="164">
        <f t="shared" si="31"/>
        <v>14475</v>
      </c>
      <c r="W301" s="164">
        <f t="shared" si="33"/>
        <v>7561</v>
      </c>
      <c r="X301" s="84">
        <f t="shared" si="28"/>
        <v>132362</v>
      </c>
      <c r="Y301" s="85">
        <f>+ROUND(M301*Parámetros!$C$105,0)</f>
        <v>0</v>
      </c>
      <c r="Z301" s="85">
        <f>+ROUND(N301*Parámetros!$C$106,0)</f>
        <v>2</v>
      </c>
      <c r="AA301" s="85">
        <f>+ROUND(O301*Parámetros!$C$107,0)</f>
        <v>28</v>
      </c>
      <c r="AB301" s="85">
        <f>+ROUND(P301*Parámetros!$C$108,0)</f>
        <v>85</v>
      </c>
      <c r="AC301" s="85">
        <f>+ROUND(Q301*Parámetros!$C$109,0)</f>
        <v>132</v>
      </c>
      <c r="AD301" s="85">
        <f>+ROUND(R301*Parámetros!$C$110,0)</f>
        <v>362</v>
      </c>
      <c r="AE301" s="85">
        <f>+ROUND(S301*Parámetros!$C$111,0)</f>
        <v>704</v>
      </c>
      <c r="AF301" s="85">
        <f>+ROUND(T301*Parámetros!$C$112,0)</f>
        <v>895</v>
      </c>
      <c r="AG301" s="85">
        <f>+ROUND(U301*Parámetros!$C$113,0)</f>
        <v>1734</v>
      </c>
      <c r="AH301" s="85">
        <f t="shared" si="32"/>
        <v>3942</v>
      </c>
      <c r="AI301" s="165">
        <f t="shared" si="34"/>
        <v>2060</v>
      </c>
      <c r="AJ301" s="84">
        <f t="shared" si="29"/>
        <v>36054</v>
      </c>
    </row>
    <row r="302" spans="1:36" x14ac:dyDescent="0.25">
      <c r="A302" s="19">
        <v>44184</v>
      </c>
      <c r="B302" s="162">
        <f t="shared" si="30"/>
        <v>292</v>
      </c>
      <c r="C302" s="81">
        <f>+'Modelo predictivo'!U299</f>
        <v>241282.5057445541</v>
      </c>
      <c r="D302" s="84">
        <f>+$C302*'Estructura Poblacion'!C$19</f>
        <v>9842.7452311298221</v>
      </c>
      <c r="E302" s="84">
        <f>+$C302*'Estructura Poblacion'!D$19</f>
        <v>16187.086344466336</v>
      </c>
      <c r="F302" s="84">
        <f>+$C302*'Estructura Poblacion'!E$19</f>
        <v>49124.380783381195</v>
      </c>
      <c r="G302" s="84">
        <f>+$C302*'Estructura Poblacion'!F$19</f>
        <v>56065.450621589669</v>
      </c>
      <c r="H302" s="84">
        <f>+$C302*'Estructura Poblacion'!G$19</f>
        <v>44894.000358842473</v>
      </c>
      <c r="I302" s="84">
        <f>+$C302*'Estructura Poblacion'!H$19</f>
        <v>30556.117315627707</v>
      </c>
      <c r="J302" s="84">
        <f>+$C302*'Estructura Poblacion'!I$19</f>
        <v>16252.660929617099</v>
      </c>
      <c r="K302" s="84">
        <f>+$C302*'Estructura Poblacion'!J$19</f>
        <v>8952.5702377081871</v>
      </c>
      <c r="L302" s="84">
        <f>+$C302*'Estructura Poblacion'!K$19</f>
        <v>9407.4939221916211</v>
      </c>
      <c r="M302" s="164">
        <f>+ROUND(D302*Parámetros!$B$105,0)</f>
        <v>10</v>
      </c>
      <c r="N302" s="164">
        <f>+ROUND(E302*Parámetros!$B$106,0)</f>
        <v>49</v>
      </c>
      <c r="O302" s="164">
        <f>+ROUND(F302*Parámetros!$B$107,0)</f>
        <v>589</v>
      </c>
      <c r="P302" s="164">
        <f>+ROUND(G302*Parámetros!$B$108,0)</f>
        <v>1794</v>
      </c>
      <c r="Q302" s="164">
        <f>+ROUND(H302*Parámetros!$B$109,0)</f>
        <v>2200</v>
      </c>
      <c r="R302" s="164">
        <f>+ROUND(I302*Parámetros!$B$110,0)</f>
        <v>3117</v>
      </c>
      <c r="S302" s="164">
        <f>+ROUND(J302*Parámetros!$B$111,0)</f>
        <v>2698</v>
      </c>
      <c r="T302" s="164">
        <f>+ROUND(K302*Parámetros!$B$112,0)</f>
        <v>2175</v>
      </c>
      <c r="U302" s="164">
        <f>+ROUND(L302*Parámetros!$B$113,0)</f>
        <v>2568</v>
      </c>
      <c r="V302" s="164">
        <f t="shared" si="31"/>
        <v>15200</v>
      </c>
      <c r="W302" s="164">
        <f t="shared" si="33"/>
        <v>8013</v>
      </c>
      <c r="X302" s="84">
        <f t="shared" si="28"/>
        <v>139549</v>
      </c>
      <c r="Y302" s="85">
        <f>+ROUND(M302*Parámetros!$C$105,0)</f>
        <v>1</v>
      </c>
      <c r="Z302" s="85">
        <f>+ROUND(N302*Parámetros!$C$106,0)</f>
        <v>2</v>
      </c>
      <c r="AA302" s="85">
        <f>+ROUND(O302*Parámetros!$C$107,0)</f>
        <v>29</v>
      </c>
      <c r="AB302" s="85">
        <f>+ROUND(P302*Parámetros!$C$108,0)</f>
        <v>90</v>
      </c>
      <c r="AC302" s="85">
        <f>+ROUND(Q302*Parámetros!$C$109,0)</f>
        <v>139</v>
      </c>
      <c r="AD302" s="85">
        <f>+ROUND(R302*Parámetros!$C$110,0)</f>
        <v>380</v>
      </c>
      <c r="AE302" s="85">
        <f>+ROUND(S302*Parámetros!$C$111,0)</f>
        <v>739</v>
      </c>
      <c r="AF302" s="85">
        <f>+ROUND(T302*Parámetros!$C$112,0)</f>
        <v>940</v>
      </c>
      <c r="AG302" s="85">
        <f>+ROUND(U302*Parámetros!$C$113,0)</f>
        <v>1821</v>
      </c>
      <c r="AH302" s="85">
        <f t="shared" si="32"/>
        <v>4141</v>
      </c>
      <c r="AI302" s="165">
        <f t="shared" si="34"/>
        <v>2183</v>
      </c>
      <c r="AJ302" s="84">
        <f t="shared" si="29"/>
        <v>38012</v>
      </c>
    </row>
    <row r="303" spans="1:36" x14ac:dyDescent="0.25">
      <c r="A303" s="19">
        <v>44185</v>
      </c>
      <c r="B303" s="162">
        <f t="shared" si="30"/>
        <v>293</v>
      </c>
      <c r="C303" s="81">
        <f>+'Modelo predictivo'!U300</f>
        <v>253090.9422480911</v>
      </c>
      <c r="D303" s="84">
        <f>+$C303*'Estructura Poblacion'!C$19</f>
        <v>10324.452065712094</v>
      </c>
      <c r="E303" s="84">
        <f>+$C303*'Estructura Poblacion'!D$19</f>
        <v>16979.287091412596</v>
      </c>
      <c r="F303" s="84">
        <f>+$C303*'Estructura Poblacion'!E$19</f>
        <v>51528.542367604234</v>
      </c>
      <c r="G303" s="84">
        <f>+$C303*'Estructura Poblacion'!F$19</f>
        <v>58809.310196755629</v>
      </c>
      <c r="H303" s="84">
        <f>+$C303*'Estructura Poblacion'!G$19</f>
        <v>47091.12588599696</v>
      </c>
      <c r="I303" s="84">
        <f>+$C303*'Estructura Poblacion'!H$19</f>
        <v>32051.542647036596</v>
      </c>
      <c r="J303" s="84">
        <f>+$C303*'Estructura Poblacion'!I$19</f>
        <v>17048.070915967641</v>
      </c>
      <c r="K303" s="84">
        <f>+$C303*'Estructura Poblacion'!J$19</f>
        <v>9390.7116473773731</v>
      </c>
      <c r="L303" s="84">
        <f>+$C303*'Estructura Poblacion'!K$19</f>
        <v>9867.8994302279916</v>
      </c>
      <c r="M303" s="164">
        <f>+ROUND(D303*Parámetros!$B$105,0)</f>
        <v>10</v>
      </c>
      <c r="N303" s="164">
        <f>+ROUND(E303*Parámetros!$B$106,0)</f>
        <v>51</v>
      </c>
      <c r="O303" s="164">
        <f>+ROUND(F303*Parámetros!$B$107,0)</f>
        <v>618</v>
      </c>
      <c r="P303" s="164">
        <f>+ROUND(G303*Parámetros!$B$108,0)</f>
        <v>1882</v>
      </c>
      <c r="Q303" s="164">
        <f>+ROUND(H303*Parámetros!$B$109,0)</f>
        <v>2307</v>
      </c>
      <c r="R303" s="164">
        <f>+ROUND(I303*Parámetros!$B$110,0)</f>
        <v>3269</v>
      </c>
      <c r="S303" s="164">
        <f>+ROUND(J303*Parámetros!$B$111,0)</f>
        <v>2830</v>
      </c>
      <c r="T303" s="164">
        <f>+ROUND(K303*Parámetros!$B$112,0)</f>
        <v>2282</v>
      </c>
      <c r="U303" s="164">
        <f>+ROUND(L303*Parámetros!$B$113,0)</f>
        <v>2694</v>
      </c>
      <c r="V303" s="164">
        <f t="shared" si="31"/>
        <v>15943</v>
      </c>
      <c r="W303" s="164">
        <f t="shared" si="33"/>
        <v>8482</v>
      </c>
      <c r="X303" s="84">
        <f t="shared" si="28"/>
        <v>147010</v>
      </c>
      <c r="Y303" s="85">
        <f>+ROUND(M303*Parámetros!$C$105,0)</f>
        <v>1</v>
      </c>
      <c r="Z303" s="85">
        <f>+ROUND(N303*Parámetros!$C$106,0)</f>
        <v>3</v>
      </c>
      <c r="AA303" s="85">
        <f>+ROUND(O303*Parámetros!$C$107,0)</f>
        <v>31</v>
      </c>
      <c r="AB303" s="85">
        <f>+ROUND(P303*Parámetros!$C$108,0)</f>
        <v>94</v>
      </c>
      <c r="AC303" s="85">
        <f>+ROUND(Q303*Parámetros!$C$109,0)</f>
        <v>145</v>
      </c>
      <c r="AD303" s="85">
        <f>+ROUND(R303*Parámetros!$C$110,0)</f>
        <v>399</v>
      </c>
      <c r="AE303" s="85">
        <f>+ROUND(S303*Parámetros!$C$111,0)</f>
        <v>775</v>
      </c>
      <c r="AF303" s="85">
        <f>+ROUND(T303*Parámetros!$C$112,0)</f>
        <v>986</v>
      </c>
      <c r="AG303" s="85">
        <f>+ROUND(U303*Parámetros!$C$113,0)</f>
        <v>1910</v>
      </c>
      <c r="AH303" s="85">
        <f t="shared" si="32"/>
        <v>4344</v>
      </c>
      <c r="AI303" s="165">
        <f t="shared" si="34"/>
        <v>2309</v>
      </c>
      <c r="AJ303" s="84">
        <f t="shared" si="29"/>
        <v>40047</v>
      </c>
    </row>
    <row r="304" spans="1:36" x14ac:dyDescent="0.25">
      <c r="A304" s="19">
        <v>44186</v>
      </c>
      <c r="B304" s="162">
        <f t="shared" si="30"/>
        <v>294</v>
      </c>
      <c r="C304" s="81">
        <f>+'Modelo predictivo'!U301</f>
        <v>265192.53889275342</v>
      </c>
      <c r="D304" s="84">
        <f>+$C304*'Estructura Poblacion'!C$19</f>
        <v>10818.117913120905</v>
      </c>
      <c r="E304" s="84">
        <f>+$C304*'Estructura Poblacion'!D$19</f>
        <v>17791.155275508965</v>
      </c>
      <c r="F304" s="84">
        <f>+$C304*'Estructura Poblacion'!E$19</f>
        <v>53992.390460630333</v>
      </c>
      <c r="G304" s="84">
        <f>+$C304*'Estructura Poblacion'!F$19</f>
        <v>61621.289735139646</v>
      </c>
      <c r="H304" s="84">
        <f>+$C304*'Estructura Poblacion'!G$19</f>
        <v>49342.797976485017</v>
      </c>
      <c r="I304" s="84">
        <f>+$C304*'Estructura Poblacion'!H$19</f>
        <v>33584.093901175976</v>
      </c>
      <c r="J304" s="84">
        <f>+$C304*'Estructura Poblacion'!I$19</f>
        <v>17863.228013104708</v>
      </c>
      <c r="K304" s="84">
        <f>+$C304*'Estructura Poblacion'!J$19</f>
        <v>9839.7305002587054</v>
      </c>
      <c r="L304" s="84">
        <f>+$C304*'Estructura Poblacion'!K$19</f>
        <v>10339.735117329168</v>
      </c>
      <c r="M304" s="164">
        <f>+ROUND(D304*Parámetros!$B$105,0)</f>
        <v>11</v>
      </c>
      <c r="N304" s="164">
        <f>+ROUND(E304*Parámetros!$B$106,0)</f>
        <v>53</v>
      </c>
      <c r="O304" s="164">
        <f>+ROUND(F304*Parámetros!$B$107,0)</f>
        <v>648</v>
      </c>
      <c r="P304" s="164">
        <f>+ROUND(G304*Parámetros!$B$108,0)</f>
        <v>1972</v>
      </c>
      <c r="Q304" s="164">
        <f>+ROUND(H304*Parámetros!$B$109,0)</f>
        <v>2418</v>
      </c>
      <c r="R304" s="164">
        <f>+ROUND(I304*Parámetros!$B$110,0)</f>
        <v>3426</v>
      </c>
      <c r="S304" s="164">
        <f>+ROUND(J304*Parámetros!$B$111,0)</f>
        <v>2965</v>
      </c>
      <c r="T304" s="164">
        <f>+ROUND(K304*Parámetros!$B$112,0)</f>
        <v>2391</v>
      </c>
      <c r="U304" s="164">
        <f>+ROUND(L304*Parámetros!$B$113,0)</f>
        <v>2823</v>
      </c>
      <c r="V304" s="164">
        <f t="shared" si="31"/>
        <v>16707</v>
      </c>
      <c r="W304" s="164">
        <f t="shared" si="33"/>
        <v>8978</v>
      </c>
      <c r="X304" s="84">
        <f t="shared" si="28"/>
        <v>154739</v>
      </c>
      <c r="Y304" s="85">
        <f>+ROUND(M304*Parámetros!$C$105,0)</f>
        <v>1</v>
      </c>
      <c r="Z304" s="85">
        <f>+ROUND(N304*Parámetros!$C$106,0)</f>
        <v>3</v>
      </c>
      <c r="AA304" s="85">
        <f>+ROUND(O304*Parámetros!$C$107,0)</f>
        <v>32</v>
      </c>
      <c r="AB304" s="85">
        <f>+ROUND(P304*Parámetros!$C$108,0)</f>
        <v>99</v>
      </c>
      <c r="AC304" s="85">
        <f>+ROUND(Q304*Parámetros!$C$109,0)</f>
        <v>152</v>
      </c>
      <c r="AD304" s="85">
        <f>+ROUND(R304*Parámetros!$C$110,0)</f>
        <v>418</v>
      </c>
      <c r="AE304" s="85">
        <f>+ROUND(S304*Parámetros!$C$111,0)</f>
        <v>812</v>
      </c>
      <c r="AF304" s="85">
        <f>+ROUND(T304*Parámetros!$C$112,0)</f>
        <v>1033</v>
      </c>
      <c r="AG304" s="85">
        <f>+ROUND(U304*Parámetros!$C$113,0)</f>
        <v>2002</v>
      </c>
      <c r="AH304" s="85">
        <f t="shared" si="32"/>
        <v>4552</v>
      </c>
      <c r="AI304" s="165">
        <f t="shared" si="34"/>
        <v>2445</v>
      </c>
      <c r="AJ304" s="84">
        <f t="shared" si="29"/>
        <v>42154</v>
      </c>
    </row>
    <row r="305" spans="1:36" x14ac:dyDescent="0.25">
      <c r="A305" s="19">
        <v>44187</v>
      </c>
      <c r="B305" s="162">
        <f t="shared" si="30"/>
        <v>295</v>
      </c>
      <c r="C305" s="81">
        <f>+'Modelo predictivo'!U302</f>
        <v>277560.74330106378</v>
      </c>
      <c r="D305" s="84">
        <f>+$C305*'Estructura Poblacion'!C$19</f>
        <v>11322.659610339595</v>
      </c>
      <c r="E305" s="84">
        <f>+$C305*'Estructura Poblacion'!D$19</f>
        <v>18620.909559042833</v>
      </c>
      <c r="F305" s="84">
        <f>+$C305*'Estructura Poblacion'!E$19</f>
        <v>56510.519079552163</v>
      </c>
      <c r="G305" s="84">
        <f>+$C305*'Estructura Poblacion'!F$19</f>
        <v>64495.219411027487</v>
      </c>
      <c r="H305" s="84">
        <f>+$C305*'Estructura Poblacion'!G$19</f>
        <v>51644.076187400045</v>
      </c>
      <c r="I305" s="84">
        <f>+$C305*'Estructura Poblacion'!H$19</f>
        <v>35150.408473870702</v>
      </c>
      <c r="J305" s="84">
        <f>+$C305*'Estructura Poblacion'!I$19</f>
        <v>18696.343667039768</v>
      </c>
      <c r="K305" s="84">
        <f>+$C305*'Estructura Poblacion'!J$19</f>
        <v>10298.641594281235</v>
      </c>
      <c r="L305" s="84">
        <f>+$C305*'Estructura Poblacion'!K$19</f>
        <v>10821.965718509957</v>
      </c>
      <c r="M305" s="164">
        <f>+ROUND(D305*Parámetros!$B$105,0)</f>
        <v>11</v>
      </c>
      <c r="N305" s="164">
        <f>+ROUND(E305*Parámetros!$B$106,0)</f>
        <v>56</v>
      </c>
      <c r="O305" s="164">
        <f>+ROUND(F305*Parámetros!$B$107,0)</f>
        <v>678</v>
      </c>
      <c r="P305" s="164">
        <f>+ROUND(G305*Parámetros!$B$108,0)</f>
        <v>2064</v>
      </c>
      <c r="Q305" s="164">
        <f>+ROUND(H305*Parámetros!$B$109,0)</f>
        <v>2531</v>
      </c>
      <c r="R305" s="164">
        <f>+ROUND(I305*Parámetros!$B$110,0)</f>
        <v>3585</v>
      </c>
      <c r="S305" s="164">
        <f>+ROUND(J305*Parámetros!$B$111,0)</f>
        <v>3104</v>
      </c>
      <c r="T305" s="164">
        <f>+ROUND(K305*Parámetros!$B$112,0)</f>
        <v>2503</v>
      </c>
      <c r="U305" s="164">
        <f>+ROUND(L305*Parámetros!$B$113,0)</f>
        <v>2954</v>
      </c>
      <c r="V305" s="164">
        <f t="shared" si="31"/>
        <v>17486</v>
      </c>
      <c r="W305" s="164">
        <f t="shared" si="33"/>
        <v>9494</v>
      </c>
      <c r="X305" s="84">
        <f t="shared" si="28"/>
        <v>162731</v>
      </c>
      <c r="Y305" s="85">
        <f>+ROUND(M305*Parámetros!$C$105,0)</f>
        <v>1</v>
      </c>
      <c r="Z305" s="85">
        <f>+ROUND(N305*Parámetros!$C$106,0)</f>
        <v>3</v>
      </c>
      <c r="AA305" s="85">
        <f>+ROUND(O305*Parámetros!$C$107,0)</f>
        <v>34</v>
      </c>
      <c r="AB305" s="85">
        <f>+ROUND(P305*Parámetros!$C$108,0)</f>
        <v>103</v>
      </c>
      <c r="AC305" s="85">
        <f>+ROUND(Q305*Parámetros!$C$109,0)</f>
        <v>159</v>
      </c>
      <c r="AD305" s="85">
        <f>+ROUND(R305*Parámetros!$C$110,0)</f>
        <v>437</v>
      </c>
      <c r="AE305" s="85">
        <f>+ROUND(S305*Parámetros!$C$111,0)</f>
        <v>850</v>
      </c>
      <c r="AF305" s="85">
        <f>+ROUND(T305*Parámetros!$C$112,0)</f>
        <v>1081</v>
      </c>
      <c r="AG305" s="85">
        <f>+ROUND(U305*Parámetros!$C$113,0)</f>
        <v>2094</v>
      </c>
      <c r="AH305" s="85">
        <f t="shared" si="32"/>
        <v>4762</v>
      </c>
      <c r="AI305" s="165">
        <f t="shared" si="34"/>
        <v>2587</v>
      </c>
      <c r="AJ305" s="84">
        <f t="shared" si="29"/>
        <v>44329</v>
      </c>
    </row>
    <row r="306" spans="1:36" x14ac:dyDescent="0.25">
      <c r="A306" s="19">
        <v>44188</v>
      </c>
      <c r="B306" s="162">
        <f t="shared" si="30"/>
        <v>296</v>
      </c>
      <c r="C306" s="81">
        <f>+'Modelo predictivo'!U303</f>
        <v>290164.66446696967</v>
      </c>
      <c r="D306" s="84">
        <f>+$C306*'Estructura Poblacion'!C$19</f>
        <v>11836.817006734491</v>
      </c>
      <c r="E306" s="84">
        <f>+$C306*'Estructura Poblacion'!D$19</f>
        <v>19466.477535725578</v>
      </c>
      <c r="F306" s="84">
        <f>+$C306*'Estructura Poblacion'!E$19</f>
        <v>59076.63890994378</v>
      </c>
      <c r="G306" s="84">
        <f>+$C306*'Estructura Poblacion'!F$19</f>
        <v>67423.921256131958</v>
      </c>
      <c r="H306" s="84">
        <f>+$C306*'Estructura Poblacion'!G$19</f>
        <v>53989.212813028658</v>
      </c>
      <c r="I306" s="84">
        <f>+$C306*'Estructura Poblacion'!H$19</f>
        <v>36746.574315210557</v>
      </c>
      <c r="J306" s="84">
        <f>+$C306*'Estructura Poblacion'!I$19</f>
        <v>19545.337076076907</v>
      </c>
      <c r="K306" s="84">
        <f>+$C306*'Estructura Poblacion'!J$19</f>
        <v>10766.2987464652</v>
      </c>
      <c r="L306" s="84">
        <f>+$C306*'Estructura Poblacion'!K$19</f>
        <v>11313.386807652547</v>
      </c>
      <c r="M306" s="164">
        <f>+ROUND(D306*Parámetros!$B$105,0)</f>
        <v>12</v>
      </c>
      <c r="N306" s="164">
        <f>+ROUND(E306*Parámetros!$B$106,0)</f>
        <v>58</v>
      </c>
      <c r="O306" s="164">
        <f>+ROUND(F306*Parámetros!$B$107,0)</f>
        <v>709</v>
      </c>
      <c r="P306" s="164">
        <f>+ROUND(G306*Parámetros!$B$108,0)</f>
        <v>2158</v>
      </c>
      <c r="Q306" s="164">
        <f>+ROUND(H306*Parámetros!$B$109,0)</f>
        <v>2645</v>
      </c>
      <c r="R306" s="164">
        <f>+ROUND(I306*Parámetros!$B$110,0)</f>
        <v>3748</v>
      </c>
      <c r="S306" s="164">
        <f>+ROUND(J306*Parámetros!$B$111,0)</f>
        <v>3245</v>
      </c>
      <c r="T306" s="164">
        <f>+ROUND(K306*Parámetros!$B$112,0)</f>
        <v>2616</v>
      </c>
      <c r="U306" s="164">
        <f>+ROUND(L306*Parámetros!$B$113,0)</f>
        <v>3089</v>
      </c>
      <c r="V306" s="164">
        <f t="shared" si="31"/>
        <v>18280</v>
      </c>
      <c r="W306" s="164">
        <f t="shared" si="33"/>
        <v>10034</v>
      </c>
      <c r="X306" s="84">
        <f t="shared" si="28"/>
        <v>170977</v>
      </c>
      <c r="Y306" s="85">
        <f>+ROUND(M306*Parámetros!$C$105,0)</f>
        <v>1</v>
      </c>
      <c r="Z306" s="85">
        <f>+ROUND(N306*Parámetros!$C$106,0)</f>
        <v>3</v>
      </c>
      <c r="AA306" s="85">
        <f>+ROUND(O306*Parámetros!$C$107,0)</f>
        <v>35</v>
      </c>
      <c r="AB306" s="85">
        <f>+ROUND(P306*Parámetros!$C$108,0)</f>
        <v>108</v>
      </c>
      <c r="AC306" s="85">
        <f>+ROUND(Q306*Parámetros!$C$109,0)</f>
        <v>167</v>
      </c>
      <c r="AD306" s="85">
        <f>+ROUND(R306*Parámetros!$C$110,0)</f>
        <v>457</v>
      </c>
      <c r="AE306" s="85">
        <f>+ROUND(S306*Parámetros!$C$111,0)</f>
        <v>889</v>
      </c>
      <c r="AF306" s="85">
        <f>+ROUND(T306*Parámetros!$C$112,0)</f>
        <v>1130</v>
      </c>
      <c r="AG306" s="85">
        <f>+ROUND(U306*Parámetros!$C$113,0)</f>
        <v>2190</v>
      </c>
      <c r="AH306" s="85">
        <f t="shared" si="32"/>
        <v>4980</v>
      </c>
      <c r="AI306" s="165">
        <f t="shared" si="34"/>
        <v>2732</v>
      </c>
      <c r="AJ306" s="84">
        <f t="shared" si="29"/>
        <v>46577</v>
      </c>
    </row>
    <row r="307" spans="1:36" x14ac:dyDescent="0.25">
      <c r="A307" s="19">
        <v>44189</v>
      </c>
      <c r="B307" s="162">
        <f t="shared" si="30"/>
        <v>297</v>
      </c>
      <c r="C307" s="81">
        <f>+'Modelo predictivo'!U304</f>
        <v>302968.93624519557</v>
      </c>
      <c r="D307" s="84">
        <f>+$C307*'Estructura Poblacion'!C$19</f>
        <v>12359.147395314963</v>
      </c>
      <c r="E307" s="84">
        <f>+$C307*'Estructura Poblacion'!D$19</f>
        <v>20325.486572508322</v>
      </c>
      <c r="F307" s="84">
        <f>+$C307*'Estructura Poblacion'!E$19</f>
        <v>61683.549512709964</v>
      </c>
      <c r="G307" s="84">
        <f>+$C307*'Estructura Poblacion'!F$19</f>
        <v>70399.177439386098</v>
      </c>
      <c r="H307" s="84">
        <f>+$C307*'Estructura Poblacion'!G$19</f>
        <v>56371.627485126635</v>
      </c>
      <c r="I307" s="84">
        <f>+$C307*'Estructura Poblacion'!H$19</f>
        <v>38368.112641784748</v>
      </c>
      <c r="J307" s="84">
        <f>+$C307*'Estructura Poblacion'!I$19</f>
        <v>20407.825995528408</v>
      </c>
      <c r="K307" s="84">
        <f>+$C307*'Estructura Poblacion'!J$19</f>
        <v>11241.389727817292</v>
      </c>
      <c r="L307" s="84">
        <f>+$C307*'Estructura Poblacion'!K$19</f>
        <v>11812.619475019143</v>
      </c>
      <c r="M307" s="164">
        <f>+ROUND(D307*Parámetros!$B$105,0)</f>
        <v>12</v>
      </c>
      <c r="N307" s="164">
        <f>+ROUND(E307*Parámetros!$B$106,0)</f>
        <v>61</v>
      </c>
      <c r="O307" s="164">
        <f>+ROUND(F307*Parámetros!$B$107,0)</f>
        <v>740</v>
      </c>
      <c r="P307" s="164">
        <f>+ROUND(G307*Parámetros!$B$108,0)</f>
        <v>2253</v>
      </c>
      <c r="Q307" s="164">
        <f>+ROUND(H307*Parámetros!$B$109,0)</f>
        <v>2762</v>
      </c>
      <c r="R307" s="164">
        <f>+ROUND(I307*Parámetros!$B$110,0)</f>
        <v>3914</v>
      </c>
      <c r="S307" s="164">
        <f>+ROUND(J307*Parámetros!$B$111,0)</f>
        <v>3388</v>
      </c>
      <c r="T307" s="164">
        <f>+ROUND(K307*Parámetros!$B$112,0)</f>
        <v>2732</v>
      </c>
      <c r="U307" s="164">
        <f>+ROUND(L307*Parámetros!$B$113,0)</f>
        <v>3225</v>
      </c>
      <c r="V307" s="164">
        <f t="shared" si="31"/>
        <v>19087</v>
      </c>
      <c r="W307" s="164">
        <f t="shared" si="33"/>
        <v>10599</v>
      </c>
      <c r="X307" s="84">
        <f t="shared" si="28"/>
        <v>179465</v>
      </c>
      <c r="Y307" s="85">
        <f>+ROUND(M307*Parámetros!$C$105,0)</f>
        <v>1</v>
      </c>
      <c r="Z307" s="85">
        <f>+ROUND(N307*Parámetros!$C$106,0)</f>
        <v>3</v>
      </c>
      <c r="AA307" s="85">
        <f>+ROUND(O307*Parámetros!$C$107,0)</f>
        <v>37</v>
      </c>
      <c r="AB307" s="85">
        <f>+ROUND(P307*Parámetros!$C$108,0)</f>
        <v>113</v>
      </c>
      <c r="AC307" s="85">
        <f>+ROUND(Q307*Parámetros!$C$109,0)</f>
        <v>174</v>
      </c>
      <c r="AD307" s="85">
        <f>+ROUND(R307*Parámetros!$C$110,0)</f>
        <v>478</v>
      </c>
      <c r="AE307" s="85">
        <f>+ROUND(S307*Parámetros!$C$111,0)</f>
        <v>928</v>
      </c>
      <c r="AF307" s="85">
        <f>+ROUND(T307*Parámetros!$C$112,0)</f>
        <v>1180</v>
      </c>
      <c r="AG307" s="85">
        <f>+ROUND(U307*Parámetros!$C$113,0)</f>
        <v>2287</v>
      </c>
      <c r="AH307" s="85">
        <f t="shared" si="32"/>
        <v>5201</v>
      </c>
      <c r="AI307" s="165">
        <f t="shared" si="34"/>
        <v>2888</v>
      </c>
      <c r="AJ307" s="84">
        <f t="shared" si="29"/>
        <v>48890</v>
      </c>
    </row>
    <row r="308" spans="1:36" x14ac:dyDescent="0.25">
      <c r="A308" s="19">
        <v>44190</v>
      </c>
      <c r="B308" s="162">
        <f t="shared" si="30"/>
        <v>298</v>
      </c>
      <c r="C308" s="81">
        <f>+'Modelo predictivo'!U305</f>
        <v>315933.63376256824</v>
      </c>
      <c r="D308" s="84">
        <f>+$C308*'Estructura Poblacion'!C$19</f>
        <v>12888.022102863215</v>
      </c>
      <c r="E308" s="84">
        <f>+$C308*'Estructura Poblacion'!D$19</f>
        <v>21195.258201810695</v>
      </c>
      <c r="F308" s="84">
        <f>+$C308*'Estructura Poblacion'!E$19</f>
        <v>64323.122305687502</v>
      </c>
      <c r="G308" s="84">
        <f>+$C308*'Estructura Poblacion'!F$19</f>
        <v>73411.710843915818</v>
      </c>
      <c r="H308" s="84">
        <f>+$C308*'Estructura Poblacion'!G$19</f>
        <v>58783.891620071488</v>
      </c>
      <c r="I308" s="84">
        <f>+$C308*'Estructura Poblacion'!H$19</f>
        <v>40009.967350977262</v>
      </c>
      <c r="J308" s="84">
        <f>+$C308*'Estructura Poblacion'!I$19</f>
        <v>21281.121107226172</v>
      </c>
      <c r="K308" s="84">
        <f>+$C308*'Estructura Poblacion'!J$19</f>
        <v>11722.433161848105</v>
      </c>
      <c r="L308" s="84">
        <f>+$C308*'Estructura Poblacion'!K$19</f>
        <v>12318.107068167983</v>
      </c>
      <c r="M308" s="164">
        <f>+ROUND(D308*Parámetros!$B$105,0)</f>
        <v>13</v>
      </c>
      <c r="N308" s="164">
        <f>+ROUND(E308*Parámetros!$B$106,0)</f>
        <v>64</v>
      </c>
      <c r="O308" s="164">
        <f>+ROUND(F308*Parámetros!$B$107,0)</f>
        <v>772</v>
      </c>
      <c r="P308" s="164">
        <f>+ROUND(G308*Parámetros!$B$108,0)</f>
        <v>2349</v>
      </c>
      <c r="Q308" s="164">
        <f>+ROUND(H308*Parámetros!$B$109,0)</f>
        <v>2880</v>
      </c>
      <c r="R308" s="164">
        <f>+ROUND(I308*Parámetros!$B$110,0)</f>
        <v>4081</v>
      </c>
      <c r="S308" s="164">
        <f>+ROUND(J308*Parámetros!$B$111,0)</f>
        <v>3533</v>
      </c>
      <c r="T308" s="164">
        <f>+ROUND(K308*Parámetros!$B$112,0)</f>
        <v>2849</v>
      </c>
      <c r="U308" s="164">
        <f>+ROUND(L308*Parámetros!$B$113,0)</f>
        <v>3363</v>
      </c>
      <c r="V308" s="164">
        <f t="shared" si="31"/>
        <v>19904</v>
      </c>
      <c r="W308" s="164">
        <f t="shared" si="33"/>
        <v>11187</v>
      </c>
      <c r="X308" s="84">
        <f t="shared" si="28"/>
        <v>188182</v>
      </c>
      <c r="Y308" s="85">
        <f>+ROUND(M308*Parámetros!$C$105,0)</f>
        <v>1</v>
      </c>
      <c r="Z308" s="85">
        <f>+ROUND(N308*Parámetros!$C$106,0)</f>
        <v>3</v>
      </c>
      <c r="AA308" s="85">
        <f>+ROUND(O308*Parámetros!$C$107,0)</f>
        <v>39</v>
      </c>
      <c r="AB308" s="85">
        <f>+ROUND(P308*Parámetros!$C$108,0)</f>
        <v>117</v>
      </c>
      <c r="AC308" s="85">
        <f>+ROUND(Q308*Parámetros!$C$109,0)</f>
        <v>181</v>
      </c>
      <c r="AD308" s="85">
        <f>+ROUND(R308*Parámetros!$C$110,0)</f>
        <v>498</v>
      </c>
      <c r="AE308" s="85">
        <f>+ROUND(S308*Parámetros!$C$111,0)</f>
        <v>968</v>
      </c>
      <c r="AF308" s="85">
        <f>+ROUND(T308*Parámetros!$C$112,0)</f>
        <v>1231</v>
      </c>
      <c r="AG308" s="85">
        <f>+ROUND(U308*Parámetros!$C$113,0)</f>
        <v>2384</v>
      </c>
      <c r="AH308" s="85">
        <f t="shared" si="32"/>
        <v>5422</v>
      </c>
      <c r="AI308" s="165">
        <f t="shared" si="34"/>
        <v>3048</v>
      </c>
      <c r="AJ308" s="84">
        <f t="shared" si="29"/>
        <v>51264</v>
      </c>
    </row>
    <row r="309" spans="1:36" x14ac:dyDescent="0.25">
      <c r="A309" s="19">
        <v>44191</v>
      </c>
      <c r="B309" s="162">
        <f t="shared" si="30"/>
        <v>299</v>
      </c>
      <c r="C309" s="81">
        <f>+'Modelo predictivo'!U306</f>
        <v>329014.2522456646</v>
      </c>
      <c r="D309" s="84">
        <f>+$C309*'Estructura Poblacion'!C$19</f>
        <v>13421.625626241044</v>
      </c>
      <c r="E309" s="84">
        <f>+$C309*'Estructura Poblacion'!D$19</f>
        <v>22072.806701116606</v>
      </c>
      <c r="F309" s="84">
        <f>+$C309*'Estructura Poblacion'!E$19</f>
        <v>66986.296253018998</v>
      </c>
      <c r="G309" s="84">
        <f>+$C309*'Estructura Poblacion'!F$19</f>
        <v>76451.180147340216</v>
      </c>
      <c r="H309" s="84">
        <f>+$C309*'Estructura Poblacion'!G$19</f>
        <v>61217.72447944888</v>
      </c>
      <c r="I309" s="84">
        <f>+$C309*'Estructura Poblacion'!H$19</f>
        <v>41666.502339691346</v>
      </c>
      <c r="J309" s="84">
        <f>+$C309*'Estructura Poblacion'!I$19</f>
        <v>22162.224593363379</v>
      </c>
      <c r="K309" s="84">
        <f>+$C309*'Estructura Poblacion'!J$19</f>
        <v>12207.777738991064</v>
      </c>
      <c r="L309" s="84">
        <f>+$C309*'Estructura Poblacion'!K$19</f>
        <v>12828.114366453072</v>
      </c>
      <c r="M309" s="164">
        <f>+ROUND(D309*Parámetros!$B$105,0)</f>
        <v>13</v>
      </c>
      <c r="N309" s="164">
        <f>+ROUND(E309*Parámetros!$B$106,0)</f>
        <v>66</v>
      </c>
      <c r="O309" s="164">
        <f>+ROUND(F309*Parámetros!$B$107,0)</f>
        <v>804</v>
      </c>
      <c r="P309" s="164">
        <f>+ROUND(G309*Parámetros!$B$108,0)</f>
        <v>2446</v>
      </c>
      <c r="Q309" s="164">
        <f>+ROUND(H309*Parámetros!$B$109,0)</f>
        <v>3000</v>
      </c>
      <c r="R309" s="164">
        <f>+ROUND(I309*Parámetros!$B$110,0)</f>
        <v>4250</v>
      </c>
      <c r="S309" s="164">
        <f>+ROUND(J309*Parámetros!$B$111,0)</f>
        <v>3679</v>
      </c>
      <c r="T309" s="164">
        <f>+ROUND(K309*Parámetros!$B$112,0)</f>
        <v>2966</v>
      </c>
      <c r="U309" s="164">
        <f>+ROUND(L309*Parámetros!$B$113,0)</f>
        <v>3502</v>
      </c>
      <c r="V309" s="164">
        <f t="shared" si="31"/>
        <v>20726</v>
      </c>
      <c r="W309" s="164">
        <f t="shared" si="33"/>
        <v>11801</v>
      </c>
      <c r="X309" s="84">
        <f t="shared" si="28"/>
        <v>197107</v>
      </c>
      <c r="Y309" s="85">
        <f>+ROUND(M309*Parámetros!$C$105,0)</f>
        <v>1</v>
      </c>
      <c r="Z309" s="85">
        <f>+ROUND(N309*Parámetros!$C$106,0)</f>
        <v>3</v>
      </c>
      <c r="AA309" s="85">
        <f>+ROUND(O309*Parámetros!$C$107,0)</f>
        <v>40</v>
      </c>
      <c r="AB309" s="85">
        <f>+ROUND(P309*Parámetros!$C$108,0)</f>
        <v>122</v>
      </c>
      <c r="AC309" s="85">
        <f>+ROUND(Q309*Parámetros!$C$109,0)</f>
        <v>189</v>
      </c>
      <c r="AD309" s="85">
        <f>+ROUND(R309*Parámetros!$C$110,0)</f>
        <v>519</v>
      </c>
      <c r="AE309" s="85">
        <f>+ROUND(S309*Parámetros!$C$111,0)</f>
        <v>1008</v>
      </c>
      <c r="AF309" s="85">
        <f>+ROUND(T309*Parámetros!$C$112,0)</f>
        <v>1281</v>
      </c>
      <c r="AG309" s="85">
        <f>+ROUND(U309*Parámetros!$C$113,0)</f>
        <v>2483</v>
      </c>
      <c r="AH309" s="85">
        <f t="shared" si="32"/>
        <v>5646</v>
      </c>
      <c r="AI309" s="165">
        <f t="shared" si="34"/>
        <v>3216</v>
      </c>
      <c r="AJ309" s="84">
        <f t="shared" si="29"/>
        <v>53694</v>
      </c>
    </row>
    <row r="310" spans="1:36" x14ac:dyDescent="0.25">
      <c r="A310" s="19">
        <v>44192</v>
      </c>
      <c r="B310" s="162">
        <f t="shared" si="30"/>
        <v>300</v>
      </c>
      <c r="C310" s="81">
        <f>+'Modelo predictivo'!U307</f>
        <v>342161.75756432116</v>
      </c>
      <c r="D310" s="84">
        <f>+$C310*'Estructura Poblacion'!C$19</f>
        <v>13957.957694233843</v>
      </c>
      <c r="E310" s="84">
        <f>+$C310*'Estructura Poblacion'!D$19</f>
        <v>22954.842483821616</v>
      </c>
      <c r="F310" s="84">
        <f>+$C310*'Estructura Poblacion'!E$19</f>
        <v>69663.088155656937</v>
      </c>
      <c r="G310" s="84">
        <f>+$C310*'Estructura Poblacion'!F$19</f>
        <v>79506.191566280875</v>
      </c>
      <c r="H310" s="84">
        <f>+$C310*'Estructura Poblacion'!G$19</f>
        <v>63664.002574382721</v>
      </c>
      <c r="I310" s="84">
        <f>+$C310*'Estructura Poblacion'!H$19</f>
        <v>43331.507905200633</v>
      </c>
      <c r="J310" s="84">
        <f>+$C310*'Estructura Poblacion'!I$19</f>
        <v>23047.833541078337</v>
      </c>
      <c r="K310" s="84">
        <f>+$C310*'Estructura Poblacion'!J$19</f>
        <v>12695.604091973853</v>
      </c>
      <c r="L310" s="84">
        <f>+$C310*'Estructura Poblacion'!K$19</f>
        <v>13340.729551692359</v>
      </c>
      <c r="M310" s="164">
        <f>+ROUND(D310*Parámetros!$B$105,0)</f>
        <v>14</v>
      </c>
      <c r="N310" s="164">
        <f>+ROUND(E310*Parámetros!$B$106,0)</f>
        <v>69</v>
      </c>
      <c r="O310" s="164">
        <f>+ROUND(F310*Parámetros!$B$107,0)</f>
        <v>836</v>
      </c>
      <c r="P310" s="164">
        <f>+ROUND(G310*Parámetros!$B$108,0)</f>
        <v>2544</v>
      </c>
      <c r="Q310" s="164">
        <f>+ROUND(H310*Parámetros!$B$109,0)</f>
        <v>3120</v>
      </c>
      <c r="R310" s="164">
        <f>+ROUND(I310*Parámetros!$B$110,0)</f>
        <v>4420</v>
      </c>
      <c r="S310" s="164">
        <f>+ROUND(J310*Parámetros!$B$111,0)</f>
        <v>3826</v>
      </c>
      <c r="T310" s="164">
        <f>+ROUND(K310*Parámetros!$B$112,0)</f>
        <v>3085</v>
      </c>
      <c r="U310" s="164">
        <f>+ROUND(L310*Parámetros!$B$113,0)</f>
        <v>3642</v>
      </c>
      <c r="V310" s="164">
        <f t="shared" si="31"/>
        <v>21556</v>
      </c>
      <c r="W310" s="164">
        <f t="shared" si="33"/>
        <v>12434</v>
      </c>
      <c r="X310" s="84">
        <f t="shared" si="28"/>
        <v>206229</v>
      </c>
      <c r="Y310" s="85">
        <f>+ROUND(M310*Parámetros!$C$105,0)</f>
        <v>1</v>
      </c>
      <c r="Z310" s="85">
        <f>+ROUND(N310*Parámetros!$C$106,0)</f>
        <v>3</v>
      </c>
      <c r="AA310" s="85">
        <f>+ROUND(O310*Parámetros!$C$107,0)</f>
        <v>42</v>
      </c>
      <c r="AB310" s="85">
        <f>+ROUND(P310*Parámetros!$C$108,0)</f>
        <v>127</v>
      </c>
      <c r="AC310" s="85">
        <f>+ROUND(Q310*Parámetros!$C$109,0)</f>
        <v>197</v>
      </c>
      <c r="AD310" s="85">
        <f>+ROUND(R310*Parámetros!$C$110,0)</f>
        <v>539</v>
      </c>
      <c r="AE310" s="85">
        <f>+ROUND(S310*Parámetros!$C$111,0)</f>
        <v>1048</v>
      </c>
      <c r="AF310" s="85">
        <f>+ROUND(T310*Parámetros!$C$112,0)</f>
        <v>1333</v>
      </c>
      <c r="AG310" s="85">
        <f>+ROUND(U310*Parámetros!$C$113,0)</f>
        <v>2582</v>
      </c>
      <c r="AH310" s="85">
        <f t="shared" si="32"/>
        <v>5872</v>
      </c>
      <c r="AI310" s="165">
        <f t="shared" si="34"/>
        <v>3387</v>
      </c>
      <c r="AJ310" s="84">
        <f t="shared" si="29"/>
        <v>56179</v>
      </c>
    </row>
    <row r="311" spans="1:36" x14ac:dyDescent="0.25">
      <c r="A311" s="19">
        <v>44193</v>
      </c>
      <c r="B311" s="162">
        <f t="shared" si="30"/>
        <v>301</v>
      </c>
      <c r="C311" s="81">
        <f>+'Modelo predictivo'!U308</f>
        <v>355322.71722869575</v>
      </c>
      <c r="D311" s="84">
        <f>+$C311*'Estructura Poblacion'!C$19</f>
        <v>14494.838611372357</v>
      </c>
      <c r="E311" s="84">
        <f>+$C311*'Estructura Poblacion'!D$19</f>
        <v>23837.78088752343</v>
      </c>
      <c r="F311" s="84">
        <f>+$C311*'Estructura Poblacion'!E$19</f>
        <v>72342.619321965089</v>
      </c>
      <c r="G311" s="84">
        <f>+$C311*'Estructura Poblacion'!F$19</f>
        <v>82564.329295407893</v>
      </c>
      <c r="H311" s="84">
        <f>+$C311*'Estructura Poblacion'!G$19</f>
        <v>66112.784039379083</v>
      </c>
      <c r="I311" s="84">
        <f>+$C311*'Estructura Poblacion'!H$19</f>
        <v>44998.217334671775</v>
      </c>
      <c r="J311" s="84">
        <f>+$C311*'Estructura Poblacion'!I$19</f>
        <v>23934.348766346695</v>
      </c>
      <c r="K311" s="84">
        <f>+$C311*'Estructura Poblacion'!J$19</f>
        <v>13183.929656346509</v>
      </c>
      <c r="L311" s="84">
        <f>+$C311*'Estructura Poblacion'!K$19</f>
        <v>13853.869315682925</v>
      </c>
      <c r="M311" s="164">
        <f>+ROUND(D311*Parámetros!$B$105,0)</f>
        <v>14</v>
      </c>
      <c r="N311" s="164">
        <f>+ROUND(E311*Parámetros!$B$106,0)</f>
        <v>72</v>
      </c>
      <c r="O311" s="164">
        <f>+ROUND(F311*Parámetros!$B$107,0)</f>
        <v>868</v>
      </c>
      <c r="P311" s="164">
        <f>+ROUND(G311*Parámetros!$B$108,0)</f>
        <v>2642</v>
      </c>
      <c r="Q311" s="164">
        <f>+ROUND(H311*Parámetros!$B$109,0)</f>
        <v>3240</v>
      </c>
      <c r="R311" s="164">
        <f>+ROUND(I311*Parámetros!$B$110,0)</f>
        <v>4590</v>
      </c>
      <c r="S311" s="164">
        <f>+ROUND(J311*Parámetros!$B$111,0)</f>
        <v>3973</v>
      </c>
      <c r="T311" s="164">
        <f>+ROUND(K311*Parámetros!$B$112,0)</f>
        <v>3204</v>
      </c>
      <c r="U311" s="164">
        <f>+ROUND(L311*Parámetros!$B$113,0)</f>
        <v>3782</v>
      </c>
      <c r="V311" s="164">
        <f t="shared" si="31"/>
        <v>22385</v>
      </c>
      <c r="W311" s="164">
        <f t="shared" si="33"/>
        <v>13092</v>
      </c>
      <c r="X311" s="84">
        <f t="shared" si="28"/>
        <v>215522</v>
      </c>
      <c r="Y311" s="85">
        <f>+ROUND(M311*Parámetros!$C$105,0)</f>
        <v>1</v>
      </c>
      <c r="Z311" s="85">
        <f>+ROUND(N311*Parámetros!$C$106,0)</f>
        <v>4</v>
      </c>
      <c r="AA311" s="85">
        <f>+ROUND(O311*Parámetros!$C$107,0)</f>
        <v>43</v>
      </c>
      <c r="AB311" s="85">
        <f>+ROUND(P311*Parámetros!$C$108,0)</f>
        <v>132</v>
      </c>
      <c r="AC311" s="85">
        <f>+ROUND(Q311*Parámetros!$C$109,0)</f>
        <v>204</v>
      </c>
      <c r="AD311" s="85">
        <f>+ROUND(R311*Parámetros!$C$110,0)</f>
        <v>560</v>
      </c>
      <c r="AE311" s="85">
        <f>+ROUND(S311*Parámetros!$C$111,0)</f>
        <v>1089</v>
      </c>
      <c r="AF311" s="85">
        <f>+ROUND(T311*Parámetros!$C$112,0)</f>
        <v>1384</v>
      </c>
      <c r="AG311" s="85">
        <f>+ROUND(U311*Parámetros!$C$113,0)</f>
        <v>2681</v>
      </c>
      <c r="AH311" s="85">
        <f t="shared" si="32"/>
        <v>6098</v>
      </c>
      <c r="AI311" s="165">
        <f t="shared" si="34"/>
        <v>3565</v>
      </c>
      <c r="AJ311" s="84">
        <f t="shared" si="29"/>
        <v>58712</v>
      </c>
    </row>
    <row r="312" spans="1:36" x14ac:dyDescent="0.25">
      <c r="A312" s="19">
        <v>44194</v>
      </c>
      <c r="B312" s="162">
        <f t="shared" si="30"/>
        <v>302</v>
      </c>
      <c r="C312" s="81">
        <f>+'Modelo predictivo'!U309</f>
        <v>368439.51959959418</v>
      </c>
      <c r="D312" s="84">
        <f>+$C312*'Estructura Poblacion'!C$19</f>
        <v>15029.91820027764</v>
      </c>
      <c r="E312" s="84">
        <f>+$C312*'Estructura Poblacion'!D$19</f>
        <v>24717.756880336681</v>
      </c>
      <c r="F312" s="84">
        <f>+$C312*'Estructura Poblacion'!E$19</f>
        <v>75013.1601982711</v>
      </c>
      <c r="G312" s="84">
        <f>+$C312*'Estructura Poblacion'!F$19</f>
        <v>85612.20644410314</v>
      </c>
      <c r="H312" s="84">
        <f>+$C312*'Estructura Poblacion'!G$19</f>
        <v>68553.349419487553</v>
      </c>
      <c r="I312" s="84">
        <f>+$C312*'Estructura Poblacion'!H$19</f>
        <v>46659.334666051793</v>
      </c>
      <c r="J312" s="84">
        <f>+$C312*'Estructura Poblacion'!I$19</f>
        <v>24817.889579872175</v>
      </c>
      <c r="K312" s="84">
        <f>+$C312*'Estructura Poblacion'!J$19</f>
        <v>13670.616804083311</v>
      </c>
      <c r="L312" s="84">
        <f>+$C312*'Estructura Poblacion'!K$19</f>
        <v>14365.287407110802</v>
      </c>
      <c r="M312" s="164">
        <f>+ROUND(D312*Parámetros!$B$105,0)</f>
        <v>15</v>
      </c>
      <c r="N312" s="164">
        <f>+ROUND(E312*Parámetros!$B$106,0)</f>
        <v>74</v>
      </c>
      <c r="O312" s="164">
        <f>+ROUND(F312*Parámetros!$B$107,0)</f>
        <v>900</v>
      </c>
      <c r="P312" s="164">
        <f>+ROUND(G312*Parámetros!$B$108,0)</f>
        <v>2740</v>
      </c>
      <c r="Q312" s="164">
        <f>+ROUND(H312*Parámetros!$B$109,0)</f>
        <v>3359</v>
      </c>
      <c r="R312" s="164">
        <f>+ROUND(I312*Parámetros!$B$110,0)</f>
        <v>4759</v>
      </c>
      <c r="S312" s="164">
        <f>+ROUND(J312*Parámetros!$B$111,0)</f>
        <v>4120</v>
      </c>
      <c r="T312" s="164">
        <f>+ROUND(K312*Parámetros!$B$112,0)</f>
        <v>3322</v>
      </c>
      <c r="U312" s="164">
        <f>+ROUND(L312*Parámetros!$B$113,0)</f>
        <v>3922</v>
      </c>
      <c r="V312" s="164">
        <f t="shared" si="31"/>
        <v>23211</v>
      </c>
      <c r="W312" s="164">
        <f t="shared" si="33"/>
        <v>13773</v>
      </c>
      <c r="X312" s="84">
        <f t="shared" si="28"/>
        <v>224960</v>
      </c>
      <c r="Y312" s="85">
        <f>+ROUND(M312*Parámetros!$C$105,0)</f>
        <v>1</v>
      </c>
      <c r="Z312" s="85">
        <f>+ROUND(N312*Parámetros!$C$106,0)</f>
        <v>4</v>
      </c>
      <c r="AA312" s="85">
        <f>+ROUND(O312*Parámetros!$C$107,0)</f>
        <v>45</v>
      </c>
      <c r="AB312" s="85">
        <f>+ROUND(P312*Parámetros!$C$108,0)</f>
        <v>137</v>
      </c>
      <c r="AC312" s="85">
        <f>+ROUND(Q312*Parámetros!$C$109,0)</f>
        <v>212</v>
      </c>
      <c r="AD312" s="85">
        <f>+ROUND(R312*Parámetros!$C$110,0)</f>
        <v>581</v>
      </c>
      <c r="AE312" s="85">
        <f>+ROUND(S312*Parámetros!$C$111,0)</f>
        <v>1129</v>
      </c>
      <c r="AF312" s="85">
        <f>+ROUND(T312*Parámetros!$C$112,0)</f>
        <v>1435</v>
      </c>
      <c r="AG312" s="85">
        <f>+ROUND(U312*Parámetros!$C$113,0)</f>
        <v>2781</v>
      </c>
      <c r="AH312" s="85">
        <f t="shared" si="32"/>
        <v>6325</v>
      </c>
      <c r="AI312" s="165">
        <f t="shared" si="34"/>
        <v>3752</v>
      </c>
      <c r="AJ312" s="84">
        <f t="shared" si="29"/>
        <v>61285</v>
      </c>
    </row>
    <row r="313" spans="1:36" x14ac:dyDescent="0.25">
      <c r="A313" s="19">
        <v>44195</v>
      </c>
      <c r="B313" s="162">
        <f t="shared" si="30"/>
        <v>303</v>
      </c>
      <c r="C313" s="81">
        <f>+'Modelo predictivo'!U310</f>
        <v>381450.68764258176</v>
      </c>
      <c r="D313" s="84">
        <f>+$C313*'Estructura Poblacion'!C$19</f>
        <v>15560.688600772934</v>
      </c>
      <c r="E313" s="84">
        <f>+$C313*'Estructura Poblacion'!D$19</f>
        <v>25590.64610993204</v>
      </c>
      <c r="F313" s="84">
        <f>+$C313*'Estructura Poblacion'!E$19</f>
        <v>77662.194248244734</v>
      </c>
      <c r="G313" s="84">
        <f>+$C313*'Estructura Poblacion'!F$19</f>
        <v>88635.537941727845</v>
      </c>
      <c r="H313" s="84">
        <f>+$C313*'Estructura Poblacion'!G$19</f>
        <v>70974.260048662036</v>
      </c>
      <c r="I313" s="84">
        <f>+$C313*'Estructura Poblacion'!H$19</f>
        <v>48307.074422019774</v>
      </c>
      <c r="J313" s="84">
        <f>+$C313*'Estructura Poblacion'!I$19</f>
        <v>25694.314921396217</v>
      </c>
      <c r="K313" s="84">
        <f>+$C313*'Estructura Poblacion'!J$19</f>
        <v>14153.384485146735</v>
      </c>
      <c r="L313" s="84">
        <f>+$C313*'Estructura Poblacion'!K$19</f>
        <v>14872.586864679462</v>
      </c>
      <c r="M313" s="164">
        <f>+ROUND(D313*Parámetros!$B$105,0)</f>
        <v>16</v>
      </c>
      <c r="N313" s="164">
        <f>+ROUND(E313*Parámetros!$B$106,0)</f>
        <v>77</v>
      </c>
      <c r="O313" s="164">
        <f>+ROUND(F313*Parámetros!$B$107,0)</f>
        <v>932</v>
      </c>
      <c r="P313" s="164">
        <f>+ROUND(G313*Parámetros!$B$108,0)</f>
        <v>2836</v>
      </c>
      <c r="Q313" s="164">
        <f>+ROUND(H313*Parámetros!$B$109,0)</f>
        <v>3478</v>
      </c>
      <c r="R313" s="164">
        <f>+ROUND(I313*Parámetros!$B$110,0)</f>
        <v>4927</v>
      </c>
      <c r="S313" s="164">
        <f>+ROUND(J313*Parámetros!$B$111,0)</f>
        <v>4265</v>
      </c>
      <c r="T313" s="164">
        <f>+ROUND(K313*Parámetros!$B$112,0)</f>
        <v>3439</v>
      </c>
      <c r="U313" s="164">
        <f>+ROUND(L313*Parámetros!$B$113,0)</f>
        <v>4060</v>
      </c>
      <c r="V313" s="164">
        <f t="shared" si="31"/>
        <v>24030</v>
      </c>
      <c r="W313" s="164">
        <f t="shared" si="33"/>
        <v>14475</v>
      </c>
      <c r="X313" s="84">
        <f t="shared" si="28"/>
        <v>234515</v>
      </c>
      <c r="Y313" s="85">
        <f>+ROUND(M313*Parámetros!$C$105,0)</f>
        <v>1</v>
      </c>
      <c r="Z313" s="85">
        <f>+ROUND(N313*Parámetros!$C$106,0)</f>
        <v>4</v>
      </c>
      <c r="AA313" s="85">
        <f>+ROUND(O313*Parámetros!$C$107,0)</f>
        <v>47</v>
      </c>
      <c r="AB313" s="85">
        <f>+ROUND(P313*Parámetros!$C$108,0)</f>
        <v>142</v>
      </c>
      <c r="AC313" s="85">
        <f>+ROUND(Q313*Parámetros!$C$109,0)</f>
        <v>219</v>
      </c>
      <c r="AD313" s="85">
        <f>+ROUND(R313*Parámetros!$C$110,0)</f>
        <v>601</v>
      </c>
      <c r="AE313" s="85">
        <f>+ROUND(S313*Parámetros!$C$111,0)</f>
        <v>1169</v>
      </c>
      <c r="AF313" s="85">
        <f>+ROUND(T313*Parámetros!$C$112,0)</f>
        <v>1486</v>
      </c>
      <c r="AG313" s="85">
        <f>+ROUND(U313*Parámetros!$C$113,0)</f>
        <v>2879</v>
      </c>
      <c r="AH313" s="85">
        <f t="shared" si="32"/>
        <v>6548</v>
      </c>
      <c r="AI313" s="165">
        <f t="shared" si="34"/>
        <v>3942</v>
      </c>
      <c r="AJ313" s="84">
        <f t="shared" si="29"/>
        <v>63891</v>
      </c>
    </row>
    <row r="314" spans="1:36" x14ac:dyDescent="0.25">
      <c r="A314" s="19">
        <v>44196</v>
      </c>
      <c r="B314" s="162">
        <f t="shared" si="30"/>
        <v>304</v>
      </c>
      <c r="C314" s="81">
        <f>+'Modelo predictivo'!U311</f>
        <v>394291.29165571183</v>
      </c>
      <c r="D314" s="84">
        <f>+$C314*'Estructura Poblacion'!C$19</f>
        <v>16084.501106470583</v>
      </c>
      <c r="E314" s="84">
        <f>+$C314*'Estructura Poblacion'!D$19</f>
        <v>26452.09259248677</v>
      </c>
      <c r="F314" s="84">
        <f>+$C314*'Estructura Poblacion'!E$19</f>
        <v>80276.501983002046</v>
      </c>
      <c r="G314" s="84">
        <f>+$C314*'Estructura Poblacion'!F$19</f>
        <v>91619.236440829569</v>
      </c>
      <c r="H314" s="84">
        <f>+$C314*'Estructura Poblacion'!G$19</f>
        <v>73363.434843553798</v>
      </c>
      <c r="I314" s="84">
        <f>+$C314*'Estructura Poblacion'!H$19</f>
        <v>49933.213877998867</v>
      </c>
      <c r="J314" s="84">
        <f>+$C314*'Estructura Poblacion'!I$19</f>
        <v>26559.251160817683</v>
      </c>
      <c r="K314" s="84">
        <f>+$C314*'Estructura Poblacion'!J$19</f>
        <v>14629.82354137839</v>
      </c>
      <c r="L314" s="84">
        <f>+$C314*'Estructura Poblacion'!K$19</f>
        <v>15373.236109174126</v>
      </c>
      <c r="M314" s="164">
        <f>+ROUND(D314*Parámetros!$B$105,0)</f>
        <v>16</v>
      </c>
      <c r="N314" s="164">
        <f>+ROUND(E314*Parámetros!$B$106,0)</f>
        <v>79</v>
      </c>
      <c r="O314" s="164">
        <f>+ROUND(F314*Parámetros!$B$107,0)</f>
        <v>963</v>
      </c>
      <c r="P314" s="164">
        <f>+ROUND(G314*Parámetros!$B$108,0)</f>
        <v>2932</v>
      </c>
      <c r="Q314" s="164">
        <f>+ROUND(H314*Parámetros!$B$109,0)</f>
        <v>3595</v>
      </c>
      <c r="R314" s="164">
        <f>+ROUND(I314*Parámetros!$B$110,0)</f>
        <v>5093</v>
      </c>
      <c r="S314" s="164">
        <f>+ROUND(J314*Parámetros!$B$111,0)</f>
        <v>4409</v>
      </c>
      <c r="T314" s="164">
        <f>+ROUND(K314*Parámetros!$B$112,0)</f>
        <v>3555</v>
      </c>
      <c r="U314" s="164">
        <f>+ROUND(L314*Parámetros!$B$113,0)</f>
        <v>4197</v>
      </c>
      <c r="V314" s="164">
        <f t="shared" si="31"/>
        <v>24839</v>
      </c>
      <c r="W314" s="164">
        <f t="shared" si="33"/>
        <v>15200</v>
      </c>
      <c r="X314" s="84">
        <f t="shared" si="28"/>
        <v>244154</v>
      </c>
      <c r="Y314" s="85">
        <f>+ROUND(M314*Parámetros!$C$105,0)</f>
        <v>1</v>
      </c>
      <c r="Z314" s="85">
        <f>+ROUND(N314*Parámetros!$C$106,0)</f>
        <v>4</v>
      </c>
      <c r="AA314" s="85">
        <f>+ROUND(O314*Parámetros!$C$107,0)</f>
        <v>48</v>
      </c>
      <c r="AB314" s="85">
        <f>+ROUND(P314*Parámetros!$C$108,0)</f>
        <v>147</v>
      </c>
      <c r="AC314" s="85">
        <f>+ROUND(Q314*Parámetros!$C$109,0)</f>
        <v>226</v>
      </c>
      <c r="AD314" s="85">
        <f>+ROUND(R314*Parámetros!$C$110,0)</f>
        <v>621</v>
      </c>
      <c r="AE314" s="85">
        <f>+ROUND(S314*Parámetros!$C$111,0)</f>
        <v>1208</v>
      </c>
      <c r="AF314" s="85">
        <f>+ROUND(T314*Parámetros!$C$112,0)</f>
        <v>1536</v>
      </c>
      <c r="AG314" s="85">
        <f>+ROUND(U314*Parámetros!$C$113,0)</f>
        <v>2976</v>
      </c>
      <c r="AH314" s="85">
        <f t="shared" si="32"/>
        <v>6767</v>
      </c>
      <c r="AI314" s="165">
        <f t="shared" si="34"/>
        <v>4141</v>
      </c>
      <c r="AJ314" s="84">
        <f t="shared" si="29"/>
        <v>66517</v>
      </c>
    </row>
  </sheetData>
  <mergeCells count="3">
    <mergeCell ref="D7:L7"/>
    <mergeCell ref="M7:U7"/>
    <mergeCell ref="Y7:AG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36"/>
  <sheetViews>
    <sheetView topLeftCell="A6" workbookViewId="0">
      <selection activeCell="C18" sqref="C18:K18"/>
    </sheetView>
  </sheetViews>
  <sheetFormatPr baseColWidth="10" defaultRowHeight="15" x14ac:dyDescent="0.25"/>
  <cols>
    <col min="1" max="1" width="12.42578125" customWidth="1"/>
    <col min="2" max="2" width="10.5703125" bestFit="1" customWidth="1"/>
  </cols>
  <sheetData>
    <row r="1" spans="1:11" x14ac:dyDescent="0.25">
      <c r="A1" s="110" t="s">
        <v>92</v>
      </c>
    </row>
    <row r="2" spans="1:11" x14ac:dyDescent="0.25">
      <c r="A2" s="111"/>
    </row>
    <row r="5" spans="1:11" x14ac:dyDescent="0.25">
      <c r="A5" t="s">
        <v>67</v>
      </c>
      <c r="B5" t="s">
        <v>68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</row>
    <row r="6" spans="1:11" x14ac:dyDescent="0.25">
      <c r="B6" s="26">
        <v>45376763</v>
      </c>
      <c r="C6" s="26">
        <v>7476394</v>
      </c>
      <c r="D6" s="26">
        <v>7077796</v>
      </c>
      <c r="E6" s="26">
        <v>7084005</v>
      </c>
      <c r="F6" s="26">
        <v>6482663</v>
      </c>
      <c r="G6" s="26">
        <v>5743626</v>
      </c>
      <c r="H6" s="26">
        <v>4381897</v>
      </c>
      <c r="I6" s="26">
        <v>3560538</v>
      </c>
      <c r="J6" s="26">
        <v>2323393</v>
      </c>
      <c r="K6" s="26">
        <v>1246451</v>
      </c>
    </row>
    <row r="7" spans="1:11" x14ac:dyDescent="0.25">
      <c r="A7" t="s">
        <v>65</v>
      </c>
      <c r="B7" s="26">
        <v>22273132</v>
      </c>
      <c r="C7" s="26">
        <v>3846386</v>
      </c>
      <c r="D7" s="26">
        <v>3630512</v>
      </c>
      <c r="E7" s="26">
        <v>3577931</v>
      </c>
      <c r="F7" s="26">
        <v>3222370</v>
      </c>
      <c r="G7" s="26">
        <v>2822152</v>
      </c>
      <c r="H7" s="26">
        <v>2113466</v>
      </c>
      <c r="I7" s="26">
        <v>1653429</v>
      </c>
      <c r="J7" s="26">
        <v>989963</v>
      </c>
      <c r="K7" s="26">
        <v>416923</v>
      </c>
    </row>
    <row r="8" spans="1:11" x14ac:dyDescent="0.25">
      <c r="A8" t="s">
        <v>66</v>
      </c>
      <c r="B8" s="26">
        <v>23103631</v>
      </c>
      <c r="C8" s="26">
        <v>3630008</v>
      </c>
      <c r="D8" s="26">
        <v>3447284</v>
      </c>
      <c r="E8" s="26">
        <v>3506074</v>
      </c>
      <c r="F8" s="26">
        <v>3260293</v>
      </c>
      <c r="G8" s="26">
        <v>2921474</v>
      </c>
      <c r="H8" s="26">
        <v>2268431</v>
      </c>
      <c r="I8" s="26">
        <v>1907109</v>
      </c>
      <c r="J8" s="26">
        <v>1333430</v>
      </c>
      <c r="K8" s="26">
        <v>829528</v>
      </c>
    </row>
    <row r="10" spans="1:11" x14ac:dyDescent="0.25">
      <c r="A10" t="s">
        <v>67</v>
      </c>
      <c r="B10" t="s">
        <v>68</v>
      </c>
      <c r="C10" t="s">
        <v>83</v>
      </c>
      <c r="D10" t="s">
        <v>84</v>
      </c>
      <c r="E10" t="s">
        <v>85</v>
      </c>
      <c r="F10" t="s">
        <v>86</v>
      </c>
      <c r="G10" t="s">
        <v>87</v>
      </c>
      <c r="H10" t="s">
        <v>88</v>
      </c>
      <c r="I10" t="s">
        <v>89</v>
      </c>
      <c r="J10" t="s">
        <v>90</v>
      </c>
      <c r="K10" t="s">
        <v>91</v>
      </c>
    </row>
    <row r="11" spans="1:11" x14ac:dyDescent="0.25">
      <c r="B11" s="130">
        <f>+SUM(C11:K11)</f>
        <v>1</v>
      </c>
      <c r="C11" s="130">
        <f>+C6/$B$6</f>
        <v>0.16476261208848239</v>
      </c>
      <c r="D11" s="130">
        <f t="shared" ref="D11:K11" si="0">+D6/$B$6</f>
        <v>0.15597842446364013</v>
      </c>
      <c r="E11" s="130">
        <f t="shared" si="0"/>
        <v>0.15611525661272929</v>
      </c>
      <c r="F11" s="130">
        <f t="shared" si="0"/>
        <v>0.14286305526024409</v>
      </c>
      <c r="G11" s="130">
        <f t="shared" si="0"/>
        <v>0.12657637125856686</v>
      </c>
      <c r="H11" s="130">
        <f t="shared" si="0"/>
        <v>9.6566980769430377E-2</v>
      </c>
      <c r="I11" s="130">
        <f t="shared" si="0"/>
        <v>7.84661083030537E-2</v>
      </c>
      <c r="J11" s="130">
        <f t="shared" si="0"/>
        <v>5.1202264031041618E-2</v>
      </c>
      <c r="K11" s="130">
        <f t="shared" si="0"/>
        <v>2.7468927212811543E-2</v>
      </c>
    </row>
    <row r="12" spans="1:11" x14ac:dyDescent="0.25">
      <c r="A12" t="s">
        <v>65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x14ac:dyDescent="0.25">
      <c r="A13" t="s">
        <v>66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6" spans="1:11" x14ac:dyDescent="0.25">
      <c r="A16" s="1" t="s">
        <v>186</v>
      </c>
    </row>
    <row r="17" spans="1:12" x14ac:dyDescent="0.25">
      <c r="A17" t="s">
        <v>67</v>
      </c>
      <c r="B17" t="s">
        <v>68</v>
      </c>
      <c r="C17" t="s">
        <v>83</v>
      </c>
      <c r="D17" t="s">
        <v>84</v>
      </c>
      <c r="E17" t="s">
        <v>85</v>
      </c>
      <c r="F17" t="s">
        <v>86</v>
      </c>
      <c r="G17" t="s">
        <v>87</v>
      </c>
      <c r="H17" t="s">
        <v>88</v>
      </c>
      <c r="I17" t="s">
        <v>89</v>
      </c>
      <c r="J17" t="s">
        <v>90</v>
      </c>
      <c r="K17" t="s">
        <v>91</v>
      </c>
      <c r="L17" t="s">
        <v>98</v>
      </c>
    </row>
    <row r="18" spans="1:12" x14ac:dyDescent="0.25">
      <c r="B18">
        <f>+SUM(C18:K18)</f>
        <v>294361</v>
      </c>
      <c r="C18">
        <v>12008</v>
      </c>
      <c r="D18">
        <v>19748</v>
      </c>
      <c r="E18">
        <v>59931</v>
      </c>
      <c r="F18">
        <v>68399</v>
      </c>
      <c r="G18">
        <v>54770</v>
      </c>
      <c r="H18">
        <v>37278</v>
      </c>
      <c r="I18">
        <v>19828</v>
      </c>
      <c r="J18">
        <v>10922</v>
      </c>
      <c r="K18">
        <v>11477</v>
      </c>
    </row>
    <row r="19" spans="1:12" x14ac:dyDescent="0.25">
      <c r="C19" s="130">
        <f>+C18/$B$18</f>
        <v>4.0793447501537225E-2</v>
      </c>
      <c r="D19" s="130">
        <f t="shared" ref="D19:K19" si="1">+D18/$B$18</f>
        <v>6.7087691643933814E-2</v>
      </c>
      <c r="E19" s="130">
        <f t="shared" si="1"/>
        <v>0.20359694388862656</v>
      </c>
      <c r="F19" s="130">
        <f t="shared" si="1"/>
        <v>0.23236434174364132</v>
      </c>
      <c r="G19" s="130">
        <f t="shared" si="1"/>
        <v>0.18606405060452982</v>
      </c>
      <c r="H19" s="130">
        <f t="shared" si="1"/>
        <v>0.12664041771837981</v>
      </c>
      <c r="I19" s="130">
        <f t="shared" si="1"/>
        <v>6.7359466777188556E-2</v>
      </c>
      <c r="J19" s="130">
        <f t="shared" si="1"/>
        <v>3.7104100067604062E-2</v>
      </c>
      <c r="K19" s="130">
        <f t="shared" si="1"/>
        <v>3.8989540054558861E-2</v>
      </c>
    </row>
    <row r="21" spans="1:12" x14ac:dyDescent="0.25">
      <c r="A21" s="1" t="s">
        <v>154</v>
      </c>
    </row>
    <row r="32" spans="1:12" x14ac:dyDescent="0.25">
      <c r="A32" s="114"/>
      <c r="B32" s="113"/>
    </row>
    <row r="33" spans="1:1" x14ac:dyDescent="0.25">
      <c r="A33" s="115" t="s">
        <v>69</v>
      </c>
    </row>
    <row r="62" spans="1:1" x14ac:dyDescent="0.25">
      <c r="A62" s="112"/>
    </row>
    <row r="545" spans="1:1" x14ac:dyDescent="0.25">
      <c r="A545" s="116"/>
    </row>
    <row r="546" spans="1:1" x14ac:dyDescent="0.25">
      <c r="A546" s="117"/>
    </row>
    <row r="567" spans="1:1" x14ac:dyDescent="0.25">
      <c r="A567" s="116"/>
    </row>
    <row r="568" spans="1:1" x14ac:dyDescent="0.25">
      <c r="A568" s="117"/>
    </row>
    <row r="734" spans="1:1" x14ac:dyDescent="0.25">
      <c r="A734" s="117"/>
    </row>
    <row r="736" spans="1:1" x14ac:dyDescent="0.25">
      <c r="A736" s="1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Gráficos</vt:lpstr>
      </vt:variant>
      <vt:variant>
        <vt:i4>1</vt:i4>
      </vt:variant>
    </vt:vector>
  </HeadingPairs>
  <TitlesOfParts>
    <vt:vector size="13" baseType="lpstr">
      <vt:lpstr>Carátula</vt:lpstr>
      <vt:lpstr>Metodología</vt:lpstr>
      <vt:lpstr>Parámetros</vt:lpstr>
      <vt:lpstr>Modelo predictivo</vt:lpstr>
      <vt:lpstr>Rt_calc</vt:lpstr>
      <vt:lpstr>Internación x edad (optimista)</vt:lpstr>
      <vt:lpstr>Internación x edad (moderado)</vt:lpstr>
      <vt:lpstr>Internación x edad (pesimista)</vt:lpstr>
      <vt:lpstr>Estructura Poblacion</vt:lpstr>
      <vt:lpstr>Td</vt:lpstr>
      <vt:lpstr>Gráficos</vt:lpstr>
      <vt:lpstr>Bibliografía</vt:lpstr>
      <vt:lpstr>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Lamfre</dc:creator>
  <cp:lastModifiedBy>Laura Lamfre</cp:lastModifiedBy>
  <dcterms:created xsi:type="dcterms:W3CDTF">2020-03-21T19:47:32Z</dcterms:created>
  <dcterms:modified xsi:type="dcterms:W3CDTF">2020-11-10T12:40:56Z</dcterms:modified>
</cp:coreProperties>
</file>